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shared\BASC\Articles\paper estructura\arxius per resubmission\Nature communications resubmission finals\"/>
    </mc:Choice>
  </mc:AlternateContent>
  <bookViews>
    <workbookView xWindow="0" yWindow="0" windowWidth="25200" windowHeight="11985" activeTab="6"/>
  </bookViews>
  <sheets>
    <sheet name="Figure 2" sheetId="1" r:id="rId1"/>
    <sheet name="Figure 3 " sheetId="3" r:id="rId2"/>
    <sheet name="Figure 4" sheetId="4" r:id="rId3"/>
    <sheet name="Figure 5" sheetId="5" r:id="rId4"/>
    <sheet name="Supplementary Figure 4" sheetId="7" r:id="rId5"/>
    <sheet name="Supplementary Figure 6" sheetId="8" r:id="rId6"/>
    <sheet name="Supplementary Figure 10" sheetId="9" r:id="rId7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" l="1"/>
  <c r="D16" i="3" l="1"/>
  <c r="E16" i="3"/>
  <c r="D15" i="3"/>
  <c r="E15" i="3"/>
  <c r="E18" i="3" l="1"/>
  <c r="E17" i="3"/>
  <c r="E14" i="3"/>
  <c r="D18" i="3"/>
  <c r="D17" i="3"/>
  <c r="D14" i="3"/>
  <c r="I7" i="8"/>
  <c r="S19" i="5"/>
  <c r="AE24" i="9" l="1"/>
  <c r="Z24" i="9"/>
  <c r="U24" i="9"/>
  <c r="AD24" i="9"/>
  <c r="Y24" i="9"/>
  <c r="T24" i="9"/>
  <c r="O24" i="9" l="1"/>
  <c r="J24" i="9"/>
  <c r="E24" i="9"/>
  <c r="N24" i="9"/>
  <c r="I24" i="9"/>
  <c r="D24" i="9"/>
  <c r="E24" i="8" l="1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J13" i="8"/>
  <c r="I13" i="8"/>
  <c r="H13" i="8"/>
  <c r="J12" i="8"/>
  <c r="I12" i="8"/>
  <c r="H12" i="8"/>
  <c r="J11" i="8"/>
  <c r="I11" i="8"/>
  <c r="H11" i="8"/>
  <c r="J10" i="8"/>
  <c r="I10" i="8"/>
  <c r="H10" i="8"/>
  <c r="J9" i="8"/>
  <c r="I9" i="8"/>
  <c r="H9" i="8"/>
  <c r="J8" i="8"/>
  <c r="I8" i="8"/>
  <c r="H8" i="8"/>
  <c r="J7" i="8"/>
  <c r="H18" i="8"/>
  <c r="H7" i="8"/>
  <c r="J6" i="8"/>
  <c r="I6" i="8"/>
  <c r="H6" i="8"/>
  <c r="H17" i="8" s="1"/>
  <c r="H23" i="8" l="1"/>
  <c r="H22" i="8"/>
  <c r="H21" i="8"/>
  <c r="H20" i="8"/>
  <c r="H19" i="8"/>
  <c r="H24" i="8"/>
  <c r="F16" i="7"/>
  <c r="F17" i="7"/>
  <c r="F18" i="7"/>
  <c r="F19" i="7"/>
  <c r="F20" i="7"/>
  <c r="F21" i="7"/>
  <c r="F15" i="7"/>
  <c r="E16" i="7"/>
  <c r="E17" i="7"/>
  <c r="E18" i="7"/>
  <c r="E19" i="7"/>
  <c r="E20" i="7"/>
  <c r="E21" i="7"/>
  <c r="E15" i="7"/>
  <c r="L19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K19" i="1"/>
  <c r="P27" i="1"/>
  <c r="Q27" i="1"/>
  <c r="P28" i="1"/>
  <c r="Q28" i="1"/>
  <c r="P29" i="1"/>
  <c r="Q29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W31" i="5"/>
  <c r="W32" i="5"/>
  <c r="W33" i="5"/>
  <c r="W43" i="5" s="1"/>
  <c r="W34" i="5"/>
  <c r="W35" i="5"/>
  <c r="W45" i="5" s="1"/>
  <c r="W36" i="5"/>
  <c r="W46" i="5" s="1"/>
  <c r="W30" i="5"/>
  <c r="X36" i="5"/>
  <c r="Y36" i="5"/>
  <c r="T46" i="5"/>
  <c r="S46" i="5"/>
  <c r="X35" i="5"/>
  <c r="Y35" i="5"/>
  <c r="T45" i="5"/>
  <c r="S45" i="5"/>
  <c r="X34" i="5"/>
  <c r="Y34" i="5"/>
  <c r="W44" i="5"/>
  <c r="T44" i="5"/>
  <c r="S44" i="5"/>
  <c r="X33" i="5"/>
  <c r="Y33" i="5"/>
  <c r="T43" i="5"/>
  <c r="S43" i="5"/>
  <c r="X32" i="5"/>
  <c r="Y32" i="5"/>
  <c r="W42" i="5"/>
  <c r="T42" i="5"/>
  <c r="S42" i="5"/>
  <c r="X31" i="5"/>
  <c r="Y31" i="5"/>
  <c r="W41" i="5"/>
  <c r="T41" i="5"/>
  <c r="S41" i="5"/>
  <c r="X30" i="5"/>
  <c r="W40" i="5" s="1"/>
  <c r="Y30" i="5"/>
  <c r="T40" i="5"/>
  <c r="S40" i="5"/>
  <c r="X13" i="5"/>
  <c r="W24" i="5" s="1"/>
  <c r="Y13" i="5"/>
  <c r="X12" i="5"/>
  <c r="W23" i="5" s="1"/>
  <c r="Y12" i="5"/>
  <c r="X11" i="5"/>
  <c r="Y11" i="5"/>
  <c r="X10" i="5"/>
  <c r="Y10" i="5"/>
  <c r="X9" i="5"/>
  <c r="W20" i="5" s="1"/>
  <c r="Y9" i="5"/>
  <c r="X8" i="5"/>
  <c r="Y8" i="5"/>
  <c r="X7" i="5"/>
  <c r="W18" i="5" s="1"/>
  <c r="Y7" i="5"/>
  <c r="X6" i="5"/>
  <c r="Y6" i="5"/>
  <c r="W7" i="5"/>
  <c r="W8" i="5"/>
  <c r="W9" i="5"/>
  <c r="W10" i="5"/>
  <c r="W11" i="5"/>
  <c r="W22" i="5"/>
  <c r="W12" i="5"/>
  <c r="W13" i="5"/>
  <c r="W6" i="5"/>
  <c r="T18" i="5"/>
  <c r="T19" i="5"/>
  <c r="T20" i="5"/>
  <c r="T21" i="5"/>
  <c r="T22" i="5"/>
  <c r="T23" i="5"/>
  <c r="T24" i="5"/>
  <c r="T17" i="5"/>
  <c r="S20" i="5"/>
  <c r="S21" i="5"/>
  <c r="S22" i="5"/>
  <c r="S23" i="5"/>
  <c r="S24" i="5"/>
  <c r="S18" i="5"/>
  <c r="S17" i="5"/>
  <c r="H13" i="5"/>
  <c r="G13" i="5"/>
  <c r="O13" i="5"/>
  <c r="N13" i="5"/>
  <c r="M13" i="5"/>
  <c r="L13" i="5"/>
  <c r="F13" i="5"/>
  <c r="E13" i="5"/>
  <c r="K13" i="4"/>
  <c r="J13" i="4"/>
  <c r="F13" i="4"/>
  <c r="E13" i="4"/>
  <c r="N13" i="3"/>
  <c r="M13" i="3"/>
  <c r="S13" i="3"/>
  <c r="R13" i="3"/>
  <c r="H15" i="1"/>
  <c r="E15" i="1"/>
  <c r="G15" i="1"/>
  <c r="W19" i="5" l="1"/>
  <c r="W17" i="5"/>
  <c r="W21" i="5"/>
</calcChain>
</file>

<file path=xl/sharedStrings.xml><?xml version="1.0" encoding="utf-8"?>
<sst xmlns="http://schemas.openxmlformats.org/spreadsheetml/2006/main" count="342" uniqueCount="69">
  <si>
    <t>Figure 2</t>
  </si>
  <si>
    <t>a)</t>
  </si>
  <si>
    <t>NT</t>
  </si>
  <si>
    <t>mean</t>
  </si>
  <si>
    <t>s.e.m.</t>
  </si>
  <si>
    <t>Nb74</t>
  </si>
  <si>
    <t>n=1</t>
  </si>
  <si>
    <t>n=2</t>
  </si>
  <si>
    <t>n=3</t>
  </si>
  <si>
    <t>n=4</t>
  </si>
  <si>
    <t>n=5</t>
  </si>
  <si>
    <t>b)</t>
  </si>
  <si>
    <t>WT</t>
  </si>
  <si>
    <t>[L-Alanine] μM</t>
  </si>
  <si>
    <t>NB74</t>
  </si>
  <si>
    <t>Influx</t>
  </si>
  <si>
    <t>Efflux</t>
  </si>
  <si>
    <t>Figure 3</t>
  </si>
  <si>
    <t>Substrate</t>
  </si>
  <si>
    <t>L-Alanine</t>
  </si>
  <si>
    <t>2-AIB</t>
  </si>
  <si>
    <t>GABA</t>
  </si>
  <si>
    <t>Acetate</t>
  </si>
  <si>
    <t>Ethylamine</t>
  </si>
  <si>
    <t>c)</t>
  </si>
  <si>
    <t>BasC</t>
  </si>
  <si>
    <t>hAsc-1</t>
  </si>
  <si>
    <t>S282A</t>
  </si>
  <si>
    <t>S325A</t>
  </si>
  <si>
    <t>S282</t>
  </si>
  <si>
    <t>Y236F</t>
  </si>
  <si>
    <t>Y280F</t>
  </si>
  <si>
    <t>Figure 4</t>
  </si>
  <si>
    <t>Figure 5</t>
  </si>
  <si>
    <t>K154E</t>
  </si>
  <si>
    <t>K194A</t>
  </si>
  <si>
    <t>K194E</t>
  </si>
  <si>
    <t>K154A</t>
  </si>
  <si>
    <t>Michaelis menten</t>
  </si>
  <si>
    <t>Eadie-Hofstee</t>
  </si>
  <si>
    <t>V/[L-Ala]</t>
  </si>
  <si>
    <t>V (pmol L-Ala μg BasC-1 s-1)</t>
  </si>
  <si>
    <t>d)</t>
  </si>
  <si>
    <t>[L-Alanine] mM</t>
  </si>
  <si>
    <t>Supplementary Figure 4</t>
  </si>
  <si>
    <t>Eadie-Hofstee Wild-type without Nb74</t>
  </si>
  <si>
    <t>Michaelis Menten Wild-type without Nb74</t>
  </si>
  <si>
    <t>Michaelis Menten Wild-type with Nb74</t>
  </si>
  <si>
    <t>Eadie-Hofstee Wild-type with Nb74</t>
  </si>
  <si>
    <t>[Nb74] μM</t>
  </si>
  <si>
    <t>L-Alanine efflux (pmol L-Ala μg BasC-1 s-1)</t>
  </si>
  <si>
    <t>[2-AIB] mM</t>
  </si>
  <si>
    <t>Supplementary Figure 6</t>
  </si>
  <si>
    <t>Supplementary Figure 10</t>
  </si>
  <si>
    <t>T (°C)</t>
  </si>
  <si>
    <t>Tm Wild-type</t>
  </si>
  <si>
    <t>Tm Y236F</t>
  </si>
  <si>
    <t>Tm K154A</t>
  </si>
  <si>
    <t>Kd Wild-type</t>
  </si>
  <si>
    <t>Kd Y236F</t>
  </si>
  <si>
    <t>Kd K154A</t>
  </si>
  <si>
    <t>Apparent Kd Wild type (mM)</t>
  </si>
  <si>
    <t>Apparent Kd Y236F (mM)</t>
  </si>
  <si>
    <t>Apparent Kd K154A (mM)</t>
  </si>
  <si>
    <t>Tm Y236F (⁰C)</t>
  </si>
  <si>
    <t>Tm K154A (⁰C)</t>
  </si>
  <si>
    <r>
      <t>Tm Wild-type (</t>
    </r>
    <r>
      <rPr>
        <b/>
        <sz val="11"/>
        <color theme="1"/>
        <rFont val="Calibri"/>
        <family val="2"/>
      </rPr>
      <t>⁰C)</t>
    </r>
  </si>
  <si>
    <t>S</t>
  </si>
  <si>
    <t>n=6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</si>
</sst>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/>
    <xf numFmtId="164" fontId="1" fillId="0" borderId="0" xfId="0" applyNumberFormat="1" applyFont="1" applyAlignment="1"/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2" fontId="5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ont="1" applyAlignment="1">
      <alignment horizontal="center"/>
    </xf>
    <xf numFmtId="165" fontId="1" fillId="0" borderId="0" xfId="0" applyNumberFormat="1" applyFont="1" applyAlignment="1"/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5"/>
  <sheetViews>
    <sheetView workbookViewId="0">
      <selection activeCell="D19" sqref="D19"/>
    </sheetView>
  </sheetViews>
  <sheetFormatPr defaultColWidth="8.85546875" defaultRowHeight="15" x14ac:dyDescent="0.25"/>
  <cols>
    <col min="1" max="1" width="8.85546875" style="1"/>
    <col min="2" max="2" width="10.42578125" style="1" bestFit="1" customWidth="1"/>
    <col min="3" max="3" width="8.140625" style="1" bestFit="1" customWidth="1"/>
    <col min="4" max="4" width="9.140625" style="1" bestFit="1" customWidth="1"/>
    <col min="5" max="8" width="8.85546875" style="1"/>
    <col min="9" max="9" width="15.42578125" style="1" bestFit="1" customWidth="1"/>
    <col min="10" max="13" width="15.42578125" style="4" customWidth="1"/>
    <col min="14" max="14" width="8.85546875" style="1"/>
    <col min="15" max="15" width="14.42578125" style="1" bestFit="1" customWidth="1"/>
    <col min="16" max="16" width="14.140625" style="1" customWidth="1"/>
    <col min="17" max="17" width="14" style="1" customWidth="1"/>
    <col min="18" max="18" width="13.85546875" style="1" customWidth="1"/>
    <col min="19" max="19" width="8.85546875" style="1"/>
    <col min="20" max="20" width="8.140625" style="1" bestFit="1" customWidth="1"/>
    <col min="21" max="21" width="8.85546875" style="1"/>
    <col min="22" max="22" width="14.7109375" style="1" customWidth="1"/>
    <col min="23" max="25" width="22.42578125" style="1" bestFit="1" customWidth="1"/>
    <col min="26" max="16384" width="8.85546875" style="1"/>
  </cols>
  <sheetData>
    <row r="2" spans="1:25" x14ac:dyDescent="0.25">
      <c r="A2" s="3" t="s">
        <v>0</v>
      </c>
      <c r="K2" s="52" t="s">
        <v>46</v>
      </c>
      <c r="L2" s="51"/>
      <c r="M2" s="51"/>
      <c r="O2" s="8"/>
      <c r="P2" s="50" t="s">
        <v>47</v>
      </c>
      <c r="Q2" s="51"/>
      <c r="R2" s="51"/>
      <c r="S2" s="7"/>
      <c r="T2" s="50"/>
      <c r="U2" s="51"/>
      <c r="V2" s="51"/>
      <c r="W2" s="51"/>
      <c r="X2" s="51"/>
      <c r="Y2" s="51"/>
    </row>
    <row r="3" spans="1:25" x14ac:dyDescent="0.25">
      <c r="B3" s="3" t="s">
        <v>1</v>
      </c>
      <c r="C3" s="53" t="s">
        <v>15</v>
      </c>
      <c r="D3" s="53"/>
      <c r="F3" s="53" t="s">
        <v>16</v>
      </c>
      <c r="G3" s="53"/>
      <c r="K3" s="52" t="s">
        <v>41</v>
      </c>
      <c r="L3" s="51"/>
      <c r="M3" s="51"/>
      <c r="O3" s="8"/>
      <c r="P3" s="50" t="s">
        <v>41</v>
      </c>
      <c r="Q3" s="51"/>
      <c r="R3" s="51"/>
      <c r="S3" s="7"/>
      <c r="T3" s="12"/>
      <c r="U3" s="14"/>
      <c r="V3" s="13"/>
      <c r="W3" s="14"/>
      <c r="X3" s="13"/>
      <c r="Y3" s="14"/>
    </row>
    <row r="4" spans="1:25" x14ac:dyDescent="0.25">
      <c r="C4" s="1" t="s">
        <v>2</v>
      </c>
      <c r="D4" s="1" t="s">
        <v>5</v>
      </c>
      <c r="F4" s="1" t="s">
        <v>2</v>
      </c>
      <c r="G4" s="3" t="s">
        <v>5</v>
      </c>
      <c r="I4" s="3" t="s">
        <v>11</v>
      </c>
      <c r="J4" s="5" t="s">
        <v>13</v>
      </c>
      <c r="K4" s="13" t="s">
        <v>6</v>
      </c>
      <c r="L4" s="13" t="s">
        <v>7</v>
      </c>
      <c r="M4" s="13" t="s">
        <v>8</v>
      </c>
      <c r="O4" s="8" t="s">
        <v>13</v>
      </c>
      <c r="P4" s="7" t="s">
        <v>6</v>
      </c>
      <c r="Q4" s="7" t="s">
        <v>7</v>
      </c>
      <c r="R4" s="7" t="s">
        <v>8</v>
      </c>
      <c r="S4" s="7"/>
      <c r="T4" s="8"/>
      <c r="U4" s="8"/>
      <c r="V4" s="8"/>
      <c r="W4" s="8"/>
      <c r="X4" s="8"/>
      <c r="Y4" s="8"/>
    </row>
    <row r="5" spans="1:25" x14ac:dyDescent="0.25">
      <c r="J5" s="5">
        <v>3.12</v>
      </c>
      <c r="K5" s="7">
        <v>0.30530000000000002</v>
      </c>
      <c r="L5" s="7">
        <v>0.51019999999999999</v>
      </c>
      <c r="M5" s="7">
        <v>0.35670000000000002</v>
      </c>
      <c r="O5" s="5">
        <v>3.12</v>
      </c>
      <c r="P5" s="7">
        <v>0.65659999999999996</v>
      </c>
      <c r="Q5" s="7">
        <v>0.63410888632312434</v>
      </c>
      <c r="R5" s="7">
        <v>0.63929999999999998</v>
      </c>
      <c r="S5" s="7"/>
      <c r="T5" s="7"/>
      <c r="U5" s="7"/>
      <c r="V5" s="7"/>
      <c r="W5" s="7"/>
      <c r="X5" s="7"/>
      <c r="Y5" s="7"/>
    </row>
    <row r="6" spans="1:25" x14ac:dyDescent="0.25">
      <c r="B6" s="1" t="s">
        <v>6</v>
      </c>
      <c r="C6" s="1">
        <v>100</v>
      </c>
      <c r="D6" s="1">
        <v>121.33920000000001</v>
      </c>
      <c r="F6" s="1">
        <v>100</v>
      </c>
      <c r="G6" s="1">
        <v>24.606999999999999</v>
      </c>
      <c r="J6" s="5">
        <v>6.25</v>
      </c>
      <c r="K6" s="7">
        <v>0.74050000000000005</v>
      </c>
      <c r="L6" s="7">
        <v>0.72440000000000004</v>
      </c>
      <c r="M6" s="7">
        <v>0.74560000000000004</v>
      </c>
      <c r="O6" s="5">
        <v>6.25</v>
      </c>
      <c r="P6" s="7">
        <v>0.94320000000000004</v>
      </c>
      <c r="Q6" s="7">
        <v>1.0871999999999999</v>
      </c>
      <c r="R6" s="7">
        <v>0.95669999999999999</v>
      </c>
      <c r="S6" s="7"/>
      <c r="T6" s="7"/>
      <c r="U6" s="7"/>
      <c r="V6" s="7"/>
      <c r="W6" s="7"/>
      <c r="X6" s="7"/>
      <c r="Y6" s="7"/>
    </row>
    <row r="7" spans="1:25" x14ac:dyDescent="0.25">
      <c r="B7" s="1" t="s">
        <v>7</v>
      </c>
      <c r="C7" s="1">
        <v>100</v>
      </c>
      <c r="D7" s="49">
        <v>200.96299999999999</v>
      </c>
      <c r="F7" s="1">
        <v>100</v>
      </c>
      <c r="G7" s="1">
        <v>0.449266</v>
      </c>
      <c r="J7" s="5">
        <v>12.5</v>
      </c>
      <c r="K7" s="7">
        <v>1.2161999999999999</v>
      </c>
      <c r="L7" s="7">
        <v>1.2566999999999999</v>
      </c>
      <c r="M7" s="7">
        <v>1.3257000000000001</v>
      </c>
      <c r="O7" s="5">
        <v>12.5</v>
      </c>
      <c r="P7" s="7">
        <v>1.5507</v>
      </c>
      <c r="Q7" s="7">
        <v>1.5279692005414272</v>
      </c>
      <c r="R7" s="7">
        <v>1.5787</v>
      </c>
      <c r="S7" s="7"/>
      <c r="T7" s="7"/>
      <c r="U7" s="7"/>
      <c r="V7" s="7"/>
      <c r="W7" s="7"/>
      <c r="X7" s="7"/>
      <c r="Y7" s="7"/>
    </row>
    <row r="8" spans="1:25" x14ac:dyDescent="0.25">
      <c r="B8" s="1" t="s">
        <v>8</v>
      </c>
      <c r="C8" s="1">
        <v>100</v>
      </c>
      <c r="D8" s="1">
        <v>121.0159</v>
      </c>
      <c r="F8" s="1">
        <v>100</v>
      </c>
      <c r="G8" s="1">
        <v>0.82508999999999999</v>
      </c>
      <c r="J8" s="9">
        <v>25</v>
      </c>
      <c r="K8" s="7">
        <v>1.8233999999999999</v>
      </c>
      <c r="L8" s="7">
        <v>1.5678000000000001</v>
      </c>
      <c r="M8" s="7">
        <v>2.1404000000000001</v>
      </c>
      <c r="O8" s="9">
        <v>25</v>
      </c>
      <c r="P8" s="7">
        <v>3.2313999999999998</v>
      </c>
      <c r="Q8" s="7">
        <v>3.0595617494013223</v>
      </c>
      <c r="R8" s="7">
        <v>2.9114676173499703</v>
      </c>
      <c r="S8" s="7"/>
      <c r="T8" s="7"/>
      <c r="U8" s="7"/>
      <c r="V8" s="7"/>
      <c r="W8" s="7"/>
      <c r="X8" s="7"/>
      <c r="Y8" s="7"/>
    </row>
    <row r="9" spans="1:25" x14ac:dyDescent="0.25">
      <c r="B9" s="1" t="s">
        <v>9</v>
      </c>
      <c r="C9" s="1">
        <v>100</v>
      </c>
      <c r="D9" s="1">
        <v>109.64</v>
      </c>
      <c r="F9" s="1">
        <v>100</v>
      </c>
      <c r="G9" s="1">
        <v>16.80153</v>
      </c>
      <c r="J9" s="9">
        <v>50</v>
      </c>
      <c r="K9" s="7">
        <v>3.0305</v>
      </c>
      <c r="L9" s="7">
        <v>2.9733999999999998</v>
      </c>
      <c r="M9" s="7">
        <v>3.032</v>
      </c>
      <c r="O9" s="9">
        <v>50</v>
      </c>
      <c r="P9" s="7">
        <v>4.7889999999999997</v>
      </c>
      <c r="Q9" s="7">
        <v>4.3898018329614761</v>
      </c>
      <c r="R9" s="7">
        <v>5.08620960556153</v>
      </c>
      <c r="S9" s="7"/>
      <c r="T9" s="7"/>
      <c r="U9" s="7"/>
      <c r="V9" s="7"/>
      <c r="W9" s="7"/>
      <c r="X9" s="7"/>
      <c r="Y9" s="7"/>
    </row>
    <row r="10" spans="1:25" x14ac:dyDescent="0.25">
      <c r="B10" s="1" t="s">
        <v>10</v>
      </c>
      <c r="C10" s="1">
        <v>100</v>
      </c>
      <c r="D10" s="1">
        <v>78.918999999999997</v>
      </c>
      <c r="F10" s="1">
        <v>100</v>
      </c>
      <c r="G10" s="1">
        <v>3.0245700000000002</v>
      </c>
      <c r="J10" s="9">
        <v>100</v>
      </c>
      <c r="K10" s="7">
        <v>5.3456000000000001</v>
      </c>
      <c r="L10" s="7">
        <v>5.1243999999999996</v>
      </c>
      <c r="M10" s="7">
        <v>4.8792999999999997</v>
      </c>
      <c r="O10" s="9">
        <v>100</v>
      </c>
      <c r="P10" s="7">
        <v>5.8875999999999999</v>
      </c>
      <c r="Q10" s="7">
        <v>5.6677999999999997</v>
      </c>
      <c r="R10" s="7">
        <v>6.4455</v>
      </c>
      <c r="S10" s="7"/>
      <c r="T10" s="7"/>
      <c r="U10" s="7"/>
      <c r="V10" s="7"/>
      <c r="W10" s="7"/>
      <c r="X10" s="7"/>
      <c r="Y10" s="7"/>
    </row>
    <row r="11" spans="1:25" x14ac:dyDescent="0.25">
      <c r="B11" s="48" t="s">
        <v>68</v>
      </c>
      <c r="C11" s="48">
        <v>100</v>
      </c>
      <c r="D11" s="48">
        <v>97.951999999999998</v>
      </c>
      <c r="E11" s="48"/>
      <c r="F11" s="48">
        <v>100</v>
      </c>
      <c r="G11" s="48">
        <v>13.298</v>
      </c>
      <c r="H11" s="48"/>
      <c r="J11" s="9">
        <v>200</v>
      </c>
      <c r="K11" s="7">
        <v>7.3464999999999998</v>
      </c>
      <c r="L11" s="7">
        <v>6.5819000000000001</v>
      </c>
      <c r="M11" s="7">
        <v>6.9382000000000001</v>
      </c>
      <c r="O11" s="9">
        <v>200</v>
      </c>
      <c r="P11" s="7">
        <v>6.0678999999999998</v>
      </c>
      <c r="Q11" s="7">
        <v>5.9059778157785718</v>
      </c>
      <c r="R11" s="7">
        <v>6.115427992257584</v>
      </c>
      <c r="S11" s="7"/>
      <c r="T11" s="7"/>
      <c r="U11" s="7"/>
      <c r="V11" s="7"/>
      <c r="W11" s="7"/>
      <c r="X11" s="7"/>
      <c r="Y11" s="7"/>
    </row>
    <row r="12" spans="1:25" x14ac:dyDescent="0.25">
      <c r="J12" s="9">
        <v>400</v>
      </c>
      <c r="K12" s="7">
        <v>7.1426999999999996</v>
      </c>
      <c r="L12" s="7">
        <v>6.3567</v>
      </c>
      <c r="M12" s="7">
        <v>9.2567000000000004</v>
      </c>
      <c r="O12" s="9">
        <v>400</v>
      </c>
      <c r="P12" s="7">
        <v>7.7667000000000002</v>
      </c>
      <c r="Q12" s="7">
        <v>8.3559703162271255</v>
      </c>
      <c r="R12" s="7">
        <v>7.9458613436515604</v>
      </c>
      <c r="S12" s="7"/>
      <c r="T12" s="7"/>
      <c r="U12" s="7"/>
      <c r="V12" s="7"/>
      <c r="W12" s="7"/>
      <c r="X12" s="7"/>
      <c r="Y12" s="7"/>
    </row>
    <row r="13" spans="1:25" x14ac:dyDescent="0.25">
      <c r="C13" s="3" t="s">
        <v>12</v>
      </c>
      <c r="D13" s="52" t="s">
        <v>14</v>
      </c>
      <c r="E13" s="52"/>
      <c r="F13" s="3" t="s">
        <v>12</v>
      </c>
      <c r="G13" s="52" t="s">
        <v>14</v>
      </c>
      <c r="H13" s="52"/>
      <c r="J13" s="9">
        <v>800</v>
      </c>
      <c r="K13" s="7">
        <v>7.5252999999999997</v>
      </c>
      <c r="L13" s="7">
        <v>7.5445000000000002</v>
      </c>
      <c r="M13" s="7">
        <v>9.4354999999999993</v>
      </c>
      <c r="O13" s="9">
        <v>800</v>
      </c>
      <c r="P13" s="7">
        <v>8.0861160401478962</v>
      </c>
      <c r="Q13" s="7">
        <v>8.0089000000000006</v>
      </c>
      <c r="R13" s="7">
        <v>8.0452999999999992</v>
      </c>
      <c r="S13" s="7"/>
      <c r="T13" s="7"/>
      <c r="U13" s="7"/>
      <c r="V13" s="7"/>
      <c r="W13" s="7"/>
      <c r="X13" s="7"/>
      <c r="Y13" s="7"/>
    </row>
    <row r="14" spans="1:25" x14ac:dyDescent="0.25">
      <c r="C14" s="3" t="s">
        <v>3</v>
      </c>
      <c r="D14" s="3" t="s">
        <v>3</v>
      </c>
      <c r="E14" s="3" t="s">
        <v>4</v>
      </c>
      <c r="F14" s="3" t="s">
        <v>3</v>
      </c>
      <c r="G14" s="3" t="s">
        <v>3</v>
      </c>
      <c r="H14" s="3" t="s">
        <v>4</v>
      </c>
      <c r="J14" s="9">
        <v>1600</v>
      </c>
      <c r="K14" s="7">
        <v>13.7691</v>
      </c>
      <c r="L14" s="7">
        <v>16.173999999999999</v>
      </c>
      <c r="M14" s="7">
        <v>19.168299999999999</v>
      </c>
      <c r="O14" s="9">
        <v>1600</v>
      </c>
      <c r="P14" s="7">
        <v>8.8708389967190904</v>
      </c>
      <c r="Q14" s="7">
        <v>8.9877000000000002</v>
      </c>
      <c r="R14" s="7">
        <v>8.7065000000000001</v>
      </c>
      <c r="T14" s="7"/>
      <c r="U14" s="7"/>
      <c r="V14" s="7"/>
      <c r="W14" s="7"/>
      <c r="X14" s="7"/>
      <c r="Y14" s="7"/>
    </row>
    <row r="15" spans="1:25" x14ac:dyDescent="0.25">
      <c r="C15" s="1">
        <v>100</v>
      </c>
      <c r="D15" s="1">
        <f>AVERAGE(D6,D8,D9,D10,D11)</f>
        <v>105.77321999999999</v>
      </c>
      <c r="E15" s="1">
        <f>STDEV(D6:D8)/1.73</f>
        <v>26.626840848602381</v>
      </c>
      <c r="F15" s="1">
        <v>100</v>
      </c>
      <c r="G15" s="1">
        <f>AVERAGE(G6:G10)</f>
        <v>9.141491199999999</v>
      </c>
      <c r="H15" s="1">
        <f>STDEV(G6:G10)/2.23</f>
        <v>4.9122699672643213</v>
      </c>
      <c r="J15" s="9">
        <v>3200</v>
      </c>
      <c r="K15" s="7">
        <v>23.22</v>
      </c>
      <c r="L15" s="7">
        <v>24.33</v>
      </c>
      <c r="M15" s="7">
        <v>19.467600000000001</v>
      </c>
      <c r="O15" s="9">
        <v>3200</v>
      </c>
      <c r="P15" s="7">
        <v>10.6546</v>
      </c>
      <c r="Q15" s="7">
        <v>11.584864021881579</v>
      </c>
      <c r="R15" s="7">
        <v>10.4543</v>
      </c>
      <c r="T15" s="7"/>
      <c r="U15" s="7"/>
      <c r="V15" s="7"/>
      <c r="W15" s="7"/>
      <c r="X15" s="7"/>
      <c r="Y15" s="7"/>
    </row>
    <row r="16" spans="1:25" x14ac:dyDescent="0.25">
      <c r="K16" s="7"/>
      <c r="L16" s="7"/>
      <c r="M16" s="7"/>
      <c r="W16" s="4"/>
      <c r="X16" s="4"/>
      <c r="Y16" s="4"/>
    </row>
    <row r="17" spans="10:25" x14ac:dyDescent="0.25">
      <c r="K17" s="50" t="s">
        <v>41</v>
      </c>
      <c r="L17" s="51"/>
      <c r="M17" s="7"/>
      <c r="O17" s="8"/>
      <c r="P17" s="50" t="s">
        <v>41</v>
      </c>
      <c r="Q17" s="51"/>
      <c r="R17" s="51"/>
      <c r="S17" s="7"/>
      <c r="T17" s="8"/>
      <c r="U17" s="16"/>
      <c r="V17" s="15"/>
      <c r="W17" s="4"/>
      <c r="X17" s="4"/>
      <c r="Y17" s="4"/>
    </row>
    <row r="18" spans="10:25" x14ac:dyDescent="0.25">
      <c r="J18" s="5" t="s">
        <v>13</v>
      </c>
      <c r="K18" s="8" t="s">
        <v>3</v>
      </c>
      <c r="L18" s="8" t="s">
        <v>4</v>
      </c>
      <c r="M18" s="7"/>
      <c r="O18" s="8" t="s">
        <v>13</v>
      </c>
      <c r="P18" s="8" t="s">
        <v>3</v>
      </c>
      <c r="Q18" s="8" t="s">
        <v>4</v>
      </c>
      <c r="R18" s="7"/>
      <c r="S18" s="7"/>
      <c r="T18" s="7"/>
      <c r="U18" s="7"/>
      <c r="V18" s="4"/>
      <c r="W18" s="4"/>
      <c r="X18" s="4"/>
      <c r="Y18" s="4"/>
    </row>
    <row r="19" spans="10:25" x14ac:dyDescent="0.25">
      <c r="J19" s="5">
        <v>3.12</v>
      </c>
      <c r="K19" s="7">
        <f t="shared" ref="K19:K26" si="0">AVERAGE(K5:M5)</f>
        <v>0.39073333333333338</v>
      </c>
      <c r="L19" s="7">
        <f t="shared" ref="L19:L26" si="1">STDEV(K5:M5)/1.73</f>
        <v>6.1621596873884105E-2</v>
      </c>
      <c r="M19" s="7"/>
      <c r="O19" s="5">
        <v>3.12</v>
      </c>
      <c r="P19" s="7">
        <f t="shared" ref="P19:P26" si="2">AVERAGE(P5:R5)</f>
        <v>0.64333629544104143</v>
      </c>
      <c r="Q19" s="7">
        <f t="shared" ref="Q19:Q26" si="3">STDEV(P5:R5)/1.73</f>
        <v>6.8071114852078507E-3</v>
      </c>
      <c r="R19" s="7"/>
      <c r="S19" s="7"/>
      <c r="T19" s="23"/>
      <c r="U19" s="23"/>
      <c r="V19" s="4"/>
      <c r="W19" s="4"/>
      <c r="X19" s="4"/>
      <c r="Y19" s="4"/>
    </row>
    <row r="20" spans="10:25" x14ac:dyDescent="0.25">
      <c r="J20" s="5">
        <v>6.25</v>
      </c>
      <c r="K20" s="7">
        <f t="shared" si="0"/>
        <v>0.73683333333333334</v>
      </c>
      <c r="L20" s="7">
        <f t="shared" si="1"/>
        <v>6.3961916620897275E-3</v>
      </c>
      <c r="M20" s="7"/>
      <c r="O20" s="5">
        <v>6.25</v>
      </c>
      <c r="P20" s="7">
        <f t="shared" si="2"/>
        <v>0.99570000000000014</v>
      </c>
      <c r="Q20" s="7">
        <f t="shared" si="3"/>
        <v>4.5970113786629671E-2</v>
      </c>
      <c r="R20" s="7"/>
      <c r="S20" s="7"/>
      <c r="T20" s="7"/>
      <c r="U20" s="7"/>
      <c r="V20" s="4"/>
      <c r="W20" s="4"/>
      <c r="X20" s="4"/>
      <c r="Y20" s="4"/>
    </row>
    <row r="21" spans="10:25" x14ac:dyDescent="0.25">
      <c r="J21" s="5">
        <v>12.5</v>
      </c>
      <c r="K21" s="7">
        <f t="shared" si="0"/>
        <v>1.2662000000000002</v>
      </c>
      <c r="L21" s="7">
        <f t="shared" si="1"/>
        <v>3.2002716731214527E-2</v>
      </c>
      <c r="M21" s="7"/>
      <c r="O21" s="5">
        <v>12.5</v>
      </c>
      <c r="P21" s="7">
        <f t="shared" si="2"/>
        <v>1.5524564001804757</v>
      </c>
      <c r="Q21" s="7">
        <f t="shared" si="3"/>
        <v>1.4688419841628267E-2</v>
      </c>
      <c r="R21" s="7"/>
      <c r="S21" s="7"/>
      <c r="T21" s="7"/>
      <c r="U21" s="11"/>
      <c r="V21" s="4"/>
      <c r="W21" s="4"/>
      <c r="X21" s="4"/>
      <c r="Y21" s="4"/>
    </row>
    <row r="22" spans="10:25" x14ac:dyDescent="0.25">
      <c r="J22" s="9">
        <v>25</v>
      </c>
      <c r="K22" s="7">
        <f t="shared" si="0"/>
        <v>1.8438666666666668</v>
      </c>
      <c r="L22" s="7">
        <f t="shared" si="1"/>
        <v>0.16580817130648801</v>
      </c>
      <c r="M22" s="7"/>
      <c r="O22" s="9">
        <v>25</v>
      </c>
      <c r="P22" s="7">
        <f t="shared" si="2"/>
        <v>3.0674764555837641</v>
      </c>
      <c r="Q22" s="7">
        <f t="shared" si="3"/>
        <v>9.255085176025124E-2</v>
      </c>
      <c r="R22" s="7"/>
      <c r="S22" s="7"/>
      <c r="T22" s="7"/>
      <c r="U22" s="7"/>
      <c r="V22" s="4"/>
      <c r="W22" s="4"/>
      <c r="X22" s="4"/>
      <c r="Y22" s="4"/>
    </row>
    <row r="23" spans="10:25" x14ac:dyDescent="0.25">
      <c r="J23" s="9">
        <v>50</v>
      </c>
      <c r="K23" s="7">
        <f t="shared" si="0"/>
        <v>3.0119666666666665</v>
      </c>
      <c r="L23" s="7">
        <f t="shared" si="1"/>
        <v>1.9311059388666379E-2</v>
      </c>
      <c r="M23" s="7"/>
      <c r="O23" s="9">
        <v>50</v>
      </c>
      <c r="P23" s="7">
        <f t="shared" si="2"/>
        <v>4.7550038128410019</v>
      </c>
      <c r="Q23" s="7">
        <f t="shared" si="3"/>
        <v>0.20199211020880592</v>
      </c>
      <c r="R23" s="7"/>
      <c r="S23" s="7"/>
      <c r="T23" s="7"/>
      <c r="U23" s="7"/>
      <c r="V23" s="4"/>
      <c r="W23" s="4"/>
      <c r="X23" s="4"/>
      <c r="Y23" s="4"/>
    </row>
    <row r="24" spans="10:25" x14ac:dyDescent="0.25">
      <c r="J24" s="9">
        <v>100</v>
      </c>
      <c r="K24" s="7">
        <f t="shared" si="0"/>
        <v>5.1164333333333332</v>
      </c>
      <c r="L24" s="7">
        <f t="shared" si="1"/>
        <v>0.13482778014744065</v>
      </c>
      <c r="M24" s="7"/>
      <c r="O24" s="9">
        <v>100</v>
      </c>
      <c r="P24" s="7">
        <f t="shared" si="2"/>
        <v>6.0002999999999993</v>
      </c>
      <c r="Q24" s="7">
        <f t="shared" si="3"/>
        <v>0.23174093827919803</v>
      </c>
      <c r="R24" s="7"/>
      <c r="S24" s="7"/>
      <c r="T24" s="7"/>
      <c r="U24" s="7"/>
      <c r="V24" s="4"/>
    </row>
    <row r="25" spans="10:25" x14ac:dyDescent="0.25">
      <c r="J25" s="9">
        <v>200</v>
      </c>
      <c r="K25" s="7">
        <f t="shared" si="0"/>
        <v>6.9555333333333325</v>
      </c>
      <c r="L25" s="7">
        <f t="shared" si="1"/>
        <v>0.22115294449001813</v>
      </c>
      <c r="M25" s="7"/>
      <c r="O25" s="9">
        <v>200</v>
      </c>
      <c r="P25" s="7">
        <f t="shared" si="2"/>
        <v>6.0297686026787183</v>
      </c>
      <c r="Q25" s="7">
        <f t="shared" si="3"/>
        <v>6.347296354734544E-2</v>
      </c>
      <c r="R25" s="7"/>
      <c r="S25" s="7"/>
      <c r="T25" s="7"/>
      <c r="U25" s="7"/>
      <c r="V25" s="4"/>
    </row>
    <row r="26" spans="10:25" x14ac:dyDescent="0.25">
      <c r="J26" s="9">
        <v>400</v>
      </c>
      <c r="K26" s="7">
        <f t="shared" si="0"/>
        <v>7.5853666666666664</v>
      </c>
      <c r="L26" s="7">
        <f t="shared" si="1"/>
        <v>0.86694899837502859</v>
      </c>
      <c r="M26" s="7"/>
      <c r="O26" s="9">
        <v>400</v>
      </c>
      <c r="P26" s="7">
        <f t="shared" si="2"/>
        <v>8.0228438866262284</v>
      </c>
      <c r="Q26" s="7">
        <f t="shared" si="3"/>
        <v>0.17461490192511891</v>
      </c>
      <c r="R26" s="7"/>
      <c r="S26" s="7"/>
      <c r="T26" s="7"/>
      <c r="U26" s="7"/>
      <c r="V26" s="4"/>
    </row>
    <row r="27" spans="10:25" x14ac:dyDescent="0.25">
      <c r="J27" s="9">
        <v>800</v>
      </c>
      <c r="K27" s="7">
        <f t="shared" ref="K27:K29" si="4">AVERAGE(K13:M13)</f>
        <v>8.1684333333333328</v>
      </c>
      <c r="L27" s="7">
        <f t="shared" ref="L27:L29" si="5">STDEV(K13:M13)/1.73</f>
        <v>0.63430862100999874</v>
      </c>
      <c r="M27" s="7"/>
      <c r="O27" s="9">
        <v>800</v>
      </c>
      <c r="P27" s="7">
        <f t="shared" ref="P27:P29" si="6">AVERAGE(P13:R13)</f>
        <v>8.0467720133826308</v>
      </c>
      <c r="Q27" s="7">
        <f t="shared" ref="Q27:Q29" si="7">STDEV(P13:R13)/1.73</f>
        <v>2.2328936828403794E-2</v>
      </c>
      <c r="T27" s="7"/>
    </row>
    <row r="28" spans="10:25" x14ac:dyDescent="0.25">
      <c r="J28" s="9">
        <v>1600</v>
      </c>
      <c r="K28" s="7">
        <f t="shared" si="4"/>
        <v>16.370466666666669</v>
      </c>
      <c r="L28" s="7">
        <f t="shared" si="5"/>
        <v>1.5635586551813472</v>
      </c>
      <c r="M28" s="7"/>
      <c r="O28" s="9">
        <v>1600</v>
      </c>
      <c r="P28" s="7">
        <f t="shared" si="6"/>
        <v>8.8550129989063624</v>
      </c>
      <c r="Q28" s="7">
        <f t="shared" si="7"/>
        <v>8.1656900884650982E-2</v>
      </c>
      <c r="T28" s="11"/>
      <c r="U28" s="22"/>
    </row>
    <row r="29" spans="10:25" x14ac:dyDescent="0.25">
      <c r="J29" s="9">
        <v>3200</v>
      </c>
      <c r="K29" s="7">
        <f t="shared" si="4"/>
        <v>22.339200000000002</v>
      </c>
      <c r="L29" s="7">
        <f t="shared" si="5"/>
        <v>1.4728648012327583</v>
      </c>
      <c r="M29" s="7"/>
      <c r="O29" s="9">
        <v>3200</v>
      </c>
      <c r="P29" s="7">
        <f t="shared" si="6"/>
        <v>10.897921340627192</v>
      </c>
      <c r="Q29" s="7">
        <f t="shared" si="7"/>
        <v>0.34871721793506871</v>
      </c>
      <c r="T29" s="11"/>
      <c r="U29" s="22"/>
    </row>
    <row r="32" spans="10:25" x14ac:dyDescent="0.25">
      <c r="Q32" s="4"/>
      <c r="R32" s="4"/>
    </row>
    <row r="33" spans="16:18" x14ac:dyDescent="0.25">
      <c r="P33" s="4"/>
      <c r="Q33" s="4"/>
      <c r="R33" s="4"/>
    </row>
    <row r="34" spans="16:18" x14ac:dyDescent="0.25">
      <c r="P34" s="4"/>
      <c r="Q34" s="4"/>
      <c r="R34" s="4"/>
    </row>
    <row r="35" spans="16:18" x14ac:dyDescent="0.25">
      <c r="P35" s="4"/>
      <c r="Q35" s="4"/>
      <c r="R35" s="4"/>
    </row>
  </sheetData>
  <mergeCells count="11">
    <mergeCell ref="C3:D3"/>
    <mergeCell ref="F3:G3"/>
    <mergeCell ref="D13:E13"/>
    <mergeCell ref="G13:H13"/>
    <mergeCell ref="P2:R2"/>
    <mergeCell ref="T2:Y2"/>
    <mergeCell ref="P17:R17"/>
    <mergeCell ref="K2:M2"/>
    <mergeCell ref="K17:L17"/>
    <mergeCell ref="K3:M3"/>
    <mergeCell ref="P3:R3"/>
  </mergeCells>
  <pageMargins left="0.7" right="0.7" top="0.75" bottom="0.75" header="0.3" footer="0.3"/>
  <pageSetup paperSize="9" orientation="portrait" r:id="rId1"/>
  <ignoredErrors>
    <ignoredError sqref="P19:P29 Q19:Q29 K19:K29 L19:L29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topLeftCell="A4" workbookViewId="0">
      <selection activeCell="N26" sqref="N26"/>
    </sheetView>
  </sheetViews>
  <sheetFormatPr defaultColWidth="8.85546875" defaultRowHeight="15" x14ac:dyDescent="0.25"/>
  <cols>
    <col min="1" max="1" width="8.85546875" style="1"/>
    <col min="2" max="2" width="9.140625" style="1" bestFit="1" customWidth="1"/>
    <col min="3" max="3" width="11" style="1" bestFit="1" customWidth="1"/>
    <col min="4" max="8" width="8.85546875" style="1"/>
    <col min="9" max="9" width="15.42578125" style="1" bestFit="1" customWidth="1"/>
    <col min="10" max="10" width="12.28515625" style="1" bestFit="1" customWidth="1"/>
    <col min="11" max="16384" width="8.85546875" style="1"/>
  </cols>
  <sheetData>
    <row r="2" spans="1:19" x14ac:dyDescent="0.25">
      <c r="A2" s="3" t="s">
        <v>17</v>
      </c>
      <c r="H2" s="3"/>
    </row>
    <row r="4" spans="1:19" x14ac:dyDescent="0.25">
      <c r="B4" s="3" t="s">
        <v>11</v>
      </c>
      <c r="J4" s="3" t="s">
        <v>42</v>
      </c>
    </row>
    <row r="5" spans="1:19" x14ac:dyDescent="0.25">
      <c r="C5" s="3" t="s">
        <v>18</v>
      </c>
      <c r="D5" s="33" t="s">
        <v>6</v>
      </c>
      <c r="E5" s="33" t="s">
        <v>7</v>
      </c>
      <c r="F5" s="33" t="s">
        <v>8</v>
      </c>
      <c r="K5" s="52" t="s">
        <v>25</v>
      </c>
      <c r="L5" s="51"/>
      <c r="M5" s="2"/>
      <c r="N5" s="2"/>
      <c r="O5" s="2"/>
      <c r="P5" s="52" t="s">
        <v>26</v>
      </c>
      <c r="Q5" s="51"/>
    </row>
    <row r="6" spans="1:19" x14ac:dyDescent="0.25">
      <c r="C6" s="3" t="s">
        <v>19</v>
      </c>
      <c r="D6" s="18">
        <v>2.8039999999999998</v>
      </c>
      <c r="E6" s="18">
        <v>2.3260000000000001</v>
      </c>
      <c r="F6" s="18">
        <v>2.8570000000000002</v>
      </c>
      <c r="K6" s="3" t="s">
        <v>12</v>
      </c>
      <c r="L6" s="3" t="s">
        <v>27</v>
      </c>
      <c r="M6" s="3"/>
      <c r="N6" s="3"/>
      <c r="O6" s="3"/>
      <c r="P6" s="3" t="s">
        <v>12</v>
      </c>
      <c r="Q6" s="3" t="s">
        <v>28</v>
      </c>
    </row>
    <row r="7" spans="1:19" x14ac:dyDescent="0.25">
      <c r="C7" s="3" t="s">
        <v>20</v>
      </c>
      <c r="D7" s="18">
        <v>0.188</v>
      </c>
      <c r="E7" s="18">
        <v>0.189</v>
      </c>
      <c r="F7" s="18">
        <v>0.17100000000000001</v>
      </c>
      <c r="J7" s="1" t="s">
        <v>6</v>
      </c>
      <c r="K7" s="1">
        <v>100</v>
      </c>
      <c r="L7" s="1">
        <v>127.02</v>
      </c>
      <c r="P7" s="1">
        <v>100</v>
      </c>
      <c r="Q7" s="1">
        <v>126.01</v>
      </c>
    </row>
    <row r="8" spans="1:19" x14ac:dyDescent="0.25">
      <c r="C8" s="3" t="s">
        <v>21</v>
      </c>
      <c r="D8" s="18">
        <v>3.5000000000000003E-2</v>
      </c>
      <c r="E8" s="18">
        <v>1E-3</v>
      </c>
      <c r="F8" s="18">
        <v>2E-3</v>
      </c>
      <c r="J8" s="1" t="s">
        <v>7</v>
      </c>
      <c r="K8" s="1">
        <v>100</v>
      </c>
      <c r="L8" s="1">
        <v>133.54</v>
      </c>
      <c r="P8" s="1">
        <v>100</v>
      </c>
      <c r="Q8" s="1">
        <v>130.11000000000001</v>
      </c>
    </row>
    <row r="9" spans="1:19" x14ac:dyDescent="0.25">
      <c r="C9" s="3" t="s">
        <v>22</v>
      </c>
      <c r="D9" s="18">
        <v>3.4000000000000002E-2</v>
      </c>
      <c r="E9" s="18">
        <v>7.0000000000000001E-3</v>
      </c>
      <c r="F9" s="18">
        <v>3.0200000000000001E-2</v>
      </c>
      <c r="J9" s="1" t="s">
        <v>8</v>
      </c>
      <c r="K9" s="1">
        <v>100</v>
      </c>
      <c r="L9" s="1">
        <v>124.06</v>
      </c>
      <c r="P9" s="1">
        <v>100</v>
      </c>
      <c r="Q9" s="1">
        <v>135.06</v>
      </c>
    </row>
    <row r="10" spans="1:19" x14ac:dyDescent="0.25">
      <c r="C10" s="3" t="s">
        <v>23</v>
      </c>
      <c r="D10" s="18">
        <v>4.7E-2</v>
      </c>
      <c r="E10" s="18">
        <v>3.1E-2</v>
      </c>
      <c r="F10" s="18">
        <v>2.4E-2</v>
      </c>
    </row>
    <row r="11" spans="1:19" x14ac:dyDescent="0.25">
      <c r="K11" s="52" t="s">
        <v>12</v>
      </c>
      <c r="L11" s="51"/>
      <c r="M11" s="52" t="s">
        <v>29</v>
      </c>
      <c r="N11" s="51"/>
      <c r="O11" s="3"/>
      <c r="P11" s="52" t="s">
        <v>12</v>
      </c>
      <c r="Q11" s="51"/>
      <c r="R11" s="52" t="s">
        <v>28</v>
      </c>
      <c r="S11" s="51"/>
    </row>
    <row r="12" spans="1:19" x14ac:dyDescent="0.25">
      <c r="K12" s="3" t="s">
        <v>3</v>
      </c>
      <c r="L12" s="3" t="s">
        <v>4</v>
      </c>
      <c r="M12" s="3" t="s">
        <v>3</v>
      </c>
      <c r="N12" s="3" t="s">
        <v>4</v>
      </c>
      <c r="O12" s="3"/>
      <c r="P12" s="3" t="s">
        <v>3</v>
      </c>
      <c r="Q12" s="3" t="s">
        <v>4</v>
      </c>
      <c r="R12" s="3" t="s">
        <v>3</v>
      </c>
      <c r="S12" s="3" t="s">
        <v>4</v>
      </c>
    </row>
    <row r="13" spans="1:19" x14ac:dyDescent="0.25">
      <c r="C13" s="46" t="s">
        <v>18</v>
      </c>
      <c r="D13" s="1" t="s">
        <v>3</v>
      </c>
      <c r="E13" s="1" t="s">
        <v>4</v>
      </c>
      <c r="K13" s="1">
        <v>100</v>
      </c>
      <c r="L13" s="1">
        <v>2.9</v>
      </c>
      <c r="M13" s="1">
        <f>AVERAGE(L7:L9)</f>
        <v>128.20666666666668</v>
      </c>
      <c r="N13" s="1">
        <f>STDEV(L7:L9)/1.74</f>
        <v>2.7874293943101764</v>
      </c>
      <c r="P13" s="1">
        <v>100</v>
      </c>
      <c r="Q13" s="1">
        <v>3.2</v>
      </c>
      <c r="R13" s="1">
        <f>AVERAGE(Q7:Q9)</f>
        <v>130.39333333333335</v>
      </c>
      <c r="S13" s="1">
        <f>STDEV(Q7:Q9)/1.73</f>
        <v>2.6194496942365482</v>
      </c>
    </row>
    <row r="14" spans="1:19" x14ac:dyDescent="0.25">
      <c r="C14" s="46" t="s">
        <v>19</v>
      </c>
      <c r="D14" s="1">
        <f>AVERAGE(D6:F6)</f>
        <v>2.6623333333333332</v>
      </c>
      <c r="E14" s="1">
        <f>STDEV(D6:F6)/1.73</f>
        <v>0.16906139298193026</v>
      </c>
    </row>
    <row r="15" spans="1:19" x14ac:dyDescent="0.25">
      <c r="C15" s="46" t="s">
        <v>20</v>
      </c>
      <c r="D15" s="47">
        <f>AVERAGE(D7:F7)</f>
        <v>0.18266666666666667</v>
      </c>
      <c r="E15" s="47">
        <f>STDEV(D7:F7)/1.73</f>
        <v>5.8473953393038559E-3</v>
      </c>
      <c r="G15" s="3"/>
    </row>
    <row r="16" spans="1:19" x14ac:dyDescent="0.25">
      <c r="C16" s="46" t="s">
        <v>21</v>
      </c>
      <c r="D16" s="47">
        <f>AVERAGE(D8:F8)</f>
        <v>1.2666666666666668E-2</v>
      </c>
      <c r="E16" s="47">
        <f>STDEV(D8:F8)/1.73</f>
        <v>1.1183639199176457E-2</v>
      </c>
    </row>
    <row r="17" spans="3:5" x14ac:dyDescent="0.25">
      <c r="C17" s="46" t="s">
        <v>22</v>
      </c>
      <c r="D17" s="1">
        <f>AVERAGE(D9:F9)</f>
        <v>2.3733333333333332E-2</v>
      </c>
      <c r="E17" s="1">
        <f>STDEV(D9:F9)/1.73</f>
        <v>8.448275646530317E-3</v>
      </c>
    </row>
    <row r="18" spans="3:5" x14ac:dyDescent="0.25">
      <c r="C18" s="46" t="s">
        <v>23</v>
      </c>
      <c r="D18" s="1">
        <f>AVERAGE(D10:F10)</f>
        <v>3.4000000000000002E-2</v>
      </c>
      <c r="E18" s="1">
        <f>STDEV(D10:F10)/1.73</f>
        <v>6.8149283945384892E-3</v>
      </c>
    </row>
  </sheetData>
  <mergeCells count="6">
    <mergeCell ref="R11:S11"/>
    <mergeCell ref="K5:L5"/>
    <mergeCell ref="P5:Q5"/>
    <mergeCell ref="K11:L11"/>
    <mergeCell ref="M11:N11"/>
    <mergeCell ref="P11:Q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D8" sqref="D8"/>
    </sheetView>
  </sheetViews>
  <sheetFormatPr defaultColWidth="8.85546875" defaultRowHeight="15" x14ac:dyDescent="0.25"/>
  <cols>
    <col min="1" max="1" width="8.85546875" style="1"/>
    <col min="2" max="2" width="12.28515625" style="1" bestFit="1" customWidth="1"/>
    <col min="3" max="16384" width="8.85546875" style="1"/>
  </cols>
  <sheetData>
    <row r="2" spans="1:11" x14ac:dyDescent="0.25">
      <c r="A2" s="3" t="s">
        <v>32</v>
      </c>
    </row>
    <row r="4" spans="1:11" x14ac:dyDescent="0.25">
      <c r="B4" s="3" t="s">
        <v>24</v>
      </c>
    </row>
    <row r="5" spans="1:11" x14ac:dyDescent="0.25">
      <c r="C5" s="52" t="s">
        <v>25</v>
      </c>
      <c r="D5" s="51"/>
      <c r="E5" s="2"/>
      <c r="F5" s="2"/>
      <c r="G5" s="2"/>
      <c r="H5" s="52" t="s">
        <v>26</v>
      </c>
      <c r="I5" s="51"/>
    </row>
    <row r="6" spans="1:11" x14ac:dyDescent="0.25">
      <c r="C6" s="3" t="s">
        <v>12</v>
      </c>
      <c r="D6" s="3" t="s">
        <v>30</v>
      </c>
      <c r="E6" s="3"/>
      <c r="F6" s="3"/>
      <c r="G6" s="3"/>
      <c r="H6" s="3" t="s">
        <v>12</v>
      </c>
      <c r="I6" s="3" t="s">
        <v>31</v>
      </c>
    </row>
    <row r="7" spans="1:11" x14ac:dyDescent="0.25">
      <c r="B7" s="1" t="s">
        <v>6</v>
      </c>
      <c r="C7" s="1">
        <v>100</v>
      </c>
      <c r="D7" s="1">
        <v>111.98</v>
      </c>
      <c r="H7" s="1">
        <v>100</v>
      </c>
      <c r="I7" s="1">
        <v>128.02000000000001</v>
      </c>
    </row>
    <row r="8" spans="1:11" x14ac:dyDescent="0.25">
      <c r="B8" s="1" t="s">
        <v>7</v>
      </c>
      <c r="C8" s="1">
        <v>100</v>
      </c>
      <c r="D8" s="1">
        <v>142.02000000000001</v>
      </c>
      <c r="H8" s="1">
        <v>100</v>
      </c>
      <c r="I8" s="1">
        <v>123.34</v>
      </c>
    </row>
    <row r="9" spans="1:11" x14ac:dyDescent="0.25">
      <c r="B9" s="1" t="s">
        <v>8</v>
      </c>
      <c r="C9" s="1">
        <v>100</v>
      </c>
      <c r="D9" s="1">
        <v>116.03</v>
      </c>
      <c r="H9" s="1">
        <v>100</v>
      </c>
      <c r="I9" s="1">
        <v>133.65</v>
      </c>
    </row>
    <row r="11" spans="1:11" x14ac:dyDescent="0.25">
      <c r="C11" s="52" t="s">
        <v>12</v>
      </c>
      <c r="D11" s="51"/>
      <c r="E11" s="52" t="s">
        <v>29</v>
      </c>
      <c r="F11" s="51"/>
      <c r="G11" s="3"/>
      <c r="H11" s="52" t="s">
        <v>12</v>
      </c>
      <c r="I11" s="51"/>
      <c r="J11" s="52" t="s">
        <v>28</v>
      </c>
      <c r="K11" s="51"/>
    </row>
    <row r="12" spans="1:11" x14ac:dyDescent="0.25">
      <c r="C12" s="3" t="s">
        <v>3</v>
      </c>
      <c r="D12" s="3" t="s">
        <v>4</v>
      </c>
      <c r="E12" s="3" t="s">
        <v>3</v>
      </c>
      <c r="F12" s="3" t="s">
        <v>4</v>
      </c>
      <c r="G12" s="3"/>
      <c r="H12" s="3" t="s">
        <v>3</v>
      </c>
      <c r="I12" s="3" t="s">
        <v>4</v>
      </c>
      <c r="J12" s="3" t="s">
        <v>3</v>
      </c>
      <c r="K12" s="3" t="s">
        <v>4</v>
      </c>
    </row>
    <row r="13" spans="1:11" x14ac:dyDescent="0.25">
      <c r="C13" s="1">
        <v>100</v>
      </c>
      <c r="D13" s="1">
        <v>5.2</v>
      </c>
      <c r="E13" s="1">
        <f>AVERAGE(D7:D9)</f>
        <v>123.34333333333332</v>
      </c>
      <c r="F13" s="1">
        <f>STDEV(D7:D9)/1.74</f>
        <v>9.3682397713467651</v>
      </c>
      <c r="H13" s="1">
        <v>100</v>
      </c>
      <c r="I13" s="1">
        <v>3.6</v>
      </c>
      <c r="J13" s="1">
        <f>AVERAGE(I7:I9)</f>
        <v>128.33666666666667</v>
      </c>
      <c r="K13" s="1">
        <f>STDEV(I7:I9)/1.73</f>
        <v>2.9839823952212909</v>
      </c>
    </row>
  </sheetData>
  <mergeCells count="6">
    <mergeCell ref="J11:K11"/>
    <mergeCell ref="C5:D5"/>
    <mergeCell ref="H5:I5"/>
    <mergeCell ref="C11:D11"/>
    <mergeCell ref="E11:F11"/>
    <mergeCell ref="H11:I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6"/>
  <sheetViews>
    <sheetView topLeftCell="F1" workbookViewId="0">
      <selection activeCell="U30" sqref="U30"/>
    </sheetView>
  </sheetViews>
  <sheetFormatPr defaultColWidth="8.85546875" defaultRowHeight="15" x14ac:dyDescent="0.25"/>
  <cols>
    <col min="1" max="1" width="8.85546875" style="1"/>
    <col min="2" max="2" width="12.28515625" style="1" bestFit="1" customWidth="1"/>
    <col min="3" max="6" width="8.85546875" style="1"/>
    <col min="7" max="7" width="10.7109375" style="1" bestFit="1" customWidth="1"/>
    <col min="8" max="13" width="8.85546875" style="1"/>
    <col min="14" max="15" width="10.7109375" style="1" bestFit="1" customWidth="1"/>
    <col min="16" max="16" width="8.85546875" style="1"/>
    <col min="17" max="17" width="8.85546875" style="7"/>
    <col min="18" max="18" width="15" style="7" bestFit="1" customWidth="1"/>
    <col min="19" max="22" width="8.85546875" style="7"/>
    <col min="23" max="23" width="10.7109375" style="7" bestFit="1" customWidth="1"/>
    <col min="24" max="24" width="26" style="7" bestFit="1" customWidth="1"/>
    <col min="25" max="25" width="9" style="1" bestFit="1" customWidth="1"/>
    <col min="26" max="28" width="26" style="1" bestFit="1" customWidth="1"/>
    <col min="29" max="16384" width="8.85546875" style="1"/>
  </cols>
  <sheetData>
    <row r="2" spans="1:28" x14ac:dyDescent="0.25">
      <c r="A2" s="3" t="s">
        <v>33</v>
      </c>
    </row>
    <row r="3" spans="1:28" x14ac:dyDescent="0.25">
      <c r="R3" s="8"/>
      <c r="S3" s="50" t="s">
        <v>38</v>
      </c>
      <c r="T3" s="51"/>
      <c r="U3" s="51"/>
      <c r="W3" s="50" t="s">
        <v>39</v>
      </c>
      <c r="X3" s="51"/>
      <c r="Y3" s="51"/>
      <c r="Z3" s="51"/>
      <c r="AA3" s="51"/>
      <c r="AB3" s="51"/>
    </row>
    <row r="4" spans="1:28" x14ac:dyDescent="0.25">
      <c r="B4" s="3" t="s">
        <v>11</v>
      </c>
      <c r="R4" s="8"/>
      <c r="S4" s="50" t="s">
        <v>41</v>
      </c>
      <c r="T4" s="51"/>
      <c r="U4" s="51"/>
      <c r="W4" s="31" t="s">
        <v>6</v>
      </c>
      <c r="X4" s="32" t="s">
        <v>7</v>
      </c>
      <c r="Y4" s="33" t="s">
        <v>8</v>
      </c>
      <c r="Z4" s="32" t="s">
        <v>6</v>
      </c>
      <c r="AA4" s="33" t="s">
        <v>7</v>
      </c>
      <c r="AB4" s="32" t="s">
        <v>8</v>
      </c>
    </row>
    <row r="5" spans="1:28" x14ac:dyDescent="0.25">
      <c r="C5" s="52" t="s">
        <v>25</v>
      </c>
      <c r="D5" s="51"/>
      <c r="E5" s="2"/>
      <c r="F5" s="2"/>
      <c r="G5" s="2"/>
      <c r="H5" s="2"/>
      <c r="I5" s="2"/>
      <c r="J5" s="52" t="s">
        <v>26</v>
      </c>
      <c r="K5" s="51"/>
      <c r="Q5" s="8" t="s">
        <v>24</v>
      </c>
      <c r="R5" s="8" t="s">
        <v>13</v>
      </c>
      <c r="S5" s="7" t="s">
        <v>6</v>
      </c>
      <c r="T5" s="7" t="s">
        <v>7</v>
      </c>
      <c r="U5" s="7" t="s">
        <v>8</v>
      </c>
      <c r="W5" s="8" t="s">
        <v>40</v>
      </c>
      <c r="X5" s="8" t="s">
        <v>40</v>
      </c>
      <c r="Y5" s="8" t="s">
        <v>40</v>
      </c>
      <c r="Z5" s="8" t="s">
        <v>41</v>
      </c>
      <c r="AA5" s="8" t="s">
        <v>41</v>
      </c>
      <c r="AB5" s="8" t="s">
        <v>41</v>
      </c>
    </row>
    <row r="6" spans="1:28" x14ac:dyDescent="0.25">
      <c r="C6" s="3" t="s">
        <v>12</v>
      </c>
      <c r="D6" s="3" t="s">
        <v>37</v>
      </c>
      <c r="E6" s="3" t="s">
        <v>34</v>
      </c>
      <c r="F6" s="3"/>
      <c r="G6" s="3"/>
      <c r="H6" s="3"/>
      <c r="I6" s="3"/>
      <c r="J6" s="3" t="s">
        <v>12</v>
      </c>
      <c r="K6" s="3" t="s">
        <v>35</v>
      </c>
      <c r="L6" s="3" t="s">
        <v>36</v>
      </c>
      <c r="R6" s="9">
        <v>10</v>
      </c>
      <c r="S6" s="7">
        <v>1.01E-2</v>
      </c>
      <c r="T6" s="7">
        <v>1.18E-2</v>
      </c>
      <c r="U6" s="7">
        <v>1.2999999999999999E-2</v>
      </c>
      <c r="W6" s="7">
        <f>S6/R6</f>
        <v>1.01E-3</v>
      </c>
      <c r="X6" s="7">
        <f>T6/R6</f>
        <v>1.1800000000000001E-3</v>
      </c>
      <c r="Y6" s="7">
        <f>U6/R6</f>
        <v>1.2999999999999999E-3</v>
      </c>
      <c r="Z6" s="7">
        <v>1.0132894165008349E-2</v>
      </c>
      <c r="AA6" s="7">
        <v>1.1825522084219676E-2</v>
      </c>
      <c r="AB6" s="7">
        <v>1.300064045380727E-2</v>
      </c>
    </row>
    <row r="7" spans="1:28" x14ac:dyDescent="0.25">
      <c r="B7" s="1" t="s">
        <v>6</v>
      </c>
      <c r="C7" s="1">
        <v>100</v>
      </c>
      <c r="D7" s="1">
        <v>1.56</v>
      </c>
      <c r="E7" s="1">
        <v>4.8600000000000003</v>
      </c>
      <c r="J7" s="1">
        <v>100</v>
      </c>
      <c r="K7" s="1">
        <v>0.86</v>
      </c>
      <c r="L7" s="1">
        <v>7.3</v>
      </c>
      <c r="R7" s="9">
        <v>25</v>
      </c>
      <c r="S7" s="7">
        <v>2.6599999999999999E-2</v>
      </c>
      <c r="T7" s="7">
        <v>3.04E-2</v>
      </c>
      <c r="U7" s="7">
        <v>2.86E-2</v>
      </c>
      <c r="W7" s="7">
        <f t="shared" ref="W7:W13" si="0">S7/R7</f>
        <v>1.0639999999999998E-3</v>
      </c>
      <c r="X7" s="7">
        <f t="shared" ref="X7:X13" si="1">T7/R7</f>
        <v>1.2160000000000001E-3</v>
      </c>
      <c r="Y7" s="7">
        <f t="shared" ref="Y7:Y13" si="2">U7/R7</f>
        <v>1.1440000000000001E-3</v>
      </c>
      <c r="Z7" s="7">
        <v>2.6602025696404564E-2</v>
      </c>
      <c r="AA7" s="7">
        <v>3.0423061247033634E-2</v>
      </c>
      <c r="AB7" s="7">
        <v>2.8608962125800393E-2</v>
      </c>
    </row>
    <row r="8" spans="1:28" x14ac:dyDescent="0.25">
      <c r="B8" s="1" t="s">
        <v>7</v>
      </c>
      <c r="C8" s="1">
        <v>100</v>
      </c>
      <c r="D8" s="1">
        <v>2.35</v>
      </c>
      <c r="E8" s="1">
        <v>9.02</v>
      </c>
      <c r="J8" s="1">
        <v>100</v>
      </c>
      <c r="K8" s="1">
        <v>7.0000000000000007E-2</v>
      </c>
      <c r="L8" s="1">
        <v>6</v>
      </c>
      <c r="R8" s="9">
        <v>50</v>
      </c>
      <c r="S8" s="7">
        <v>3.8399999999999997E-2</v>
      </c>
      <c r="T8" s="7">
        <v>2.86E-2</v>
      </c>
      <c r="U8" s="7">
        <v>4.3499999999999997E-2</v>
      </c>
      <c r="W8" s="7">
        <f t="shared" si="0"/>
        <v>7.6799999999999991E-4</v>
      </c>
      <c r="X8" s="7">
        <f t="shared" si="1"/>
        <v>5.7200000000000003E-4</v>
      </c>
      <c r="Y8" s="7">
        <f t="shared" si="2"/>
        <v>8.699999999999999E-4</v>
      </c>
      <c r="Z8" s="7">
        <v>3.8390374097393425E-2</v>
      </c>
      <c r="AA8" s="7">
        <v>2.8568751864784414E-2</v>
      </c>
      <c r="AB8" s="7">
        <v>4.346156940256634E-2</v>
      </c>
    </row>
    <row r="9" spans="1:28" x14ac:dyDescent="0.25">
      <c r="B9" s="1" t="s">
        <v>8</v>
      </c>
      <c r="C9" s="1">
        <v>100</v>
      </c>
      <c r="D9" s="1">
        <v>3.24</v>
      </c>
      <c r="E9" s="1">
        <v>7.55</v>
      </c>
      <c r="J9" s="1">
        <v>100</v>
      </c>
      <c r="K9" s="1">
        <v>0.78</v>
      </c>
      <c r="L9" s="1">
        <v>3.92</v>
      </c>
      <c r="R9" s="9">
        <v>100</v>
      </c>
      <c r="S9" s="7">
        <v>7.1099999999999997E-2</v>
      </c>
      <c r="T9" s="7">
        <v>9.5899999999999999E-2</v>
      </c>
      <c r="U9" s="7">
        <v>9.35E-2</v>
      </c>
      <c r="W9" s="7">
        <f t="shared" si="0"/>
        <v>7.1099999999999994E-4</v>
      </c>
      <c r="X9" s="7">
        <f t="shared" si="1"/>
        <v>9.59E-4</v>
      </c>
      <c r="Y9" s="7">
        <f t="shared" si="2"/>
        <v>9.3499999999999996E-4</v>
      </c>
      <c r="Z9" s="7">
        <v>7.1066250990318033E-2</v>
      </c>
      <c r="AA9" s="7">
        <v>9.594509779712114E-2</v>
      </c>
      <c r="AB9" s="7">
        <v>9.3537467460978879E-2</v>
      </c>
    </row>
    <row r="10" spans="1:28" x14ac:dyDescent="0.25">
      <c r="R10" s="9">
        <v>250</v>
      </c>
      <c r="S10" s="7">
        <v>0.13550000000000001</v>
      </c>
      <c r="T10" s="7">
        <v>0.19159999999999999</v>
      </c>
      <c r="U10" s="7">
        <v>0.19670000000000001</v>
      </c>
      <c r="W10" s="7">
        <f t="shared" si="0"/>
        <v>5.4200000000000006E-4</v>
      </c>
      <c r="X10" s="7">
        <f t="shared" si="1"/>
        <v>7.6639999999999998E-4</v>
      </c>
      <c r="Y10" s="7">
        <f t="shared" si="2"/>
        <v>7.8680000000000004E-4</v>
      </c>
      <c r="Z10" s="7">
        <v>0.13552189375344306</v>
      </c>
      <c r="AA10" s="7">
        <v>0.19158867842113328</v>
      </c>
      <c r="AB10" s="7">
        <v>0.19672270085436652</v>
      </c>
    </row>
    <row r="11" spans="1:28" x14ac:dyDescent="0.25">
      <c r="C11" s="52" t="s">
        <v>12</v>
      </c>
      <c r="D11" s="51"/>
      <c r="E11" s="52" t="s">
        <v>37</v>
      </c>
      <c r="F11" s="51"/>
      <c r="G11" s="52" t="s">
        <v>34</v>
      </c>
      <c r="H11" s="51"/>
      <c r="I11" s="3"/>
      <c r="J11" s="52" t="s">
        <v>12</v>
      </c>
      <c r="K11" s="51"/>
      <c r="L11" s="52" t="s">
        <v>35</v>
      </c>
      <c r="M11" s="51"/>
      <c r="N11" s="52" t="s">
        <v>36</v>
      </c>
      <c r="O11" s="51"/>
      <c r="R11" s="9">
        <v>500</v>
      </c>
      <c r="S11" s="7">
        <v>0.22889999999999999</v>
      </c>
      <c r="T11" s="7">
        <v>0.23669999999999999</v>
      </c>
      <c r="U11" s="7">
        <v>0.25440000000000002</v>
      </c>
      <c r="W11" s="7">
        <f t="shared" si="0"/>
        <v>4.5779999999999996E-4</v>
      </c>
      <c r="X11" s="7">
        <f t="shared" si="1"/>
        <v>4.7340000000000001E-4</v>
      </c>
      <c r="Y11" s="7">
        <f t="shared" si="2"/>
        <v>5.0880000000000001E-4</v>
      </c>
      <c r="Z11" s="7">
        <v>0.22889999999999999</v>
      </c>
      <c r="AA11" s="7">
        <v>0.23669999999999999</v>
      </c>
      <c r="AB11" s="7">
        <v>0.25440000000000002</v>
      </c>
    </row>
    <row r="12" spans="1:28" x14ac:dyDescent="0.25">
      <c r="C12" s="3" t="s">
        <v>3</v>
      </c>
      <c r="D12" s="3" t="s">
        <v>4</v>
      </c>
      <c r="E12" s="3" t="s">
        <v>3</v>
      </c>
      <c r="F12" s="3" t="s">
        <v>4</v>
      </c>
      <c r="G12" s="3" t="s">
        <v>3</v>
      </c>
      <c r="H12" s="3" t="s">
        <v>4</v>
      </c>
      <c r="I12" s="3"/>
      <c r="J12" s="3" t="s">
        <v>3</v>
      </c>
      <c r="K12" s="3" t="s">
        <v>4</v>
      </c>
      <c r="L12" s="3" t="s">
        <v>3</v>
      </c>
      <c r="M12" s="3" t="s">
        <v>4</v>
      </c>
      <c r="N12" s="3" t="s">
        <v>3</v>
      </c>
      <c r="O12" s="3" t="s">
        <v>4</v>
      </c>
      <c r="R12" s="9">
        <v>1000</v>
      </c>
      <c r="S12" s="7">
        <v>0.28260000000000002</v>
      </c>
      <c r="T12" s="7">
        <v>0.3135</v>
      </c>
      <c r="U12" s="7">
        <v>0.24529999999999999</v>
      </c>
      <c r="W12" s="7">
        <f t="shared" si="0"/>
        <v>2.8260000000000004E-4</v>
      </c>
      <c r="X12" s="7">
        <f t="shared" si="1"/>
        <v>3.1349999999999998E-4</v>
      </c>
      <c r="Y12" s="7">
        <f t="shared" si="2"/>
        <v>2.453E-4</v>
      </c>
      <c r="Z12" s="7">
        <v>0.28260000000000002</v>
      </c>
      <c r="AA12" s="7">
        <v>0.31353505780177937</v>
      </c>
      <c r="AB12" s="7">
        <v>0.245261607255438</v>
      </c>
    </row>
    <row r="13" spans="1:28" x14ac:dyDescent="0.25">
      <c r="C13" s="1">
        <v>100</v>
      </c>
      <c r="D13" s="1">
        <v>3.2</v>
      </c>
      <c r="E13" s="1">
        <f>AVERAGE(D7:D9)</f>
        <v>2.3833333333333333</v>
      </c>
      <c r="F13" s="1">
        <f>STDEV(D7:D9)/1.74</f>
        <v>0.48304361228483478</v>
      </c>
      <c r="G13" s="1">
        <f>AVERAGE(E7:E9)</f>
        <v>7.1433333333333335</v>
      </c>
      <c r="H13" s="1">
        <f>STDEV(E7:E9)/1.74</f>
        <v>1.2124166771970943</v>
      </c>
      <c r="J13" s="1">
        <v>100</v>
      </c>
      <c r="K13" s="1">
        <v>2.2999999999999998</v>
      </c>
      <c r="L13" s="1">
        <f>AVERAGE(K7:K9)</f>
        <v>0.56999999999999995</v>
      </c>
      <c r="M13" s="1">
        <f>STDEV(K7:K9)/1.73</f>
        <v>0.25136202202495839</v>
      </c>
      <c r="N13" s="1">
        <f>AVERAGE(L7:L9)</f>
        <v>5.7399999999999993</v>
      </c>
      <c r="O13" s="1">
        <f>STDEV(L7:L9)/1.73</f>
        <v>0.98551099209162973</v>
      </c>
      <c r="R13" s="9">
        <v>2000</v>
      </c>
      <c r="S13" s="7">
        <v>0.3387</v>
      </c>
      <c r="T13" s="7">
        <v>0.25259999999999999</v>
      </c>
      <c r="U13" s="7">
        <v>0.35670000000000002</v>
      </c>
      <c r="W13" s="7">
        <f t="shared" si="0"/>
        <v>1.6935E-4</v>
      </c>
      <c r="X13" s="7">
        <f t="shared" si="1"/>
        <v>1.2630000000000001E-4</v>
      </c>
      <c r="Y13" s="7">
        <f t="shared" si="2"/>
        <v>1.7835E-4</v>
      </c>
      <c r="Z13" s="7">
        <v>0.33873838903664255</v>
      </c>
      <c r="AA13" s="7">
        <v>0.25564589253168279</v>
      </c>
      <c r="AB13" s="7">
        <v>0.35670000000000002</v>
      </c>
    </row>
    <row r="14" spans="1:28" x14ac:dyDescent="0.25">
      <c r="R14" s="8"/>
    </row>
    <row r="15" spans="1:28" x14ac:dyDescent="0.25">
      <c r="R15" s="8"/>
      <c r="S15" s="50" t="s">
        <v>41</v>
      </c>
      <c r="T15" s="51"/>
      <c r="U15" s="51"/>
      <c r="W15" s="8" t="s">
        <v>40</v>
      </c>
      <c r="X15" s="8" t="s">
        <v>41</v>
      </c>
    </row>
    <row r="16" spans="1:28" x14ac:dyDescent="0.25">
      <c r="R16" s="8" t="s">
        <v>13</v>
      </c>
      <c r="S16" s="8" t="s">
        <v>3</v>
      </c>
      <c r="T16" s="8" t="s">
        <v>4</v>
      </c>
      <c r="W16" s="45" t="s">
        <v>3</v>
      </c>
      <c r="X16" s="45" t="s">
        <v>3</v>
      </c>
    </row>
    <row r="17" spans="17:28" x14ac:dyDescent="0.25">
      <c r="R17" s="9">
        <v>10</v>
      </c>
      <c r="S17" s="7">
        <f>AVERAGE(S6:U6)</f>
        <v>1.1633333333333334E-2</v>
      </c>
      <c r="T17" s="7">
        <f>STDEV(S6:U6)/1.73</f>
        <v>8.4229260094005371E-4</v>
      </c>
      <c r="W17" s="7">
        <f>AVERAGE(W6:Y6)</f>
        <v>1.1633333333333333E-3</v>
      </c>
      <c r="X17" s="7">
        <v>1.1653018901011766E-2</v>
      </c>
    </row>
    <row r="18" spans="17:28" x14ac:dyDescent="0.25">
      <c r="R18" s="9">
        <v>25</v>
      </c>
      <c r="S18" s="7">
        <f>AVERAGE(S7:U7)</f>
        <v>2.8533333333333331E-2</v>
      </c>
      <c r="T18" s="7">
        <f t="shared" ref="T18:T24" si="3">STDEV(S7:U7)/1.73</f>
        <v>1.0987728269274187E-3</v>
      </c>
      <c r="W18" s="7">
        <f t="shared" ref="W18:W24" si="4">AVERAGE(W7:Y7)</f>
        <v>1.1413333333333334E-3</v>
      </c>
      <c r="X18" s="7">
        <v>2.8544683023079529E-2</v>
      </c>
    </row>
    <row r="19" spans="17:28" x14ac:dyDescent="0.25">
      <c r="R19" s="9">
        <v>50</v>
      </c>
      <c r="S19" s="7">
        <f>AVERAGE(S8:U8)</f>
        <v>3.6833333333333336E-2</v>
      </c>
      <c r="T19" s="7">
        <f t="shared" si="3"/>
        <v>4.3771896553692303E-3</v>
      </c>
      <c r="W19" s="10">
        <f t="shared" si="4"/>
        <v>7.3666666666666672E-4</v>
      </c>
      <c r="X19" s="10">
        <v>3.6806898454914729E-2</v>
      </c>
    </row>
    <row r="20" spans="17:28" x14ac:dyDescent="0.25">
      <c r="R20" s="9">
        <v>100</v>
      </c>
      <c r="S20" s="7">
        <f t="shared" ref="S20:S24" si="5">AVERAGE(S9:U9)</f>
        <v>8.6833333333333318E-2</v>
      </c>
      <c r="T20" s="7">
        <f t="shared" si="3"/>
        <v>7.9064777515112494E-3</v>
      </c>
      <c r="W20" s="7">
        <f t="shared" si="4"/>
        <v>8.6833333333333337E-4</v>
      </c>
      <c r="X20" s="7">
        <v>8.6849605416139355E-2</v>
      </c>
    </row>
    <row r="21" spans="17:28" x14ac:dyDescent="0.25">
      <c r="R21" s="9">
        <v>250</v>
      </c>
      <c r="S21" s="7">
        <f t="shared" si="5"/>
        <v>0.17460000000000001</v>
      </c>
      <c r="T21" s="7">
        <f t="shared" si="3"/>
        <v>1.9628597343494095E-2</v>
      </c>
      <c r="W21" s="7">
        <f t="shared" si="4"/>
        <v>6.9840000000000006E-4</v>
      </c>
      <c r="X21" s="7">
        <v>0.17461109100964764</v>
      </c>
    </row>
    <row r="22" spans="17:28" x14ac:dyDescent="0.25">
      <c r="R22" s="9">
        <v>500</v>
      </c>
      <c r="S22" s="7">
        <f t="shared" si="5"/>
        <v>0.24</v>
      </c>
      <c r="T22" s="7">
        <f t="shared" si="3"/>
        <v>7.5528144764332684E-3</v>
      </c>
      <c r="W22" s="7">
        <f t="shared" si="4"/>
        <v>4.7999999999999996E-4</v>
      </c>
      <c r="X22" s="7">
        <v>0.24</v>
      </c>
    </row>
    <row r="23" spans="17:28" x14ac:dyDescent="0.25">
      <c r="R23" s="9">
        <v>1000</v>
      </c>
      <c r="S23" s="7">
        <f t="shared" si="5"/>
        <v>0.2804666666666667</v>
      </c>
      <c r="T23" s="7">
        <f t="shared" si="3"/>
        <v>1.9739891445706082E-2</v>
      </c>
      <c r="W23" s="7">
        <f t="shared" si="4"/>
        <v>2.8046666666666664E-4</v>
      </c>
      <c r="X23" s="7">
        <v>0.2804655550190725</v>
      </c>
    </row>
    <row r="24" spans="17:28" x14ac:dyDescent="0.25">
      <c r="R24" s="9">
        <v>2000</v>
      </c>
      <c r="S24" s="7">
        <f t="shared" si="5"/>
        <v>0.316</v>
      </c>
      <c r="T24" s="7">
        <f t="shared" si="3"/>
        <v>3.216112456224695E-2</v>
      </c>
      <c r="W24" s="7">
        <f t="shared" si="4"/>
        <v>1.5800000000000002E-4</v>
      </c>
      <c r="X24" s="7">
        <v>0.31702809385610847</v>
      </c>
    </row>
    <row r="25" spans="17:28" x14ac:dyDescent="0.25">
      <c r="R25" s="9"/>
    </row>
    <row r="27" spans="17:28" x14ac:dyDescent="0.25">
      <c r="R27" s="8"/>
      <c r="S27" s="50" t="s">
        <v>38</v>
      </c>
      <c r="T27" s="51"/>
      <c r="U27" s="51"/>
      <c r="W27" s="50" t="s">
        <v>39</v>
      </c>
      <c r="X27" s="51"/>
      <c r="Y27" s="51"/>
      <c r="Z27" s="51"/>
      <c r="AA27" s="51"/>
      <c r="AB27" s="51"/>
    </row>
    <row r="28" spans="17:28" x14ac:dyDescent="0.25">
      <c r="R28" s="8"/>
      <c r="S28" s="50" t="s">
        <v>41</v>
      </c>
      <c r="T28" s="51"/>
      <c r="U28" s="51"/>
      <c r="W28" s="31" t="s">
        <v>6</v>
      </c>
      <c r="X28" s="32" t="s">
        <v>7</v>
      </c>
      <c r="Y28" s="33" t="s">
        <v>8</v>
      </c>
      <c r="Z28" s="32" t="s">
        <v>6</v>
      </c>
      <c r="AA28" s="33" t="s">
        <v>7</v>
      </c>
      <c r="AB28" s="32" t="s">
        <v>8</v>
      </c>
    </row>
    <row r="29" spans="17:28" x14ac:dyDescent="0.25">
      <c r="Q29" s="8" t="s">
        <v>42</v>
      </c>
      <c r="R29" s="8" t="s">
        <v>43</v>
      </c>
      <c r="S29" s="7" t="s">
        <v>6</v>
      </c>
      <c r="T29" s="7" t="s">
        <v>7</v>
      </c>
      <c r="U29" s="7" t="s">
        <v>8</v>
      </c>
      <c r="W29" s="8" t="s">
        <v>40</v>
      </c>
      <c r="X29" s="8" t="s">
        <v>40</v>
      </c>
      <c r="Y29" s="8" t="s">
        <v>40</v>
      </c>
      <c r="Z29" s="8" t="s">
        <v>41</v>
      </c>
      <c r="AA29" s="8" t="s">
        <v>41</v>
      </c>
      <c r="AB29" s="8" t="s">
        <v>41</v>
      </c>
    </row>
    <row r="30" spans="17:28" x14ac:dyDescent="0.25">
      <c r="R30" s="5">
        <v>0.25</v>
      </c>
      <c r="S30" s="7">
        <v>2.3E-3</v>
      </c>
      <c r="T30" s="7">
        <v>2.8E-3</v>
      </c>
      <c r="U30" s="7">
        <v>3.8999999999999998E-3</v>
      </c>
      <c r="W30" s="7">
        <f>S30/R30</f>
        <v>9.1999999999999998E-3</v>
      </c>
      <c r="X30" s="7">
        <f>T30/R30</f>
        <v>1.12E-2</v>
      </c>
      <c r="Y30" s="7">
        <f>U30/R30</f>
        <v>1.5599999999999999E-2</v>
      </c>
      <c r="Z30" s="7">
        <v>2.3E-3</v>
      </c>
      <c r="AA30" s="7">
        <v>2.8E-3</v>
      </c>
      <c r="AB30" s="7">
        <v>3.8999999999999998E-3</v>
      </c>
    </row>
    <row r="31" spans="17:28" x14ac:dyDescent="0.25">
      <c r="R31" s="5">
        <v>0.5</v>
      </c>
      <c r="S31" s="7">
        <v>6.6E-3</v>
      </c>
      <c r="T31" s="7">
        <v>3.8E-3</v>
      </c>
      <c r="U31" s="7">
        <v>4.4999999999999997E-3</v>
      </c>
      <c r="W31" s="7">
        <f t="shared" ref="W31:W36" si="6">S31/R31</f>
        <v>1.32E-2</v>
      </c>
      <c r="X31" s="7">
        <f t="shared" ref="X31:X36" si="7">T31/R31</f>
        <v>7.6E-3</v>
      </c>
      <c r="Y31" s="7">
        <f t="shared" ref="Y31:Y36" si="8">U31/R31</f>
        <v>8.9999999999999993E-3</v>
      </c>
      <c r="Z31" s="7">
        <v>6.6E-3</v>
      </c>
      <c r="AA31" s="7">
        <v>3.8E-3</v>
      </c>
      <c r="AB31" s="7">
        <v>4.4999999999999997E-3</v>
      </c>
    </row>
    <row r="32" spans="17:28" x14ac:dyDescent="0.25">
      <c r="R32" s="9">
        <v>1</v>
      </c>
      <c r="S32" s="7">
        <v>8.3999999999999995E-3</v>
      </c>
      <c r="T32" s="7">
        <v>5.1000000000000004E-3</v>
      </c>
      <c r="U32" s="7">
        <v>7.4999999999999997E-3</v>
      </c>
      <c r="W32" s="7">
        <f t="shared" si="6"/>
        <v>8.3999999999999995E-3</v>
      </c>
      <c r="X32" s="7">
        <f t="shared" si="7"/>
        <v>5.1000000000000004E-3</v>
      </c>
      <c r="Y32" s="7">
        <f t="shared" si="8"/>
        <v>7.4999999999999997E-3</v>
      </c>
      <c r="Z32" s="7">
        <v>8.3999999999999995E-3</v>
      </c>
      <c r="AA32" s="7">
        <v>5.1000000000000004E-3</v>
      </c>
      <c r="AB32" s="7">
        <v>7.4999999999999997E-3</v>
      </c>
    </row>
    <row r="33" spans="18:28" x14ac:dyDescent="0.25">
      <c r="R33" s="9">
        <v>2</v>
      </c>
      <c r="S33" s="7">
        <v>7.4400000000000004E-3</v>
      </c>
      <c r="T33" s="7">
        <v>1.54E-2</v>
      </c>
      <c r="U33" s="7">
        <v>9.7300000000000008E-3</v>
      </c>
      <c r="W33" s="7">
        <f t="shared" si="6"/>
        <v>3.7200000000000002E-3</v>
      </c>
      <c r="X33" s="7">
        <f t="shared" si="7"/>
        <v>7.7000000000000002E-3</v>
      </c>
      <c r="Y33" s="7">
        <f t="shared" si="8"/>
        <v>4.8650000000000004E-3</v>
      </c>
      <c r="Z33" s="7">
        <v>7.4400000000000004E-3</v>
      </c>
      <c r="AA33" s="7">
        <v>1.54E-2</v>
      </c>
      <c r="AB33" s="7">
        <v>9.7300000000000008E-3</v>
      </c>
    </row>
    <row r="34" spans="18:28" x14ac:dyDescent="0.25">
      <c r="R34" s="9">
        <v>4</v>
      </c>
      <c r="S34" s="7">
        <v>1.367E-2</v>
      </c>
      <c r="T34" s="7">
        <v>1.2120000000000001E-2</v>
      </c>
      <c r="U34" s="7">
        <v>1.634E-2</v>
      </c>
      <c r="W34" s="7">
        <f t="shared" si="6"/>
        <v>3.4175E-3</v>
      </c>
      <c r="X34" s="7">
        <f t="shared" si="7"/>
        <v>3.0300000000000001E-3</v>
      </c>
      <c r="Y34" s="7">
        <f t="shared" si="8"/>
        <v>4.0850000000000001E-3</v>
      </c>
      <c r="Z34" s="7">
        <v>1.367E-2</v>
      </c>
      <c r="AA34" s="7">
        <v>1.2120000000000001E-2</v>
      </c>
      <c r="AB34" s="7">
        <v>1.634E-2</v>
      </c>
    </row>
    <row r="35" spans="18:28" x14ac:dyDescent="0.25">
      <c r="R35" s="9">
        <v>6</v>
      </c>
      <c r="S35" s="7">
        <v>1.677E-2</v>
      </c>
      <c r="T35" s="7">
        <v>1.2330000000000001E-2</v>
      </c>
      <c r="U35" s="7">
        <v>1.3559999999999999E-2</v>
      </c>
      <c r="W35" s="7">
        <f t="shared" si="6"/>
        <v>2.7950000000000002E-3</v>
      </c>
      <c r="X35" s="7">
        <f t="shared" si="7"/>
        <v>2.055E-3</v>
      </c>
      <c r="Y35" s="7">
        <f t="shared" si="8"/>
        <v>2.2599999999999999E-3</v>
      </c>
      <c r="Z35" s="7">
        <v>1.677E-2</v>
      </c>
      <c r="AA35" s="7">
        <v>1.2330000000000001E-2</v>
      </c>
      <c r="AB35" s="7">
        <v>1.3559999999999999E-2</v>
      </c>
    </row>
    <row r="36" spans="18:28" x14ac:dyDescent="0.25">
      <c r="R36" s="9">
        <v>10</v>
      </c>
      <c r="S36" s="7">
        <v>1.7600000000000001E-2</v>
      </c>
      <c r="T36" s="7">
        <v>1.6670000000000001E-2</v>
      </c>
      <c r="U36" s="7">
        <v>1.1339999999999999E-2</v>
      </c>
      <c r="W36" s="7">
        <f t="shared" si="6"/>
        <v>1.7600000000000001E-3</v>
      </c>
      <c r="X36" s="7">
        <f t="shared" si="7"/>
        <v>1.6670000000000001E-3</v>
      </c>
      <c r="Y36" s="7">
        <f t="shared" si="8"/>
        <v>1.134E-3</v>
      </c>
      <c r="Z36" s="7">
        <v>1.7600000000000001E-2</v>
      </c>
      <c r="AA36" s="7">
        <v>1.6670000000000001E-2</v>
      </c>
      <c r="AB36" s="7">
        <v>1.1339999999999999E-2</v>
      </c>
    </row>
    <row r="37" spans="18:28" x14ac:dyDescent="0.25">
      <c r="R37" s="8"/>
      <c r="Z37" s="7"/>
      <c r="AA37" s="7"/>
      <c r="AB37" s="7"/>
    </row>
    <row r="38" spans="18:28" x14ac:dyDescent="0.25">
      <c r="R38" s="8"/>
      <c r="S38" s="50" t="s">
        <v>41</v>
      </c>
      <c r="T38" s="51"/>
      <c r="U38" s="51"/>
      <c r="W38" s="8" t="s">
        <v>40</v>
      </c>
      <c r="X38" s="8" t="s">
        <v>41</v>
      </c>
    </row>
    <row r="39" spans="18:28" x14ac:dyDescent="0.25">
      <c r="R39" s="8" t="s">
        <v>13</v>
      </c>
      <c r="S39" s="8" t="s">
        <v>3</v>
      </c>
      <c r="T39" s="8" t="s">
        <v>4</v>
      </c>
      <c r="W39" s="45" t="s">
        <v>3</v>
      </c>
      <c r="X39" s="45" t="s">
        <v>3</v>
      </c>
    </row>
    <row r="40" spans="18:28" x14ac:dyDescent="0.25">
      <c r="R40" s="9">
        <v>250</v>
      </c>
      <c r="S40" s="7">
        <f t="shared" ref="S40:S46" si="9">AVERAGE(S30:U30)</f>
        <v>3.0000000000000005E-3</v>
      </c>
      <c r="T40" s="7">
        <f t="shared" ref="T40:T46" si="10">STDEV(S30:U30)/1.73</f>
        <v>4.7314177872095084E-4</v>
      </c>
      <c r="W40" s="7">
        <f t="shared" ref="W40:W46" si="11">AVERAGE(W30:Y30)</f>
        <v>1.2000000000000002E-2</v>
      </c>
      <c r="X40" s="7">
        <v>3.0000000000000005E-3</v>
      </c>
    </row>
    <row r="41" spans="18:28" x14ac:dyDescent="0.25">
      <c r="R41" s="9">
        <v>500</v>
      </c>
      <c r="S41" s="7">
        <f t="shared" si="9"/>
        <v>4.966666666666667E-3</v>
      </c>
      <c r="T41" s="7">
        <f t="shared" si="10"/>
        <v>8.4229260094005381E-4</v>
      </c>
      <c r="W41" s="7">
        <f t="shared" si="11"/>
        <v>9.9333333333333339E-3</v>
      </c>
      <c r="X41" s="7">
        <v>4.966666666666667E-3</v>
      </c>
    </row>
    <row r="42" spans="18:28" x14ac:dyDescent="0.25">
      <c r="R42" s="9">
        <v>1000</v>
      </c>
      <c r="S42" s="7">
        <f t="shared" si="9"/>
        <v>6.9999999999999993E-3</v>
      </c>
      <c r="T42" s="7">
        <f t="shared" si="10"/>
        <v>9.8605330111167485E-4</v>
      </c>
      <c r="W42" s="11">
        <f t="shared" si="11"/>
        <v>6.9999999999999993E-3</v>
      </c>
      <c r="X42" s="7">
        <v>6.9999999999999993E-3</v>
      </c>
    </row>
    <row r="43" spans="18:28" x14ac:dyDescent="0.25">
      <c r="R43" s="9">
        <v>2000</v>
      </c>
      <c r="S43" s="7">
        <f t="shared" si="9"/>
        <v>1.0856666666666667E-2</v>
      </c>
      <c r="T43" s="7">
        <f t="shared" si="10"/>
        <v>2.3687035627791863E-3</v>
      </c>
      <c r="W43" s="7">
        <f t="shared" si="11"/>
        <v>5.4283333333333336E-3</v>
      </c>
      <c r="X43" s="7">
        <v>1.0856666666666667E-2</v>
      </c>
    </row>
    <row r="44" spans="18:28" x14ac:dyDescent="0.25">
      <c r="R44" s="9">
        <v>4000</v>
      </c>
      <c r="S44" s="7">
        <f t="shared" si="9"/>
        <v>1.4043333333333333E-2</v>
      </c>
      <c r="T44" s="7">
        <f t="shared" si="10"/>
        <v>1.233888561730894E-3</v>
      </c>
      <c r="W44" s="7">
        <f t="shared" si="11"/>
        <v>3.5108333333333333E-3</v>
      </c>
      <c r="X44" s="7">
        <v>1.4043333333333333E-2</v>
      </c>
    </row>
    <row r="45" spans="18:28" x14ac:dyDescent="0.25">
      <c r="R45" s="9">
        <v>6000</v>
      </c>
      <c r="S45" s="7">
        <f t="shared" si="9"/>
        <v>1.4220000000000002E-2</v>
      </c>
      <c r="T45" s="7">
        <f t="shared" si="10"/>
        <v>1.3250869876132241E-3</v>
      </c>
      <c r="W45" s="7">
        <f t="shared" si="11"/>
        <v>2.3700000000000001E-3</v>
      </c>
      <c r="X45" s="7">
        <v>1.4220000000000002E-2</v>
      </c>
    </row>
    <row r="46" spans="18:28" x14ac:dyDescent="0.25">
      <c r="R46" s="9">
        <v>10000</v>
      </c>
      <c r="S46" s="7">
        <f t="shared" si="9"/>
        <v>1.5203333333333333E-2</v>
      </c>
      <c r="T46" s="7">
        <f t="shared" si="10"/>
        <v>1.9525454850715068E-3</v>
      </c>
      <c r="W46" s="7">
        <f t="shared" si="11"/>
        <v>1.5203333333333336E-3</v>
      </c>
      <c r="X46" s="7">
        <v>1.5203333333333333E-2</v>
      </c>
    </row>
  </sheetData>
  <mergeCells count="16">
    <mergeCell ref="S28:U28"/>
    <mergeCell ref="S38:U38"/>
    <mergeCell ref="S3:U3"/>
    <mergeCell ref="W3:AB3"/>
    <mergeCell ref="S4:U4"/>
    <mergeCell ref="S15:U15"/>
    <mergeCell ref="S27:U27"/>
    <mergeCell ref="W27:AB27"/>
    <mergeCell ref="N11:O11"/>
    <mergeCell ref="G11:H11"/>
    <mergeCell ref="C5:D5"/>
    <mergeCell ref="J5:K5"/>
    <mergeCell ref="C11:D11"/>
    <mergeCell ref="E11:F11"/>
    <mergeCell ref="J11:K11"/>
    <mergeCell ref="L11:M11"/>
  </mergeCells>
  <pageMargins left="0.75" right="0.75" top="1" bottom="1" header="0.5" footer="0.5"/>
  <pageSetup paperSize="9" orientation="portrait" horizontalDpi="4294967292" verticalDpi="4294967292" r:id="rId1"/>
  <ignoredErrors>
    <ignoredError sqref="S17:S18 T17:T24 S40:S46 T40:T46 S20:S24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>
      <selection activeCell="M45" sqref="M45"/>
    </sheetView>
  </sheetViews>
  <sheetFormatPr defaultColWidth="11.42578125" defaultRowHeight="15" x14ac:dyDescent="0.25"/>
  <cols>
    <col min="1" max="1" width="22.42578125" bestFit="1" customWidth="1"/>
    <col min="5" max="5" width="13" customWidth="1"/>
    <col min="6" max="6" width="13.140625" customWidth="1"/>
    <col min="7" max="7" width="11.140625" customWidth="1"/>
    <col min="11" max="11" width="14.42578125" bestFit="1" customWidth="1"/>
    <col min="13" max="13" width="26" bestFit="1" customWidth="1"/>
    <col min="15" max="17" width="26" bestFit="1" customWidth="1"/>
  </cols>
  <sheetData>
    <row r="1" spans="1:18" x14ac:dyDescent="0.25"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21" t="s">
        <v>44</v>
      </c>
      <c r="B2" s="21"/>
      <c r="C2" s="21"/>
      <c r="D2" s="21"/>
      <c r="E2" s="51" t="s">
        <v>50</v>
      </c>
      <c r="F2" s="55"/>
      <c r="G2" s="55"/>
      <c r="H2" s="21"/>
      <c r="I2" s="21"/>
      <c r="K2" s="17"/>
      <c r="L2" s="54" t="s">
        <v>45</v>
      </c>
      <c r="M2" s="51"/>
      <c r="N2" s="51"/>
      <c r="O2" s="51"/>
      <c r="P2" s="51"/>
      <c r="Q2" s="51"/>
      <c r="R2" s="17"/>
    </row>
    <row r="3" spans="1:18" x14ac:dyDescent="0.25">
      <c r="D3" s="25" t="s">
        <v>49</v>
      </c>
      <c r="E3" s="26" t="s">
        <v>6</v>
      </c>
      <c r="F3" s="26" t="s">
        <v>7</v>
      </c>
      <c r="G3" s="26" t="s">
        <v>8</v>
      </c>
      <c r="H3" s="26"/>
      <c r="K3" s="17"/>
      <c r="L3" s="18" t="s">
        <v>6</v>
      </c>
      <c r="M3" s="18" t="s">
        <v>7</v>
      </c>
      <c r="N3" s="18" t="s">
        <v>8</v>
      </c>
      <c r="O3" s="18" t="s">
        <v>6</v>
      </c>
      <c r="P3" s="18" t="s">
        <v>7</v>
      </c>
      <c r="Q3" s="18" t="s">
        <v>8</v>
      </c>
      <c r="R3" s="17"/>
    </row>
    <row r="4" spans="1:18" x14ac:dyDescent="0.25">
      <c r="C4" s="21" t="s">
        <v>11</v>
      </c>
      <c r="D4" s="25">
        <v>0</v>
      </c>
      <c r="E4" s="18">
        <v>1.0209999999999999</v>
      </c>
      <c r="F4" s="18">
        <v>1.228</v>
      </c>
      <c r="G4" s="18">
        <v>1.488</v>
      </c>
      <c r="H4" s="18"/>
      <c r="J4" s="21" t="s">
        <v>24</v>
      </c>
      <c r="K4" s="8" t="s">
        <v>13</v>
      </c>
      <c r="L4" s="20" t="s">
        <v>40</v>
      </c>
      <c r="M4" s="20" t="s">
        <v>40</v>
      </c>
      <c r="N4" s="20" t="s">
        <v>40</v>
      </c>
      <c r="O4" s="20" t="s">
        <v>41</v>
      </c>
      <c r="P4" s="20" t="s">
        <v>41</v>
      </c>
      <c r="Q4" s="20" t="s">
        <v>41</v>
      </c>
      <c r="R4" s="17"/>
    </row>
    <row r="5" spans="1:18" x14ac:dyDescent="0.25">
      <c r="D5" s="25">
        <v>0.3125</v>
      </c>
      <c r="E5" s="18">
        <v>0.47099999999999997</v>
      </c>
      <c r="F5" s="18">
        <v>0.74099999999999999</v>
      </c>
      <c r="G5" s="18">
        <v>0.88</v>
      </c>
      <c r="H5" s="18"/>
      <c r="K5" s="5">
        <v>3.12</v>
      </c>
      <c r="L5" s="18">
        <v>9.8000000000000004E-2</v>
      </c>
      <c r="M5" s="18">
        <v>0.16400000000000001</v>
      </c>
      <c r="N5" s="18">
        <v>0.114</v>
      </c>
      <c r="O5" s="18">
        <v>0.30531754712904446</v>
      </c>
      <c r="P5" s="18">
        <v>0.51019999999999999</v>
      </c>
      <c r="Q5" s="18">
        <v>0.35670000000000002</v>
      </c>
      <c r="R5" s="17"/>
    </row>
    <row r="6" spans="1:18" x14ac:dyDescent="0.25">
      <c r="D6" s="25">
        <v>0.625</v>
      </c>
      <c r="E6" s="18">
        <v>0.40600000000000003</v>
      </c>
      <c r="F6" s="18">
        <v>0.224</v>
      </c>
      <c r="G6" s="18">
        <v>0.40899999999999997</v>
      </c>
      <c r="H6" s="18"/>
      <c r="K6" s="5">
        <v>6.25</v>
      </c>
      <c r="L6" s="18">
        <v>0.11799999999999999</v>
      </c>
      <c r="M6" s="18">
        <v>0.11600000000000001</v>
      </c>
      <c r="N6" s="18">
        <v>0.11899999999999999</v>
      </c>
      <c r="O6" s="18">
        <v>0.74053198162941136</v>
      </c>
      <c r="P6" s="18">
        <v>0.72440000000000004</v>
      </c>
      <c r="Q6" s="18">
        <v>0.74560000000000004</v>
      </c>
      <c r="R6" s="17"/>
    </row>
    <row r="7" spans="1:18" x14ac:dyDescent="0.25">
      <c r="D7" s="25">
        <v>1.25</v>
      </c>
      <c r="E7" s="18">
        <v>6.2E-2</v>
      </c>
      <c r="F7" s="18">
        <v>9.8000000000000004E-2</v>
      </c>
      <c r="G7" s="18">
        <v>-0.37</v>
      </c>
      <c r="H7" s="18"/>
      <c r="K7" s="5">
        <v>12.5</v>
      </c>
      <c r="L7" s="18">
        <v>9.7000000000000003E-2</v>
      </c>
      <c r="M7" s="18">
        <v>0.10100000000000001</v>
      </c>
      <c r="N7" s="18">
        <v>0.106</v>
      </c>
      <c r="O7" s="18">
        <v>1.2162449768124985</v>
      </c>
      <c r="P7" s="18">
        <v>1.2566999999999999</v>
      </c>
      <c r="Q7" s="18">
        <v>1.3257436528038602</v>
      </c>
      <c r="R7" s="17"/>
    </row>
    <row r="8" spans="1:18" x14ac:dyDescent="0.25">
      <c r="D8" s="25">
        <v>2.5</v>
      </c>
      <c r="E8" s="18">
        <v>0.38400000000000001</v>
      </c>
      <c r="F8" s="18">
        <v>-6.9000000000000006E-2</v>
      </c>
      <c r="G8" s="18">
        <v>5.8999999999999997E-2</v>
      </c>
      <c r="H8" s="18"/>
      <c r="K8" s="9">
        <v>25</v>
      </c>
      <c r="L8" s="18">
        <v>7.2999999999999995E-2</v>
      </c>
      <c r="M8" s="18">
        <v>6.3E-2</v>
      </c>
      <c r="N8" s="18">
        <v>8.5999999999999993E-2</v>
      </c>
      <c r="O8" s="18">
        <v>1.8233999999999999</v>
      </c>
      <c r="P8" s="18">
        <v>1.5678000000000001</v>
      </c>
      <c r="Q8" s="18">
        <v>2.1403878355750017</v>
      </c>
      <c r="R8" s="17"/>
    </row>
    <row r="9" spans="1:18" x14ac:dyDescent="0.25">
      <c r="D9" s="25">
        <v>5</v>
      </c>
      <c r="E9" s="18">
        <v>0.04</v>
      </c>
      <c r="F9" s="18">
        <v>3.4000000000000002E-2</v>
      </c>
      <c r="G9" s="18">
        <v>3.4000000000000002E-2</v>
      </c>
      <c r="H9" s="18"/>
      <c r="K9" s="9">
        <v>50</v>
      </c>
      <c r="L9" s="18">
        <v>6.0999999999999999E-2</v>
      </c>
      <c r="M9" s="18">
        <v>5.8999999999999997E-2</v>
      </c>
      <c r="N9" s="18">
        <v>0.06</v>
      </c>
      <c r="O9" s="18">
        <v>3.0349998124666113</v>
      </c>
      <c r="P9" s="18">
        <v>2.9733999999999998</v>
      </c>
      <c r="Q9" s="18">
        <v>3.02</v>
      </c>
      <c r="R9" s="17"/>
    </row>
    <row r="10" spans="1:18" x14ac:dyDescent="0.25">
      <c r="D10" s="25">
        <v>10</v>
      </c>
      <c r="E10" s="18">
        <v>7.8E-2</v>
      </c>
      <c r="F10" s="18">
        <v>0.19400000000000001</v>
      </c>
      <c r="G10" s="18">
        <v>0.374</v>
      </c>
      <c r="H10" s="18"/>
      <c r="K10" s="9">
        <v>100</v>
      </c>
      <c r="L10" s="18">
        <v>5.2999999999999999E-2</v>
      </c>
      <c r="M10" s="18">
        <v>5.0999999999999997E-2</v>
      </c>
      <c r="N10" s="18">
        <v>4.9000000000000002E-2</v>
      </c>
      <c r="O10" s="18">
        <v>5.3456000000000001</v>
      </c>
      <c r="P10" s="18">
        <v>5.1243999999999996</v>
      </c>
      <c r="Q10" s="18">
        <v>4.8792999999999997</v>
      </c>
      <c r="R10" s="17"/>
    </row>
    <row r="11" spans="1:18" x14ac:dyDescent="0.25">
      <c r="D11" s="25"/>
      <c r="E11" s="18"/>
      <c r="F11" s="18"/>
      <c r="G11" s="18"/>
      <c r="H11" s="18"/>
      <c r="K11" s="9">
        <v>200</v>
      </c>
      <c r="L11" s="18">
        <v>3.6999999999999998E-2</v>
      </c>
      <c r="M11" s="18">
        <v>3.3000000000000002E-2</v>
      </c>
      <c r="N11" s="18">
        <v>3.5000000000000003E-2</v>
      </c>
      <c r="O11" s="18">
        <v>7.3456000000000001</v>
      </c>
      <c r="P11" s="18">
        <v>6.5819071507367664</v>
      </c>
      <c r="Q11" s="18">
        <v>6.9382310312158761</v>
      </c>
      <c r="R11" s="17"/>
    </row>
    <row r="12" spans="1:18" x14ac:dyDescent="0.25">
      <c r="C12" s="26"/>
      <c r="D12" s="25"/>
      <c r="E12" s="18"/>
      <c r="F12" s="18"/>
      <c r="G12" s="18"/>
      <c r="H12" s="18"/>
      <c r="K12" s="9">
        <v>400</v>
      </c>
      <c r="L12" s="18">
        <v>1.7999999999999999E-2</v>
      </c>
      <c r="M12" s="18">
        <v>1.6E-2</v>
      </c>
      <c r="N12" s="18">
        <v>2.3E-2</v>
      </c>
      <c r="O12" s="18">
        <v>7.1427312723577474</v>
      </c>
      <c r="P12" s="18">
        <v>6.3567</v>
      </c>
      <c r="Q12" s="18">
        <v>9.2567000000000004</v>
      </c>
      <c r="R12" s="17"/>
    </row>
    <row r="13" spans="1:18" x14ac:dyDescent="0.25">
      <c r="C13" s="26"/>
      <c r="D13" s="26"/>
      <c r="E13" s="51" t="s">
        <v>50</v>
      </c>
      <c r="F13" s="55"/>
      <c r="G13" s="55"/>
      <c r="H13" s="26"/>
      <c r="K13" s="9">
        <v>800</v>
      </c>
      <c r="L13" s="18">
        <v>8.9999999999999993E-3</v>
      </c>
      <c r="M13" s="18">
        <v>8.9999999999999993E-3</v>
      </c>
      <c r="N13" s="18">
        <v>1.2E-2</v>
      </c>
      <c r="O13" s="18">
        <v>7.5252903667822215</v>
      </c>
      <c r="P13" s="18">
        <v>7.5445000000000002</v>
      </c>
      <c r="Q13" s="18">
        <v>9.4354999999999993</v>
      </c>
      <c r="R13" s="17"/>
    </row>
    <row r="14" spans="1:18" x14ac:dyDescent="0.25">
      <c r="C14" s="26"/>
      <c r="D14" s="25" t="s">
        <v>49</v>
      </c>
      <c r="E14" s="26" t="s">
        <v>3</v>
      </c>
      <c r="F14" s="26" t="s">
        <v>4</v>
      </c>
      <c r="G14" s="26"/>
      <c r="H14" s="26"/>
      <c r="K14" s="9">
        <v>1600</v>
      </c>
      <c r="L14" s="18">
        <v>8.9999999999999993E-3</v>
      </c>
      <c r="M14" s="18">
        <v>0.01</v>
      </c>
      <c r="N14" s="18">
        <v>1.2E-2</v>
      </c>
      <c r="O14" s="18">
        <v>13.769139720352292</v>
      </c>
      <c r="P14" s="18">
        <v>16.174023712605607</v>
      </c>
      <c r="Q14" s="18">
        <v>19.168340055901396</v>
      </c>
      <c r="R14" s="17"/>
    </row>
    <row r="15" spans="1:18" x14ac:dyDescent="0.25">
      <c r="C15" s="26"/>
      <c r="D15" s="25">
        <v>0</v>
      </c>
      <c r="E15" s="18">
        <f>AVERAGE(E4:G4)</f>
        <v>1.2456666666666665</v>
      </c>
      <c r="F15" s="18">
        <f>STDEV(E4:G4)/1.73</f>
        <v>0.13526052731192423</v>
      </c>
      <c r="G15" s="26"/>
      <c r="H15" s="26"/>
      <c r="K15" s="9">
        <v>3200</v>
      </c>
      <c r="L15" s="18">
        <v>7.0000000000000001E-3</v>
      </c>
      <c r="M15" s="18">
        <v>8.0000000000000002E-3</v>
      </c>
      <c r="N15" s="18">
        <v>6.0000000000000001E-3</v>
      </c>
      <c r="O15" s="18">
        <v>23.22</v>
      </c>
      <c r="P15" s="18">
        <v>24.33</v>
      </c>
      <c r="Q15" s="18">
        <v>19.467448559897026</v>
      </c>
      <c r="R15" s="17"/>
    </row>
    <row r="16" spans="1:18" x14ac:dyDescent="0.25">
      <c r="C16" s="26"/>
      <c r="D16" s="25">
        <v>0.3125</v>
      </c>
      <c r="E16" s="18">
        <f t="shared" ref="E16:E21" si="0">AVERAGE(E5:G5)</f>
        <v>0.69733333333333336</v>
      </c>
      <c r="F16" s="18">
        <f t="shared" ref="F16:F21" si="1">STDEV(E5:G5)/1.73</f>
        <v>0.12021222245146707</v>
      </c>
      <c r="G16" s="26"/>
      <c r="H16" s="26"/>
      <c r="K16" s="17"/>
      <c r="L16" s="18"/>
      <c r="M16" s="18"/>
      <c r="N16" s="18"/>
      <c r="O16" s="18"/>
      <c r="P16" s="18"/>
      <c r="Q16" s="18"/>
      <c r="R16" s="17"/>
    </row>
    <row r="17" spans="3:18" x14ac:dyDescent="0.25">
      <c r="C17" s="26"/>
      <c r="D17" s="25">
        <v>0.625</v>
      </c>
      <c r="E17" s="18">
        <f t="shared" si="0"/>
        <v>0.34633333333333333</v>
      </c>
      <c r="F17" s="18">
        <f t="shared" si="1"/>
        <v>6.1245313701897543E-2</v>
      </c>
      <c r="G17" s="26"/>
      <c r="H17" s="26"/>
      <c r="K17" s="17"/>
      <c r="L17" s="27" t="s">
        <v>40</v>
      </c>
      <c r="M17" s="34" t="s">
        <v>41</v>
      </c>
      <c r="N17" s="27"/>
      <c r="O17" s="18"/>
      <c r="P17" s="18"/>
      <c r="Q17" s="18"/>
      <c r="R17" s="17"/>
    </row>
    <row r="18" spans="3:18" x14ac:dyDescent="0.25">
      <c r="C18" s="26"/>
      <c r="D18" s="25">
        <v>1.25</v>
      </c>
      <c r="E18" s="19">
        <f t="shared" si="0"/>
        <v>-6.9999999999999993E-2</v>
      </c>
      <c r="F18" s="19">
        <f t="shared" si="1"/>
        <v>0.15053781096562338</v>
      </c>
      <c r="G18" s="26"/>
      <c r="H18" s="26"/>
      <c r="K18" s="17"/>
      <c r="L18" s="18" t="s">
        <v>3</v>
      </c>
      <c r="M18" s="18" t="s">
        <v>3</v>
      </c>
      <c r="N18" s="18"/>
      <c r="O18" s="18"/>
      <c r="P18" s="18"/>
      <c r="Q18" s="18"/>
      <c r="R18" s="17"/>
    </row>
    <row r="19" spans="3:18" x14ac:dyDescent="0.25">
      <c r="C19" s="26"/>
      <c r="D19" s="25">
        <v>2.5</v>
      </c>
      <c r="E19" s="18">
        <f t="shared" si="0"/>
        <v>0.12466666666666666</v>
      </c>
      <c r="F19" s="18">
        <f t="shared" si="1"/>
        <v>0.13498852895001209</v>
      </c>
      <c r="G19" s="26"/>
      <c r="H19" s="26"/>
      <c r="K19" s="17"/>
      <c r="L19" s="18">
        <v>0.12523691742831669</v>
      </c>
      <c r="M19" s="18">
        <v>0.39073918237634819</v>
      </c>
      <c r="N19" s="18"/>
      <c r="O19" s="18"/>
      <c r="P19" s="18"/>
      <c r="Q19" s="18"/>
      <c r="R19" s="17"/>
    </row>
    <row r="20" spans="3:18" x14ac:dyDescent="0.25">
      <c r="C20" s="26"/>
      <c r="D20" s="25">
        <v>5</v>
      </c>
      <c r="E20" s="18">
        <f t="shared" si="0"/>
        <v>3.6000000000000004E-2</v>
      </c>
      <c r="F20" s="18">
        <f t="shared" si="1"/>
        <v>2.0023708758021698E-3</v>
      </c>
      <c r="G20" s="26"/>
      <c r="H20" s="26"/>
      <c r="K20" s="17"/>
      <c r="L20" s="18">
        <v>0.11789503902023528</v>
      </c>
      <c r="M20" s="18">
        <v>0.73684399387647048</v>
      </c>
      <c r="N20" s="18"/>
      <c r="O20" s="18"/>
      <c r="P20" s="18"/>
      <c r="Q20" s="18"/>
      <c r="R20" s="17"/>
    </row>
    <row r="21" spans="3:18" x14ac:dyDescent="0.25">
      <c r="C21" s="26"/>
      <c r="D21" s="25">
        <v>10</v>
      </c>
      <c r="E21" s="18">
        <f t="shared" si="0"/>
        <v>0.21533333333333335</v>
      </c>
      <c r="F21" s="18">
        <f t="shared" si="1"/>
        <v>8.6213118716331485E-2</v>
      </c>
      <c r="G21" s="26"/>
      <c r="H21" s="26"/>
      <c r="K21" s="17"/>
      <c r="L21" s="18">
        <v>0.10129836345643624</v>
      </c>
      <c r="M21" s="18">
        <v>1.2662295432054529</v>
      </c>
      <c r="N21" s="18"/>
      <c r="O21" s="18"/>
      <c r="P21" s="18"/>
      <c r="Q21" s="18"/>
      <c r="R21" s="17"/>
    </row>
    <row r="22" spans="3:18" x14ac:dyDescent="0.25">
      <c r="C22" s="26"/>
      <c r="D22" s="25"/>
      <c r="E22" s="18"/>
      <c r="F22" s="18"/>
      <c r="G22" s="26"/>
      <c r="H22" s="26"/>
      <c r="K22" s="17"/>
      <c r="L22" s="18">
        <v>7.3754504474333349E-2</v>
      </c>
      <c r="M22" s="18">
        <v>1.8438626118583337</v>
      </c>
      <c r="N22" s="18"/>
      <c r="O22" s="18"/>
      <c r="P22" s="18"/>
      <c r="Q22" s="18"/>
      <c r="R22" s="17"/>
    </row>
    <row r="23" spans="3:18" x14ac:dyDescent="0.25">
      <c r="C23" s="26"/>
      <c r="D23" s="26"/>
      <c r="E23" s="18"/>
      <c r="F23" s="26"/>
      <c r="G23" s="26"/>
      <c r="H23" s="26"/>
      <c r="K23" s="17"/>
      <c r="L23" s="18">
        <v>6.0189332083110746E-2</v>
      </c>
      <c r="M23" s="18">
        <v>3.0094666041555374</v>
      </c>
      <c r="N23" s="18"/>
      <c r="O23" s="18"/>
      <c r="P23" s="18"/>
      <c r="Q23" s="18"/>
      <c r="R23" s="17"/>
    </row>
    <row r="24" spans="3:18" x14ac:dyDescent="0.25">
      <c r="C24" s="26"/>
      <c r="D24" s="26"/>
      <c r="E24" s="26"/>
      <c r="F24" s="26"/>
      <c r="G24" s="26"/>
      <c r="H24" s="26"/>
      <c r="K24" s="17"/>
      <c r="L24" s="18">
        <v>5.1164333333333332E-2</v>
      </c>
      <c r="M24" s="18">
        <v>5.1164333333333332</v>
      </c>
      <c r="N24" s="18"/>
      <c r="O24" s="18"/>
      <c r="P24" s="18"/>
      <c r="Q24" s="18"/>
      <c r="R24" s="17"/>
    </row>
    <row r="25" spans="3:18" x14ac:dyDescent="0.25">
      <c r="K25" s="17"/>
      <c r="L25" s="18">
        <v>3.4776230303254406E-2</v>
      </c>
      <c r="M25" s="18">
        <v>6.9552460606508815</v>
      </c>
      <c r="N25" s="18"/>
      <c r="O25" s="18"/>
      <c r="P25" s="18"/>
      <c r="Q25" s="18"/>
      <c r="R25" s="17"/>
    </row>
    <row r="26" spans="3:18" x14ac:dyDescent="0.25">
      <c r="K26" s="17"/>
      <c r="L26" s="18">
        <v>1.8963442726964791E-2</v>
      </c>
      <c r="M26" s="18">
        <v>7.5853770907859159</v>
      </c>
      <c r="N26" s="18"/>
      <c r="O26" s="18"/>
      <c r="P26" s="18"/>
      <c r="Q26" s="18"/>
      <c r="R26" s="17"/>
    </row>
    <row r="27" spans="3:18" x14ac:dyDescent="0.25">
      <c r="K27" s="17"/>
      <c r="L27" s="18">
        <v>1.0210537652825926E-2</v>
      </c>
      <c r="M27" s="18">
        <v>8.1684301222607392</v>
      </c>
      <c r="N27" s="18"/>
      <c r="O27" s="18"/>
      <c r="P27" s="18"/>
      <c r="Q27" s="18"/>
      <c r="R27" s="17"/>
    </row>
    <row r="28" spans="3:18" x14ac:dyDescent="0.25">
      <c r="K28" s="17"/>
      <c r="L28" s="19">
        <v>1.0231563226845685E-2</v>
      </c>
      <c r="M28" s="19">
        <v>16.370501162953101</v>
      </c>
      <c r="N28" s="18"/>
      <c r="O28" s="18"/>
      <c r="P28" s="18"/>
      <c r="Q28" s="18"/>
      <c r="R28" s="17"/>
    </row>
    <row r="29" spans="3:18" x14ac:dyDescent="0.25">
      <c r="K29" s="17"/>
      <c r="L29" s="19">
        <v>6.9809842249892728E-3</v>
      </c>
      <c r="M29" s="19">
        <v>22.339149519965673</v>
      </c>
      <c r="N29" s="18"/>
      <c r="O29" s="18"/>
      <c r="P29" s="18"/>
      <c r="Q29" s="18"/>
      <c r="R29" s="17"/>
    </row>
    <row r="30" spans="3:18" x14ac:dyDescent="0.25">
      <c r="K30" s="17"/>
      <c r="L30" s="17"/>
      <c r="M30" s="17"/>
      <c r="N30" s="17"/>
      <c r="O30" s="17"/>
      <c r="P30" s="17"/>
      <c r="Q30" s="17"/>
      <c r="R30" s="17"/>
    </row>
    <row r="31" spans="3:18" x14ac:dyDescent="0.25">
      <c r="K31" s="17"/>
      <c r="L31" s="54" t="s">
        <v>48</v>
      </c>
      <c r="M31" s="55"/>
      <c r="N31" s="55"/>
      <c r="O31" s="55"/>
      <c r="P31" s="55"/>
      <c r="Q31" s="55"/>
      <c r="R31" s="17"/>
    </row>
    <row r="32" spans="3:18" x14ac:dyDescent="0.25">
      <c r="K32" s="14"/>
      <c r="L32" s="14" t="s">
        <v>6</v>
      </c>
      <c r="M32" s="14" t="s">
        <v>7</v>
      </c>
      <c r="N32" s="14" t="s">
        <v>8</v>
      </c>
      <c r="O32" s="14" t="s">
        <v>6</v>
      </c>
      <c r="P32" s="14" t="s">
        <v>7</v>
      </c>
      <c r="Q32" s="14" t="s">
        <v>8</v>
      </c>
    </row>
    <row r="33" spans="11:17" x14ac:dyDescent="0.25">
      <c r="K33" s="8" t="s">
        <v>13</v>
      </c>
      <c r="L33" s="6" t="s">
        <v>40</v>
      </c>
      <c r="M33" s="6" t="s">
        <v>40</v>
      </c>
      <c r="N33" s="6" t="s">
        <v>40</v>
      </c>
      <c r="O33" s="6" t="s">
        <v>41</v>
      </c>
      <c r="P33" s="6" t="s">
        <v>41</v>
      </c>
      <c r="Q33" s="6" t="s">
        <v>41</v>
      </c>
    </row>
    <row r="34" spans="11:17" x14ac:dyDescent="0.25">
      <c r="K34" s="5">
        <v>3.12</v>
      </c>
      <c r="L34" s="18">
        <v>0.21</v>
      </c>
      <c r="M34" s="18">
        <v>0.20300000000000001</v>
      </c>
      <c r="N34" s="18">
        <v>0.20499999999999999</v>
      </c>
      <c r="O34" s="18">
        <v>0.65659999999999996</v>
      </c>
      <c r="P34" s="18">
        <v>0.63410888632312434</v>
      </c>
      <c r="Q34" s="18">
        <v>0.63929999999999998</v>
      </c>
    </row>
    <row r="35" spans="11:17" x14ac:dyDescent="0.25">
      <c r="K35" s="5">
        <v>6.25</v>
      </c>
      <c r="L35" s="18">
        <v>0.151</v>
      </c>
      <c r="M35" s="18">
        <v>0.17399999999999999</v>
      </c>
      <c r="N35" s="18">
        <v>0.153</v>
      </c>
      <c r="O35" s="18">
        <v>0.94320000000000004</v>
      </c>
      <c r="P35" s="18">
        <v>1.0871999999999999</v>
      </c>
      <c r="Q35" s="18">
        <v>0.95669999999999999</v>
      </c>
    </row>
    <row r="36" spans="11:17" x14ac:dyDescent="0.25">
      <c r="K36" s="5">
        <v>12.5</v>
      </c>
      <c r="L36" s="18">
        <v>0.124</v>
      </c>
      <c r="M36" s="18">
        <v>0.122</v>
      </c>
      <c r="N36" s="18">
        <v>0.126</v>
      </c>
      <c r="O36" s="18">
        <v>1.5507</v>
      </c>
      <c r="P36" s="18">
        <v>1.5279692005414272</v>
      </c>
      <c r="Q36" s="18">
        <v>1.5787</v>
      </c>
    </row>
    <row r="37" spans="11:17" x14ac:dyDescent="0.25">
      <c r="K37" s="9">
        <v>25</v>
      </c>
      <c r="L37" s="18">
        <v>0.129</v>
      </c>
      <c r="M37" s="18">
        <v>0.122</v>
      </c>
      <c r="N37" s="18">
        <v>0.11600000000000001</v>
      </c>
      <c r="O37" s="18">
        <v>3.2313999999999998</v>
      </c>
      <c r="P37" s="18">
        <v>3.0595617494013223</v>
      </c>
      <c r="Q37" s="18">
        <v>2.9114676173499703</v>
      </c>
    </row>
    <row r="38" spans="11:17" x14ac:dyDescent="0.25">
      <c r="K38" s="9">
        <v>50</v>
      </c>
      <c r="L38" s="18">
        <v>9.6000000000000002E-2</v>
      </c>
      <c r="M38" s="18">
        <v>8.7999999999999995E-2</v>
      </c>
      <c r="N38" s="18">
        <v>0.10199999999999999</v>
      </c>
      <c r="O38" s="18">
        <v>4.7889999999999997</v>
      </c>
      <c r="P38" s="18">
        <v>4.3898018329614761</v>
      </c>
      <c r="Q38" s="18">
        <v>5.08620960556153</v>
      </c>
    </row>
    <row r="39" spans="11:17" x14ac:dyDescent="0.25">
      <c r="K39" s="9">
        <v>100</v>
      </c>
      <c r="L39" s="18">
        <v>5.8999999999999997E-2</v>
      </c>
      <c r="M39" s="18">
        <v>5.7000000000000002E-2</v>
      </c>
      <c r="N39" s="18">
        <v>6.4000000000000001E-2</v>
      </c>
      <c r="O39" s="18">
        <v>5.8875999999999999</v>
      </c>
      <c r="P39" s="18">
        <v>5.6677999999999997</v>
      </c>
      <c r="Q39" s="18">
        <v>6.4455</v>
      </c>
    </row>
    <row r="40" spans="11:17" x14ac:dyDescent="0.25">
      <c r="K40" s="9">
        <v>200</v>
      </c>
      <c r="L40" s="18">
        <v>0.03</v>
      </c>
      <c r="M40" s="18">
        <v>0.03</v>
      </c>
      <c r="N40" s="18">
        <v>3.1E-2</v>
      </c>
      <c r="O40" s="18">
        <v>6.0678999999999998</v>
      </c>
      <c r="P40" s="18">
        <v>5.9059778157785718</v>
      </c>
      <c r="Q40" s="18">
        <v>6.115427992257584</v>
      </c>
    </row>
    <row r="41" spans="11:17" x14ac:dyDescent="0.25">
      <c r="K41" s="9">
        <v>400</v>
      </c>
      <c r="L41" s="18">
        <v>1.9E-2</v>
      </c>
      <c r="M41" s="18">
        <v>2.1000000000000001E-2</v>
      </c>
      <c r="N41" s="18">
        <v>0.02</v>
      </c>
      <c r="O41" s="18">
        <v>7.7667000000000002</v>
      </c>
      <c r="P41" s="18">
        <v>8.3559703162271255</v>
      </c>
      <c r="Q41" s="18">
        <v>7.9458613436515604</v>
      </c>
    </row>
    <row r="42" spans="11:17" x14ac:dyDescent="0.25">
      <c r="K42" s="9">
        <v>800</v>
      </c>
      <c r="L42" s="18">
        <v>0.01</v>
      </c>
      <c r="M42" s="18">
        <v>0.01</v>
      </c>
      <c r="N42" s="18">
        <v>0.01</v>
      </c>
      <c r="O42" s="18">
        <v>8.0861160401478962</v>
      </c>
      <c r="P42" s="18">
        <v>8.0089000000000006</v>
      </c>
      <c r="Q42" s="18">
        <v>8.0452999999999992</v>
      </c>
    </row>
    <row r="43" spans="11:17" x14ac:dyDescent="0.25">
      <c r="K43" s="9">
        <v>1600</v>
      </c>
      <c r="L43" s="18">
        <v>6.0000000000000001E-3</v>
      </c>
      <c r="M43" s="18">
        <v>6.0000000000000001E-3</v>
      </c>
      <c r="N43" s="18">
        <v>5.0000000000000001E-3</v>
      </c>
      <c r="O43" s="18">
        <v>8.8708389967190904</v>
      </c>
      <c r="P43" s="18">
        <v>8.9877000000000002</v>
      </c>
      <c r="Q43" s="18">
        <v>8.7065000000000001</v>
      </c>
    </row>
    <row r="44" spans="11:17" x14ac:dyDescent="0.25">
      <c r="K44" s="9">
        <v>3200</v>
      </c>
      <c r="L44" s="18">
        <v>3.0000000000000001E-3</v>
      </c>
      <c r="M44" s="18">
        <v>4.0000000000000001E-3</v>
      </c>
      <c r="N44" s="18">
        <v>3.0000000000000001E-3</v>
      </c>
      <c r="O44" s="18">
        <v>10.6546</v>
      </c>
      <c r="P44" s="18">
        <v>11.584864021881579</v>
      </c>
      <c r="Q44" s="18">
        <v>10.4543</v>
      </c>
    </row>
    <row r="45" spans="11:17" x14ac:dyDescent="0.25">
      <c r="K45" s="14"/>
      <c r="L45" s="18"/>
      <c r="M45" s="18"/>
      <c r="N45" s="18"/>
      <c r="O45" s="18"/>
      <c r="P45" s="18"/>
      <c r="Q45" s="18"/>
    </row>
    <row r="46" spans="11:17" x14ac:dyDescent="0.25">
      <c r="K46" s="14"/>
      <c r="L46" s="18" t="s">
        <v>40</v>
      </c>
      <c r="M46" s="18" t="s">
        <v>41</v>
      </c>
      <c r="N46" s="18"/>
      <c r="O46" s="18"/>
      <c r="P46" s="18"/>
      <c r="Q46" s="18"/>
    </row>
    <row r="47" spans="11:17" x14ac:dyDescent="0.25">
      <c r="K47" s="14"/>
      <c r="L47" s="18" t="s">
        <v>3</v>
      </c>
      <c r="M47" s="18" t="s">
        <v>3</v>
      </c>
      <c r="N47" s="18"/>
      <c r="O47" s="18"/>
      <c r="P47" s="18"/>
      <c r="Q47" s="18"/>
    </row>
    <row r="48" spans="11:17" x14ac:dyDescent="0.25">
      <c r="K48" s="14"/>
      <c r="L48" s="19">
        <v>0.20619753059007737</v>
      </c>
      <c r="M48" s="19">
        <v>0.64333629544104143</v>
      </c>
      <c r="N48" s="18"/>
      <c r="O48" s="18"/>
      <c r="P48" s="18"/>
      <c r="Q48" s="18"/>
    </row>
    <row r="49" spans="11:17" x14ac:dyDescent="0.25">
      <c r="K49" s="14"/>
      <c r="L49" s="18">
        <v>0.15931200000000001</v>
      </c>
      <c r="M49" s="18">
        <v>0.99570000000000014</v>
      </c>
      <c r="N49" s="18"/>
      <c r="O49" s="18"/>
      <c r="P49" s="18"/>
      <c r="Q49" s="18"/>
    </row>
    <row r="50" spans="11:17" x14ac:dyDescent="0.25">
      <c r="K50" s="14"/>
      <c r="L50" s="18">
        <v>0.12419651201443804</v>
      </c>
      <c r="M50" s="18">
        <v>1.5524564001804757</v>
      </c>
      <c r="N50" s="18"/>
      <c r="O50" s="18"/>
      <c r="P50" s="18"/>
      <c r="Q50" s="18"/>
    </row>
    <row r="51" spans="11:17" x14ac:dyDescent="0.25">
      <c r="K51" s="14"/>
      <c r="L51" s="18">
        <v>0.12269905822335057</v>
      </c>
      <c r="M51" s="18">
        <v>3.0674764555837641</v>
      </c>
      <c r="N51" s="18"/>
      <c r="O51" s="18"/>
      <c r="P51" s="18"/>
      <c r="Q51" s="18"/>
    </row>
    <row r="52" spans="11:17" x14ac:dyDescent="0.25">
      <c r="K52" s="14"/>
      <c r="L52" s="18">
        <v>9.5100076256820043E-2</v>
      </c>
      <c r="M52" s="18">
        <v>4.7550038128410019</v>
      </c>
      <c r="N52" s="18"/>
      <c r="O52" s="18"/>
      <c r="P52" s="18"/>
      <c r="Q52" s="18"/>
    </row>
    <row r="53" spans="11:17" x14ac:dyDescent="0.25">
      <c r="K53" s="14"/>
      <c r="L53" s="18">
        <v>6.0002999999999994E-2</v>
      </c>
      <c r="M53" s="18">
        <v>6.0002999999999993</v>
      </c>
      <c r="N53" s="18"/>
      <c r="O53" s="18"/>
      <c r="P53" s="18"/>
      <c r="Q53" s="18"/>
    </row>
    <row r="54" spans="11:17" x14ac:dyDescent="0.25">
      <c r="K54" s="14"/>
      <c r="L54" s="18">
        <v>3.014884301339359E-2</v>
      </c>
      <c r="M54" s="18">
        <v>6.0297686026787183</v>
      </c>
      <c r="N54" s="18"/>
      <c r="O54" s="18"/>
      <c r="P54" s="18"/>
      <c r="Q54" s="18"/>
    </row>
    <row r="55" spans="11:17" x14ac:dyDescent="0.25">
      <c r="K55" s="14"/>
      <c r="L55" s="18">
        <v>2.0057109716565571E-2</v>
      </c>
      <c r="M55" s="18">
        <v>8.0228438866262284</v>
      </c>
      <c r="N55" s="18"/>
      <c r="O55" s="18"/>
      <c r="P55" s="18"/>
      <c r="Q55" s="18"/>
    </row>
    <row r="56" spans="11:17" x14ac:dyDescent="0.25">
      <c r="K56" s="14"/>
      <c r="L56" s="18">
        <v>1.005846501672829E-2</v>
      </c>
      <c r="M56" s="18">
        <v>8.0467720133826308</v>
      </c>
      <c r="N56" s="18"/>
      <c r="O56" s="18"/>
      <c r="P56" s="18"/>
      <c r="Q56" s="18"/>
    </row>
    <row r="57" spans="11:17" x14ac:dyDescent="0.25">
      <c r="K57" s="14"/>
      <c r="L57" s="18">
        <v>5.5343831243164776E-3</v>
      </c>
      <c r="M57" s="18">
        <v>8.8550129989063624</v>
      </c>
      <c r="N57" s="18"/>
      <c r="O57" s="18"/>
      <c r="P57" s="18"/>
      <c r="Q57" s="18"/>
    </row>
    <row r="58" spans="11:17" x14ac:dyDescent="0.25">
      <c r="K58" s="14"/>
      <c r="L58" s="18">
        <v>3.4056004189459976E-3</v>
      </c>
      <c r="M58" s="18">
        <v>10.897921340627192</v>
      </c>
      <c r="N58" s="18"/>
      <c r="O58" s="18"/>
      <c r="P58" s="18"/>
      <c r="Q58" s="18"/>
    </row>
    <row r="59" spans="11:17" x14ac:dyDescent="0.25">
      <c r="K59" s="14"/>
      <c r="L59" s="18"/>
      <c r="M59" s="18"/>
      <c r="N59" s="18"/>
      <c r="O59" s="18"/>
      <c r="P59" s="18"/>
      <c r="Q59" s="18"/>
    </row>
    <row r="60" spans="11:17" x14ac:dyDescent="0.25">
      <c r="K60" s="14"/>
      <c r="L60" s="7"/>
      <c r="M60" s="7"/>
      <c r="N60" s="7"/>
      <c r="O60" s="7"/>
      <c r="P60" s="7"/>
      <c r="Q60" s="7"/>
    </row>
    <row r="61" spans="11:17" x14ac:dyDescent="0.25">
      <c r="L61" s="24"/>
      <c r="M61" s="24"/>
      <c r="N61" s="24"/>
      <c r="O61" s="24"/>
      <c r="P61" s="24"/>
      <c r="Q61" s="24"/>
    </row>
  </sheetData>
  <mergeCells count="4">
    <mergeCell ref="L2:Q2"/>
    <mergeCell ref="L31:Q31"/>
    <mergeCell ref="E2:G2"/>
    <mergeCell ref="E13:G13"/>
  </mergeCells>
  <pageMargins left="0.75" right="0.75" top="1" bottom="1" header="0.5" footer="0.5"/>
  <pageSetup paperSize="9" orientation="portrait" horizontalDpi="4294967292" verticalDpi="4294967292"/>
  <ignoredErrors>
    <ignoredError sqref="E15:E21 F15:F21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H38" sqref="H38"/>
    </sheetView>
  </sheetViews>
  <sheetFormatPr defaultColWidth="11.42578125" defaultRowHeight="15" x14ac:dyDescent="0.25"/>
  <cols>
    <col min="1" max="1" width="22.42578125" style="32" bestFit="1" customWidth="1"/>
    <col min="2" max="2" width="11.42578125" style="32"/>
    <col min="3" max="3" width="14.42578125" style="32" bestFit="1" customWidth="1"/>
    <col min="4" max="5" width="12" style="32" bestFit="1" customWidth="1"/>
    <col min="6" max="8" width="11.42578125" style="32"/>
    <col min="9" max="9" width="26" style="32" bestFit="1" customWidth="1"/>
    <col min="10" max="10" width="11.42578125" style="32"/>
    <col min="11" max="13" width="26" style="32" bestFit="1" customWidth="1"/>
    <col min="14" max="16384" width="11.42578125" style="32"/>
  </cols>
  <sheetData>
    <row r="1" spans="1:14" x14ac:dyDescent="0.25">
      <c r="B1" s="7"/>
      <c r="C1" s="7"/>
      <c r="D1" s="7"/>
      <c r="E1" s="7"/>
      <c r="F1" s="7"/>
      <c r="G1" s="7"/>
      <c r="H1" s="7"/>
      <c r="I1" s="7"/>
      <c r="J1" s="28"/>
      <c r="K1" s="28"/>
      <c r="L1" s="28"/>
      <c r="M1" s="28"/>
      <c r="N1" s="28"/>
    </row>
    <row r="2" spans="1:14" x14ac:dyDescent="0.25">
      <c r="A2" s="30" t="s">
        <v>52</v>
      </c>
      <c r="B2" s="7"/>
      <c r="C2" s="7"/>
      <c r="D2" s="7"/>
      <c r="E2" s="7"/>
      <c r="F2" s="7"/>
      <c r="G2" s="7"/>
      <c r="H2" s="7"/>
      <c r="I2" s="7"/>
      <c r="J2" s="28"/>
      <c r="K2" s="28"/>
      <c r="L2" s="28"/>
      <c r="M2" s="28"/>
      <c r="N2" s="28"/>
    </row>
    <row r="3" spans="1:14" x14ac:dyDescent="0.25">
      <c r="B3" s="7"/>
      <c r="C3" s="29"/>
      <c r="D3" s="50" t="s">
        <v>38</v>
      </c>
      <c r="E3" s="51"/>
      <c r="F3" s="51"/>
      <c r="G3" s="7"/>
      <c r="H3" s="50" t="s">
        <v>39</v>
      </c>
      <c r="I3" s="51"/>
      <c r="J3" s="51"/>
      <c r="K3" s="51"/>
      <c r="L3" s="51"/>
      <c r="M3" s="51"/>
      <c r="N3" s="28"/>
    </row>
    <row r="4" spans="1:14" x14ac:dyDescent="0.25">
      <c r="B4" s="7"/>
      <c r="C4" s="29"/>
      <c r="D4" s="50" t="s">
        <v>41</v>
      </c>
      <c r="E4" s="51"/>
      <c r="F4" s="51"/>
      <c r="G4" s="7"/>
      <c r="H4" s="31" t="s">
        <v>6</v>
      </c>
      <c r="I4" s="32" t="s">
        <v>7</v>
      </c>
      <c r="J4" s="33" t="s">
        <v>8</v>
      </c>
      <c r="K4" s="32" t="s">
        <v>6</v>
      </c>
      <c r="L4" s="33" t="s">
        <v>7</v>
      </c>
      <c r="M4" s="32" t="s">
        <v>8</v>
      </c>
      <c r="N4" s="28"/>
    </row>
    <row r="5" spans="1:14" x14ac:dyDescent="0.25">
      <c r="B5" s="29"/>
      <c r="C5" s="29" t="s">
        <v>51</v>
      </c>
      <c r="D5" s="7" t="s">
        <v>6</v>
      </c>
      <c r="E5" s="7" t="s">
        <v>7</v>
      </c>
      <c r="F5" s="7" t="s">
        <v>8</v>
      </c>
      <c r="G5" s="7"/>
      <c r="H5" s="29" t="s">
        <v>40</v>
      </c>
      <c r="I5" s="29" t="s">
        <v>40</v>
      </c>
      <c r="J5" s="29" t="s">
        <v>40</v>
      </c>
      <c r="K5" s="29" t="s">
        <v>41</v>
      </c>
      <c r="L5" s="29" t="s">
        <v>41</v>
      </c>
      <c r="M5" s="29" t="s">
        <v>41</v>
      </c>
      <c r="N5" s="28"/>
    </row>
    <row r="6" spans="1:14" x14ac:dyDescent="0.25">
      <c r="B6" s="7"/>
      <c r="C6" s="9">
        <v>4</v>
      </c>
      <c r="D6" s="18">
        <v>0.497</v>
      </c>
      <c r="E6" s="18">
        <v>0.41699999999999998</v>
      </c>
      <c r="F6" s="18">
        <v>0.56000000000000005</v>
      </c>
      <c r="G6" s="7"/>
      <c r="H6" s="7">
        <f>D6/C6</f>
        <v>0.12425</v>
      </c>
      <c r="I6" s="7">
        <f>E6/C6</f>
        <v>0.10425</v>
      </c>
      <c r="J6" s="7">
        <f>F6/C6</f>
        <v>0.14000000000000001</v>
      </c>
      <c r="K6" s="7">
        <v>1.0132894165008349E-2</v>
      </c>
      <c r="L6" s="7">
        <v>1.1825522084219676E-2</v>
      </c>
      <c r="M6" s="7">
        <v>1.300064045380727E-2</v>
      </c>
      <c r="N6" s="28"/>
    </row>
    <row r="7" spans="1:14" x14ac:dyDescent="0.25">
      <c r="B7" s="7"/>
      <c r="C7" s="9">
        <v>8</v>
      </c>
      <c r="D7" s="18">
        <v>0.65500000000000003</v>
      </c>
      <c r="E7" s="18">
        <v>0.72399999999999998</v>
      </c>
      <c r="F7" s="18">
        <v>0.91700000000000004</v>
      </c>
      <c r="G7" s="7"/>
      <c r="H7" s="7">
        <f t="shared" ref="H7:H13" si="0">D7/C7</f>
        <v>8.1875000000000003E-2</v>
      </c>
      <c r="I7" s="7">
        <f>E7/C7</f>
        <v>9.0499999999999997E-2</v>
      </c>
      <c r="J7" s="7">
        <f t="shared" ref="J7:J13" si="1">F7/C7</f>
        <v>0.114625</v>
      </c>
      <c r="K7" s="7">
        <v>2.6602025696404564E-2</v>
      </c>
      <c r="L7" s="7">
        <v>3.0423061247033634E-2</v>
      </c>
      <c r="M7" s="7">
        <v>2.8608962125800393E-2</v>
      </c>
      <c r="N7" s="28"/>
    </row>
    <row r="8" spans="1:14" x14ac:dyDescent="0.25">
      <c r="B8" s="7"/>
      <c r="C8" s="9">
        <v>16</v>
      </c>
      <c r="D8" s="18">
        <v>0.77400000000000002</v>
      </c>
      <c r="E8" s="18">
        <v>0.67400000000000004</v>
      </c>
      <c r="F8" s="18">
        <v>0.71799999999999997</v>
      </c>
      <c r="G8" s="7"/>
      <c r="H8" s="7">
        <f t="shared" si="0"/>
        <v>4.8375000000000001E-2</v>
      </c>
      <c r="I8" s="7">
        <f t="shared" ref="I8:I13" si="2">E8/C8</f>
        <v>4.2125000000000003E-2</v>
      </c>
      <c r="J8" s="7">
        <f t="shared" si="1"/>
        <v>4.4874999999999998E-2</v>
      </c>
      <c r="K8" s="7">
        <v>3.8390374097393425E-2</v>
      </c>
      <c r="L8" s="7">
        <v>2.8568751864784414E-2</v>
      </c>
      <c r="M8" s="7">
        <v>4.346156940256634E-2</v>
      </c>
      <c r="N8" s="28"/>
    </row>
    <row r="9" spans="1:14" x14ac:dyDescent="0.25">
      <c r="B9" s="7"/>
      <c r="C9" s="9">
        <v>30</v>
      </c>
      <c r="D9" s="18">
        <v>0.25109999999999999</v>
      </c>
      <c r="E9" s="18">
        <v>2.7759999999999998</v>
      </c>
      <c r="F9" s="18">
        <v>2.7909999999999999</v>
      </c>
      <c r="G9" s="7"/>
      <c r="H9" s="7">
        <f t="shared" si="0"/>
        <v>8.369999999999999E-3</v>
      </c>
      <c r="I9" s="7">
        <f t="shared" si="2"/>
        <v>9.2533333333333329E-2</v>
      </c>
      <c r="J9" s="7">
        <f t="shared" si="1"/>
        <v>9.3033333333333329E-2</v>
      </c>
      <c r="K9" s="7">
        <v>7.1066250990318033E-2</v>
      </c>
      <c r="L9" s="7">
        <v>9.594509779712114E-2</v>
      </c>
      <c r="M9" s="7">
        <v>9.3537467460978879E-2</v>
      </c>
      <c r="N9" s="28"/>
    </row>
    <row r="10" spans="1:14" x14ac:dyDescent="0.25">
      <c r="B10" s="7"/>
      <c r="C10" s="9">
        <v>63</v>
      </c>
      <c r="D10" s="18">
        <v>3.31</v>
      </c>
      <c r="E10" s="18">
        <v>3.3479999999999999</v>
      </c>
      <c r="F10" s="18">
        <v>3.0139999999999998</v>
      </c>
      <c r="G10" s="7"/>
      <c r="H10" s="7">
        <f t="shared" si="0"/>
        <v>5.2539682539682539E-2</v>
      </c>
      <c r="I10" s="7">
        <f t="shared" si="2"/>
        <v>5.3142857142857138E-2</v>
      </c>
      <c r="J10" s="7">
        <f t="shared" si="1"/>
        <v>4.7841269841269837E-2</v>
      </c>
      <c r="K10" s="7">
        <v>0.13552189375344306</v>
      </c>
      <c r="L10" s="7">
        <v>0.19158867842113328</v>
      </c>
      <c r="M10" s="7">
        <v>0.19672270085436652</v>
      </c>
      <c r="N10" s="28"/>
    </row>
    <row r="11" spans="1:14" x14ac:dyDescent="0.25">
      <c r="B11" s="7"/>
      <c r="C11" s="9">
        <v>125</v>
      </c>
      <c r="D11" s="18">
        <v>4.1500000000000004</v>
      </c>
      <c r="E11" s="18">
        <v>4.3529999999999998</v>
      </c>
      <c r="F11" s="18">
        <v>3.9590000000000001</v>
      </c>
      <c r="G11" s="7"/>
      <c r="H11" s="7">
        <f t="shared" si="0"/>
        <v>3.32E-2</v>
      </c>
      <c r="I11" s="7">
        <f t="shared" si="2"/>
        <v>3.4824000000000001E-2</v>
      </c>
      <c r="J11" s="7">
        <f t="shared" si="1"/>
        <v>3.1671999999999999E-2</v>
      </c>
      <c r="K11" s="7">
        <v>0.22889999999999999</v>
      </c>
      <c r="L11" s="7">
        <v>0.23669999999999999</v>
      </c>
      <c r="M11" s="7">
        <v>0.25440000000000002</v>
      </c>
      <c r="N11" s="28"/>
    </row>
    <row r="12" spans="1:14" x14ac:dyDescent="0.25">
      <c r="B12" s="7"/>
      <c r="C12" s="9">
        <v>250</v>
      </c>
      <c r="D12" s="18">
        <v>4.3230000000000004</v>
      </c>
      <c r="E12" s="18">
        <v>4.4189999999999996</v>
      </c>
      <c r="F12" s="18">
        <v>3.8570000000000002</v>
      </c>
      <c r="G12" s="7"/>
      <c r="H12" s="7">
        <f t="shared" si="0"/>
        <v>1.7292000000000002E-2</v>
      </c>
      <c r="I12" s="7">
        <f t="shared" si="2"/>
        <v>1.7675999999999997E-2</v>
      </c>
      <c r="J12" s="7">
        <f t="shared" si="1"/>
        <v>1.5428000000000001E-2</v>
      </c>
      <c r="K12" s="7">
        <v>0.28260000000000002</v>
      </c>
      <c r="L12" s="7">
        <v>0.31353505780177937</v>
      </c>
      <c r="M12" s="7">
        <v>0.245261607255438</v>
      </c>
      <c r="N12" s="28"/>
    </row>
    <row r="13" spans="1:14" x14ac:dyDescent="0.25">
      <c r="B13" s="7"/>
      <c r="C13" s="9">
        <v>500</v>
      </c>
      <c r="D13" s="18">
        <v>4.056</v>
      </c>
      <c r="E13" s="18">
        <v>4.1929999999999996</v>
      </c>
      <c r="F13" s="18">
        <v>4.8440000000000003</v>
      </c>
      <c r="G13" s="7"/>
      <c r="H13" s="7">
        <f t="shared" si="0"/>
        <v>8.1119999999999994E-3</v>
      </c>
      <c r="I13" s="7">
        <f t="shared" si="2"/>
        <v>8.3859999999999994E-3</v>
      </c>
      <c r="J13" s="7">
        <f t="shared" si="1"/>
        <v>9.6880000000000004E-3</v>
      </c>
      <c r="K13" s="7">
        <v>0.33873838903664255</v>
      </c>
      <c r="L13" s="7">
        <v>0.25564589253168279</v>
      </c>
      <c r="M13" s="7">
        <v>0.35670000000000002</v>
      </c>
      <c r="N13" s="28"/>
    </row>
    <row r="15" spans="1:14" x14ac:dyDescent="0.25">
      <c r="D15" s="56" t="s">
        <v>41</v>
      </c>
      <c r="E15" s="56"/>
      <c r="H15" s="30" t="s">
        <v>40</v>
      </c>
      <c r="I15" s="30" t="s">
        <v>41</v>
      </c>
    </row>
    <row r="16" spans="1:14" x14ac:dyDescent="0.25">
      <c r="C16" s="30" t="s">
        <v>51</v>
      </c>
      <c r="D16" s="32" t="s">
        <v>3</v>
      </c>
      <c r="E16" s="32" t="s">
        <v>4</v>
      </c>
      <c r="H16" s="32" t="s">
        <v>3</v>
      </c>
      <c r="I16" s="32" t="s">
        <v>3</v>
      </c>
    </row>
    <row r="17" spans="3:9" x14ac:dyDescent="0.25">
      <c r="C17" s="30">
        <v>4</v>
      </c>
      <c r="D17" s="18">
        <f>AVERAGE(D6:F6)</f>
        <v>0.49133333333333334</v>
      </c>
      <c r="E17" s="18">
        <f>STDEV(D6:F6)/1.73</f>
        <v>4.1426715050574596E-2</v>
      </c>
      <c r="H17" s="32">
        <f>AVERAGE(H6:J6)</f>
        <v>0.12283333333333334</v>
      </c>
      <c r="I17" s="32">
        <v>0.49148928733703823</v>
      </c>
    </row>
    <row r="18" spans="3:9" x14ac:dyDescent="0.25">
      <c r="C18" s="30">
        <v>8</v>
      </c>
      <c r="D18" s="18">
        <f>AVERAGE(D7:F7)</f>
        <v>0.76533333333333342</v>
      </c>
      <c r="E18" s="18">
        <f t="shared" ref="E18:E24" si="3">STDEV(D7:F7)/1.73</f>
        <v>7.849858540444675E-2</v>
      </c>
      <c r="H18" s="32">
        <f t="shared" ref="H18:H24" si="4">AVERAGE(H7:J7)</f>
        <v>9.5666666666666678E-2</v>
      </c>
      <c r="I18" s="32">
        <v>0.76523986500918451</v>
      </c>
    </row>
    <row r="19" spans="3:9" x14ac:dyDescent="0.25">
      <c r="C19" s="30">
        <v>16</v>
      </c>
      <c r="D19" s="35">
        <f>AVERAGE(D8:F8)</f>
        <v>0.72199999999999998</v>
      </c>
      <c r="E19" s="35">
        <f t="shared" si="3"/>
        <v>2.8971015228073216E-2</v>
      </c>
      <c r="H19" s="36">
        <f t="shared" si="4"/>
        <v>4.5124999999999998E-2</v>
      </c>
      <c r="I19" s="36">
        <v>0.72202998846597477</v>
      </c>
    </row>
    <row r="20" spans="3:9" x14ac:dyDescent="0.25">
      <c r="C20" s="30">
        <v>30</v>
      </c>
      <c r="D20" s="18">
        <f t="shared" ref="D20:D24" si="5">AVERAGE(D9:F9)</f>
        <v>1.9393666666666665</v>
      </c>
      <c r="E20" s="18">
        <f t="shared" si="3"/>
        <v>0.84514512013803367</v>
      </c>
      <c r="H20" s="32">
        <f t="shared" si="4"/>
        <v>6.4645555555555553E-2</v>
      </c>
      <c r="I20" s="32">
        <v>2.6924820581827498</v>
      </c>
    </row>
    <row r="21" spans="3:9" x14ac:dyDescent="0.25">
      <c r="C21" s="30">
        <v>63</v>
      </c>
      <c r="D21" s="18">
        <f t="shared" si="5"/>
        <v>3.2239999999999998</v>
      </c>
      <c r="E21" s="18">
        <f t="shared" si="3"/>
        <v>0.10569660920088787</v>
      </c>
      <c r="H21" s="32">
        <f t="shared" si="4"/>
        <v>5.1174603174603171E-2</v>
      </c>
      <c r="I21" s="32">
        <v>3.2236639753940799</v>
      </c>
    </row>
    <row r="22" spans="3:9" x14ac:dyDescent="0.25">
      <c r="C22" s="30">
        <v>125</v>
      </c>
      <c r="D22" s="18">
        <f t="shared" si="5"/>
        <v>4.1539999999999999</v>
      </c>
      <c r="E22" s="18">
        <f t="shared" si="3"/>
        <v>0.11389043612646849</v>
      </c>
      <c r="H22" s="32">
        <f t="shared" si="4"/>
        <v>3.3232000000000005E-2</v>
      </c>
      <c r="I22" s="32">
        <v>4.1541287538980738</v>
      </c>
    </row>
    <row r="23" spans="3:9" x14ac:dyDescent="0.25">
      <c r="C23" s="30">
        <v>250</v>
      </c>
      <c r="D23" s="18">
        <f t="shared" si="5"/>
        <v>4.1996666666666664</v>
      </c>
      <c r="E23" s="18">
        <f t="shared" si="3"/>
        <v>0.17376585279399548</v>
      </c>
      <c r="H23" s="32">
        <f t="shared" si="4"/>
        <v>1.6798666666666667E-2</v>
      </c>
      <c r="I23" s="32">
        <v>4.1997826279833204</v>
      </c>
    </row>
    <row r="24" spans="3:9" x14ac:dyDescent="0.25">
      <c r="C24" s="30">
        <v>500</v>
      </c>
      <c r="D24" s="18">
        <f t="shared" si="5"/>
        <v>4.3643333333333336</v>
      </c>
      <c r="E24" s="18">
        <f t="shared" si="3"/>
        <v>0.24336038138767271</v>
      </c>
      <c r="H24" s="32">
        <f t="shared" si="4"/>
        <v>8.7286666666666676E-3</v>
      </c>
      <c r="I24" s="32">
        <v>4.3643517489744594</v>
      </c>
    </row>
    <row r="25" spans="3:9" x14ac:dyDescent="0.25">
      <c r="C25" s="30"/>
    </row>
    <row r="26" spans="3:9" x14ac:dyDescent="0.25">
      <c r="C26" s="30"/>
    </row>
  </sheetData>
  <mergeCells count="4">
    <mergeCell ref="D15:E15"/>
    <mergeCell ref="D3:F3"/>
    <mergeCell ref="H3:M3"/>
    <mergeCell ref="D4:F4"/>
  </mergeCells>
  <pageMargins left="0.75" right="0.75" top="1" bottom="1" header="0.5" footer="0.5"/>
  <pageSetup paperSize="9" orientation="portrait" r:id="rId1"/>
  <ignoredErrors>
    <ignoredError sqref="D17:D24 E17:E24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selection activeCell="N6" sqref="N6"/>
    </sheetView>
  </sheetViews>
  <sheetFormatPr defaultRowHeight="15" x14ac:dyDescent="0.25"/>
  <cols>
    <col min="1" max="1" width="23.42578125" style="41" bestFit="1" customWidth="1"/>
    <col min="2" max="2" width="9.140625" style="41"/>
    <col min="3" max="3" width="14.85546875" style="41" bestFit="1" customWidth="1"/>
    <col min="4" max="7" width="9.140625" style="41"/>
    <col min="8" max="8" width="14.85546875" style="41" bestFit="1" customWidth="1"/>
    <col min="9" max="12" width="9.140625" style="41"/>
    <col min="13" max="13" width="14.85546875" style="41" bestFit="1" customWidth="1"/>
    <col min="14" max="14" width="9.5703125" style="41" bestFit="1" customWidth="1"/>
    <col min="15" max="16" width="9.28515625" style="41" bestFit="1" customWidth="1"/>
    <col min="17" max="18" width="9.140625" style="41"/>
    <col min="19" max="19" width="9.140625" style="42"/>
    <col min="20" max="20" width="9.140625" style="41"/>
    <col min="21" max="21" width="8.140625" style="41" customWidth="1"/>
    <col min="22" max="23" width="9.140625" style="41"/>
    <col min="24" max="24" width="9.140625" style="37"/>
    <col min="25" max="28" width="9.140625" style="41"/>
    <col min="29" max="29" width="9.140625" style="37"/>
    <col min="30" max="16384" width="9.140625" style="41"/>
  </cols>
  <sheetData>
    <row r="1" spans="1:32" x14ac:dyDescent="0.25">
      <c r="A1" s="39" t="s">
        <v>53</v>
      </c>
    </row>
    <row r="2" spans="1:32" x14ac:dyDescent="0.25">
      <c r="B2" s="39" t="s">
        <v>1</v>
      </c>
      <c r="C2" s="39"/>
      <c r="D2" s="39" t="s">
        <v>58</v>
      </c>
      <c r="E2" s="39"/>
      <c r="F2" s="39"/>
      <c r="G2" s="39"/>
      <c r="H2" s="39"/>
      <c r="I2" s="39" t="s">
        <v>59</v>
      </c>
      <c r="J2" s="39"/>
      <c r="K2" s="39"/>
      <c r="L2" s="39"/>
      <c r="M2" s="39"/>
      <c r="N2" s="39" t="s">
        <v>60</v>
      </c>
      <c r="O2" s="39"/>
      <c r="P2" s="39"/>
      <c r="R2" s="39" t="s">
        <v>11</v>
      </c>
      <c r="T2" s="54" t="s">
        <v>55</v>
      </c>
      <c r="U2" s="51"/>
      <c r="V2" s="51"/>
      <c r="Y2" s="54" t="s">
        <v>56</v>
      </c>
      <c r="Z2" s="51"/>
      <c r="AA2" s="51"/>
      <c r="AD2" s="54" t="s">
        <v>57</v>
      </c>
      <c r="AE2" s="51"/>
      <c r="AF2" s="51"/>
    </row>
    <row r="3" spans="1:32" x14ac:dyDescent="0.25">
      <c r="C3" s="39" t="s">
        <v>43</v>
      </c>
      <c r="D3" s="41" t="s">
        <v>6</v>
      </c>
      <c r="E3" s="41" t="s">
        <v>7</v>
      </c>
      <c r="F3" s="41" t="s">
        <v>8</v>
      </c>
      <c r="H3" s="39" t="s">
        <v>43</v>
      </c>
      <c r="I3" s="41" t="s">
        <v>6</v>
      </c>
      <c r="J3" s="41" t="s">
        <v>7</v>
      </c>
      <c r="K3" s="41" t="s">
        <v>8</v>
      </c>
      <c r="M3" s="39" t="s">
        <v>43</v>
      </c>
      <c r="N3" s="41" t="s">
        <v>6</v>
      </c>
      <c r="O3" s="41" t="s">
        <v>7</v>
      </c>
      <c r="P3" s="41" t="s">
        <v>8</v>
      </c>
      <c r="S3" s="37" t="s">
        <v>54</v>
      </c>
      <c r="T3" s="41" t="s">
        <v>6</v>
      </c>
      <c r="U3" s="41" t="s">
        <v>7</v>
      </c>
      <c r="V3" s="41" t="s">
        <v>8</v>
      </c>
      <c r="X3" s="37" t="s">
        <v>54</v>
      </c>
      <c r="Y3" s="41" t="s">
        <v>6</v>
      </c>
      <c r="Z3" s="41" t="s">
        <v>7</v>
      </c>
      <c r="AA3" s="41" t="s">
        <v>8</v>
      </c>
      <c r="AC3" s="37" t="s">
        <v>54</v>
      </c>
      <c r="AD3" s="41" t="s">
        <v>6</v>
      </c>
      <c r="AE3" s="41" t="s">
        <v>7</v>
      </c>
      <c r="AF3" s="41" t="s">
        <v>8</v>
      </c>
    </row>
    <row r="4" spans="1:32" x14ac:dyDescent="0.25">
      <c r="C4" s="38">
        <v>0</v>
      </c>
      <c r="D4" s="43">
        <v>0</v>
      </c>
      <c r="E4" s="43">
        <v>0.50800000000000001</v>
      </c>
      <c r="F4" s="43">
        <v>11.77</v>
      </c>
      <c r="H4" s="38">
        <v>0</v>
      </c>
      <c r="I4" s="43">
        <v>1.974</v>
      </c>
      <c r="J4" s="43">
        <v>0.74399999999999999</v>
      </c>
      <c r="K4" s="43">
        <v>0</v>
      </c>
      <c r="M4" s="38">
        <v>0</v>
      </c>
      <c r="N4" s="43">
        <v>0</v>
      </c>
      <c r="O4" s="43">
        <v>0</v>
      </c>
      <c r="P4" s="43">
        <v>0</v>
      </c>
      <c r="S4" s="37">
        <v>4</v>
      </c>
      <c r="T4" s="41">
        <v>100</v>
      </c>
      <c r="U4" s="41">
        <v>100</v>
      </c>
      <c r="V4" s="41">
        <v>100</v>
      </c>
      <c r="X4" s="37">
        <v>4</v>
      </c>
      <c r="Y4" s="41">
        <v>100</v>
      </c>
      <c r="Z4" s="41">
        <v>100</v>
      </c>
      <c r="AA4" s="41">
        <v>100</v>
      </c>
      <c r="AC4" s="37">
        <v>4</v>
      </c>
      <c r="AD4" s="41">
        <v>100</v>
      </c>
      <c r="AE4" s="41">
        <v>100</v>
      </c>
      <c r="AF4" s="41">
        <v>100</v>
      </c>
    </row>
    <row r="5" spans="1:32" x14ac:dyDescent="0.25">
      <c r="C5" s="38">
        <v>0.08</v>
      </c>
      <c r="D5" s="43">
        <v>1E-3</v>
      </c>
      <c r="E5" s="43">
        <v>0</v>
      </c>
      <c r="F5" s="43">
        <v>0</v>
      </c>
      <c r="H5" s="38">
        <v>0.08</v>
      </c>
      <c r="I5" s="43">
        <v>0.88900000000000001</v>
      </c>
      <c r="J5" s="43">
        <v>1.036</v>
      </c>
      <c r="K5" s="43">
        <v>5.0000000000000001E-3</v>
      </c>
      <c r="M5" s="38">
        <v>0.08</v>
      </c>
      <c r="N5" s="43">
        <v>0.60599999999999998</v>
      </c>
      <c r="O5" s="43">
        <v>1.0669999999999999</v>
      </c>
      <c r="P5" s="43">
        <v>1.7030000000000001</v>
      </c>
      <c r="S5" s="37">
        <v>30</v>
      </c>
      <c r="T5" s="41">
        <v>100.477</v>
      </c>
      <c r="U5" s="41">
        <v>100.01</v>
      </c>
      <c r="V5" s="41">
        <v>100.58799999999999</v>
      </c>
      <c r="X5" s="37">
        <v>20.8</v>
      </c>
      <c r="Y5" s="41">
        <v>99.991</v>
      </c>
      <c r="Z5" s="41">
        <v>98.004999999999995</v>
      </c>
      <c r="AA5" s="41">
        <v>102.02500000000001</v>
      </c>
      <c r="AC5" s="37">
        <v>20.8</v>
      </c>
      <c r="AD5" s="41">
        <v>100.095</v>
      </c>
      <c r="AE5" s="41">
        <v>101.22</v>
      </c>
      <c r="AF5" s="41">
        <v>99.224999999999994</v>
      </c>
    </row>
    <row r="6" spans="1:32" x14ac:dyDescent="0.25">
      <c r="C6" s="38">
        <v>0.19</v>
      </c>
      <c r="D6" s="43">
        <v>2.3479999999999999</v>
      </c>
      <c r="E6" s="43">
        <v>2.14</v>
      </c>
      <c r="F6" s="43">
        <v>8.84</v>
      </c>
      <c r="H6" s="38">
        <v>0.19</v>
      </c>
      <c r="I6" s="43">
        <v>0</v>
      </c>
      <c r="J6" s="43">
        <v>0</v>
      </c>
      <c r="K6" s="43">
        <v>0.254</v>
      </c>
      <c r="M6" s="38">
        <v>0.19</v>
      </c>
      <c r="N6" s="43">
        <v>0.34799999999999998</v>
      </c>
      <c r="O6" s="43">
        <v>4.2850000000000001</v>
      </c>
      <c r="P6" s="43">
        <v>1.409</v>
      </c>
      <c r="S6" s="37">
        <v>30.9</v>
      </c>
      <c r="T6" s="41">
        <v>100.577</v>
      </c>
      <c r="U6" s="41">
        <v>99.83</v>
      </c>
      <c r="V6" s="41">
        <v>100</v>
      </c>
      <c r="X6" s="37">
        <v>24.6</v>
      </c>
      <c r="Y6" s="41">
        <v>99.781999999999996</v>
      </c>
      <c r="Z6" s="41">
        <v>100.22</v>
      </c>
      <c r="AA6" s="41">
        <v>98.552000000000007</v>
      </c>
      <c r="AC6" s="37">
        <v>24.6</v>
      </c>
      <c r="AD6" s="41">
        <v>99.933000000000007</v>
      </c>
      <c r="AE6" s="41">
        <v>100.005</v>
      </c>
      <c r="AF6" s="41">
        <v>99.001999999999995</v>
      </c>
    </row>
    <row r="7" spans="1:32" x14ac:dyDescent="0.25">
      <c r="C7" s="38">
        <v>0.36</v>
      </c>
      <c r="D7" s="43">
        <v>4.34</v>
      </c>
      <c r="E7" s="43">
        <v>4.3040000000000003</v>
      </c>
      <c r="F7" s="43">
        <v>4.4169999999999998</v>
      </c>
      <c r="H7" s="38">
        <v>0.36</v>
      </c>
      <c r="I7" s="43">
        <v>5.532</v>
      </c>
      <c r="J7" s="43">
        <v>3.5539999999999998</v>
      </c>
      <c r="K7" s="43">
        <v>1.3919999999999999</v>
      </c>
      <c r="M7" s="38">
        <v>0.36</v>
      </c>
      <c r="N7" s="43">
        <v>1.2549999999999999</v>
      </c>
      <c r="O7" s="43">
        <v>1.0669999999999999</v>
      </c>
      <c r="P7" s="43">
        <v>2.1890000000000001</v>
      </c>
      <c r="S7" s="37">
        <v>33.700000000000003</v>
      </c>
      <c r="T7" s="41">
        <v>99.658000000000001</v>
      </c>
      <c r="U7" s="41">
        <v>98.55</v>
      </c>
      <c r="V7" s="41">
        <v>100.889</v>
      </c>
      <c r="X7" s="37">
        <v>28.7</v>
      </c>
      <c r="Y7" s="41">
        <v>94.236000000000004</v>
      </c>
      <c r="Z7" s="41">
        <v>95.665000000000006</v>
      </c>
      <c r="AA7" s="41">
        <v>93.224999999999994</v>
      </c>
      <c r="AC7" s="37">
        <v>28.7</v>
      </c>
      <c r="AD7" s="41">
        <v>95.700999999999993</v>
      </c>
      <c r="AE7" s="41">
        <v>95.111999999999995</v>
      </c>
      <c r="AF7" s="41">
        <v>96.025000000000006</v>
      </c>
    </row>
    <row r="8" spans="1:32" x14ac:dyDescent="0.25">
      <c r="C8" s="38">
        <v>0.78</v>
      </c>
      <c r="D8" s="43">
        <v>1.03</v>
      </c>
      <c r="E8" s="43">
        <v>1.05</v>
      </c>
      <c r="F8" s="43">
        <v>7.3789999999999996</v>
      </c>
      <c r="H8" s="38">
        <v>0.78</v>
      </c>
      <c r="I8" s="43">
        <v>3.698</v>
      </c>
      <c r="J8" s="43">
        <v>8.3840000000000003</v>
      </c>
      <c r="K8" s="43">
        <v>2.8279999999999998</v>
      </c>
      <c r="M8" s="38">
        <v>0.78</v>
      </c>
      <c r="N8" s="43">
        <v>2.5619999999999998</v>
      </c>
      <c r="O8" s="43">
        <v>2.359</v>
      </c>
      <c r="P8" s="43">
        <v>3.7189999999999999</v>
      </c>
      <c r="S8" s="37">
        <v>38.1</v>
      </c>
      <c r="T8" s="41">
        <v>96.451999999999998</v>
      </c>
      <c r="U8" s="41">
        <v>100.53100000000001</v>
      </c>
      <c r="V8" s="41">
        <v>92.555999999999997</v>
      </c>
      <c r="X8" s="37">
        <v>32.9</v>
      </c>
      <c r="Y8" s="41">
        <v>90.5</v>
      </c>
      <c r="Z8" s="41">
        <v>88.552000000000007</v>
      </c>
      <c r="AA8" s="41">
        <v>92.335999999999999</v>
      </c>
      <c r="AC8" s="37">
        <v>32.9</v>
      </c>
      <c r="AD8" s="41">
        <v>92.796000000000006</v>
      </c>
      <c r="AE8" s="41">
        <v>88.953999999999994</v>
      </c>
      <c r="AF8" s="41">
        <v>95.668000000000006</v>
      </c>
    </row>
    <row r="9" spans="1:32" x14ac:dyDescent="0.25">
      <c r="C9" s="38">
        <v>1.5</v>
      </c>
      <c r="D9" s="43">
        <v>6.609</v>
      </c>
      <c r="E9" s="43">
        <v>6.6139999999999999</v>
      </c>
      <c r="F9" s="43">
        <v>8.5540000000000003</v>
      </c>
      <c r="H9" s="38">
        <v>1.5</v>
      </c>
      <c r="I9" s="43">
        <v>11.473000000000001</v>
      </c>
      <c r="J9" s="43">
        <v>10.707000000000001</v>
      </c>
      <c r="K9" s="43">
        <v>2.87</v>
      </c>
      <c r="M9" s="38">
        <v>1.5</v>
      </c>
      <c r="N9" s="43">
        <v>7.3209999999999997</v>
      </c>
      <c r="O9" s="43">
        <v>1.1359999999999999</v>
      </c>
      <c r="P9" s="43">
        <v>7.9050000000000002</v>
      </c>
      <c r="S9" s="37">
        <v>42.9</v>
      </c>
      <c r="T9" s="41">
        <v>78.433999999999997</v>
      </c>
      <c r="U9" s="41">
        <v>82.397000000000006</v>
      </c>
      <c r="V9" s="41">
        <v>75.141000000000005</v>
      </c>
      <c r="X9" s="37">
        <v>37.1</v>
      </c>
      <c r="Y9" s="41">
        <v>77.465000000000003</v>
      </c>
      <c r="Z9" s="41">
        <v>80.152000000000001</v>
      </c>
      <c r="AA9" s="41">
        <v>75.012</v>
      </c>
      <c r="AC9" s="37">
        <v>37.1</v>
      </c>
      <c r="AD9" s="41">
        <v>86.07</v>
      </c>
      <c r="AE9" s="41">
        <v>80.554000000000002</v>
      </c>
      <c r="AF9" s="41">
        <v>91.257999999999996</v>
      </c>
    </row>
    <row r="10" spans="1:32" x14ac:dyDescent="0.25">
      <c r="C10" s="38">
        <v>3.125</v>
      </c>
      <c r="D10" s="43">
        <v>10.226000000000001</v>
      </c>
      <c r="E10" s="43">
        <v>10.31</v>
      </c>
      <c r="F10" s="43">
        <v>9.5540000000000003</v>
      </c>
      <c r="H10" s="38">
        <v>3.125</v>
      </c>
      <c r="I10" s="43">
        <v>15.917</v>
      </c>
      <c r="J10" s="43">
        <v>11.432</v>
      </c>
      <c r="K10" s="43">
        <v>7.3460000000000001</v>
      </c>
      <c r="M10" s="38">
        <v>3.125</v>
      </c>
      <c r="N10" s="43">
        <v>11.845000000000001</v>
      </c>
      <c r="O10" s="43">
        <v>6.383</v>
      </c>
      <c r="P10" s="43">
        <v>14.651</v>
      </c>
      <c r="S10" s="37">
        <v>47.6</v>
      </c>
      <c r="T10" s="41">
        <v>49.517000000000003</v>
      </c>
      <c r="U10" s="41">
        <v>53.887999999999998</v>
      </c>
      <c r="V10" s="41">
        <v>45.155999999999999</v>
      </c>
      <c r="X10" s="37">
        <v>41.2</v>
      </c>
      <c r="Y10" s="41">
        <v>50.819000000000003</v>
      </c>
      <c r="Z10" s="41">
        <v>55.255000000000003</v>
      </c>
      <c r="AA10" s="41">
        <v>46.002000000000002</v>
      </c>
      <c r="AC10" s="37">
        <v>41.2</v>
      </c>
      <c r="AD10" s="41">
        <v>58.125</v>
      </c>
      <c r="AE10" s="41">
        <v>52.889000000000003</v>
      </c>
      <c r="AF10" s="41">
        <v>62.874000000000002</v>
      </c>
    </row>
    <row r="11" spans="1:32" x14ac:dyDescent="0.25">
      <c r="C11" s="38">
        <v>6.25</v>
      </c>
      <c r="D11" s="43">
        <v>16.111000000000001</v>
      </c>
      <c r="E11" s="43">
        <v>16.814</v>
      </c>
      <c r="F11" s="43">
        <v>19.553999999999998</v>
      </c>
      <c r="H11" s="38">
        <v>6.25</v>
      </c>
      <c r="I11" s="43">
        <v>22.582000000000001</v>
      </c>
      <c r="J11" s="43">
        <v>17.175999999999998</v>
      </c>
      <c r="K11" s="43">
        <v>16.654</v>
      </c>
      <c r="M11" s="38">
        <v>6.25</v>
      </c>
      <c r="N11" s="43">
        <v>14.092000000000001</v>
      </c>
      <c r="O11" s="43">
        <v>14.38</v>
      </c>
      <c r="P11" s="43">
        <v>15.375999999999999</v>
      </c>
      <c r="S11" s="37">
        <v>52.4</v>
      </c>
      <c r="T11" s="41">
        <v>24.175000000000001</v>
      </c>
      <c r="U11" s="41">
        <v>26.239000000000001</v>
      </c>
      <c r="V11" s="41">
        <v>22.161000000000001</v>
      </c>
      <c r="X11" s="37">
        <v>45.4</v>
      </c>
      <c r="Y11" s="41">
        <v>27.141999999999999</v>
      </c>
      <c r="Z11" s="41">
        <v>27.114000000000001</v>
      </c>
      <c r="AA11" s="41">
        <v>27.225000000000001</v>
      </c>
      <c r="AC11" s="37">
        <v>45.4</v>
      </c>
      <c r="AD11" s="41">
        <v>34.557000000000002</v>
      </c>
      <c r="AE11" s="41">
        <v>38.554000000000002</v>
      </c>
      <c r="AF11" s="41">
        <v>31.286999999999999</v>
      </c>
    </row>
    <row r="12" spans="1:32" x14ac:dyDescent="0.25">
      <c r="C12" s="38">
        <v>12.5</v>
      </c>
      <c r="D12" s="43">
        <v>30.545999999999999</v>
      </c>
      <c r="E12" s="43">
        <v>30.584</v>
      </c>
      <c r="F12" s="43">
        <v>35.220999999999997</v>
      </c>
      <c r="H12" s="38">
        <v>12.5</v>
      </c>
      <c r="I12" s="43">
        <v>33.546999999999997</v>
      </c>
      <c r="J12" s="43">
        <v>26.076000000000001</v>
      </c>
      <c r="K12" s="43">
        <v>17.574999999999999</v>
      </c>
      <c r="M12" s="38">
        <v>12.5</v>
      </c>
      <c r="N12" s="43">
        <v>15.845000000000001</v>
      </c>
      <c r="O12" s="43">
        <v>21.52</v>
      </c>
      <c r="P12" s="43">
        <v>16.120999999999999</v>
      </c>
      <c r="S12" s="37">
        <v>57.1</v>
      </c>
      <c r="T12" s="41">
        <v>17.22</v>
      </c>
      <c r="U12" s="41">
        <v>19.016999999999999</v>
      </c>
      <c r="V12" s="41">
        <v>15.552</v>
      </c>
      <c r="X12" s="37">
        <v>49.7</v>
      </c>
      <c r="Y12" s="41">
        <v>12.488</v>
      </c>
      <c r="Z12" s="41">
        <v>10.778</v>
      </c>
      <c r="AA12" s="41">
        <v>14.055</v>
      </c>
      <c r="AC12" s="37">
        <v>49.7</v>
      </c>
      <c r="AD12" s="41">
        <v>14.965</v>
      </c>
      <c r="AE12" s="41">
        <v>14.558</v>
      </c>
      <c r="AF12" s="41">
        <v>15.254</v>
      </c>
    </row>
    <row r="13" spans="1:32" x14ac:dyDescent="0.25">
      <c r="C13" s="9">
        <v>25</v>
      </c>
      <c r="D13" s="43">
        <v>47.281999999999996</v>
      </c>
      <c r="E13" s="43">
        <v>48.295999999999999</v>
      </c>
      <c r="F13" s="43">
        <v>50.554000000000002</v>
      </c>
      <c r="H13" s="9">
        <v>25</v>
      </c>
      <c r="I13" s="43">
        <v>44.758000000000003</v>
      </c>
      <c r="J13" s="43">
        <v>42.546999999999997</v>
      </c>
      <c r="K13" s="43">
        <v>31.773</v>
      </c>
      <c r="M13" s="9">
        <v>25</v>
      </c>
      <c r="N13" s="43">
        <v>35.951000000000001</v>
      </c>
      <c r="O13" s="43">
        <v>29.574000000000002</v>
      </c>
      <c r="P13" s="43">
        <v>35.796999999999997</v>
      </c>
      <c r="S13" s="37">
        <v>61.9</v>
      </c>
      <c r="T13" s="41">
        <v>11.083</v>
      </c>
      <c r="U13" s="41">
        <v>12.254</v>
      </c>
      <c r="V13" s="41">
        <v>9.8849999999999998</v>
      </c>
      <c r="X13" s="37">
        <v>51.7</v>
      </c>
      <c r="Y13" s="41">
        <v>9.9770000000000003</v>
      </c>
      <c r="Z13" s="41">
        <v>8.8870000000000005</v>
      </c>
      <c r="AA13" s="41">
        <v>10.887</v>
      </c>
      <c r="AC13" s="37">
        <v>51.7</v>
      </c>
      <c r="AD13" s="41">
        <v>11.004</v>
      </c>
      <c r="AE13" s="41">
        <v>10.872</v>
      </c>
      <c r="AF13" s="41">
        <v>11.458</v>
      </c>
    </row>
    <row r="14" spans="1:32" x14ac:dyDescent="0.25">
      <c r="C14" s="9">
        <v>50</v>
      </c>
      <c r="D14" s="43">
        <v>70.152000000000001</v>
      </c>
      <c r="E14" s="43">
        <v>71.03</v>
      </c>
      <c r="F14" s="43">
        <v>72.224999999999994</v>
      </c>
      <c r="H14" s="9">
        <v>50</v>
      </c>
      <c r="I14" s="43">
        <v>72.23</v>
      </c>
      <c r="J14" s="43">
        <v>70.914000000000001</v>
      </c>
      <c r="K14" s="43">
        <v>57.701999999999998</v>
      </c>
      <c r="M14" s="9">
        <v>50</v>
      </c>
      <c r="N14" s="43">
        <v>50.837000000000003</v>
      </c>
      <c r="O14" s="43">
        <v>57.901000000000003</v>
      </c>
      <c r="P14" s="43">
        <v>51.970999999999997</v>
      </c>
      <c r="S14" s="37">
        <v>66.099999999999994</v>
      </c>
      <c r="T14" s="41">
        <v>7.6459999999999999</v>
      </c>
      <c r="U14" s="41">
        <v>8.9909999999999997</v>
      </c>
      <c r="V14" s="41">
        <v>6.4580000000000002</v>
      </c>
      <c r="X14" s="37">
        <v>52.5</v>
      </c>
      <c r="Y14" s="41">
        <v>6.8310000000000004</v>
      </c>
      <c r="Z14" s="41">
        <v>7.8869999999999996</v>
      </c>
      <c r="AA14" s="41">
        <v>5.2539999999999996</v>
      </c>
      <c r="AC14" s="37">
        <v>52.5</v>
      </c>
      <c r="AD14" s="41">
        <v>8.5090000000000003</v>
      </c>
      <c r="AE14" s="41">
        <v>8.2050000000000001</v>
      </c>
      <c r="AF14" s="41">
        <v>9.0050000000000008</v>
      </c>
    </row>
    <row r="15" spans="1:32" x14ac:dyDescent="0.25">
      <c r="C15" s="9">
        <v>100</v>
      </c>
      <c r="D15" s="43">
        <v>82.376000000000005</v>
      </c>
      <c r="E15" s="43">
        <v>81.876000000000005</v>
      </c>
      <c r="F15" s="43">
        <v>86.554000000000002</v>
      </c>
      <c r="H15" s="9">
        <v>100</v>
      </c>
      <c r="I15" s="43">
        <v>89.224999999999994</v>
      </c>
      <c r="J15" s="43">
        <v>96.379000000000005</v>
      </c>
      <c r="K15" s="43">
        <v>94.24</v>
      </c>
      <c r="M15" s="9">
        <v>100</v>
      </c>
      <c r="N15" s="43">
        <v>91.897999999999996</v>
      </c>
      <c r="O15" s="43">
        <v>90.172499999999999</v>
      </c>
      <c r="P15" s="43">
        <v>89.224999999999994</v>
      </c>
      <c r="S15" s="37"/>
    </row>
    <row r="16" spans="1:32" x14ac:dyDescent="0.25">
      <c r="C16" s="9">
        <v>150</v>
      </c>
      <c r="D16" s="43">
        <v>97.075999999999993</v>
      </c>
      <c r="E16" s="43">
        <v>84.775999999999996</v>
      </c>
      <c r="F16" s="43">
        <v>95.224999999999994</v>
      </c>
      <c r="H16" s="9">
        <v>150</v>
      </c>
      <c r="I16" s="43">
        <v>94.445999999999998</v>
      </c>
      <c r="J16" s="43">
        <v>95.444999999999993</v>
      </c>
      <c r="K16" s="43">
        <v>86.456000000000003</v>
      </c>
      <c r="M16" s="9">
        <v>150</v>
      </c>
      <c r="N16" s="43">
        <v>95.224999999999994</v>
      </c>
      <c r="O16" s="43">
        <v>92.554000000000002</v>
      </c>
      <c r="P16" s="43">
        <v>88.658000000000001</v>
      </c>
      <c r="S16" s="37"/>
    </row>
    <row r="17" spans="3:32" x14ac:dyDescent="0.25">
      <c r="C17" s="9">
        <v>200</v>
      </c>
      <c r="D17" s="43">
        <v>100</v>
      </c>
      <c r="E17" s="43">
        <v>100</v>
      </c>
      <c r="F17" s="41">
        <v>100</v>
      </c>
      <c r="H17" s="9">
        <v>200</v>
      </c>
      <c r="I17" s="43">
        <v>100</v>
      </c>
      <c r="J17" s="43">
        <v>100</v>
      </c>
      <c r="K17" s="43">
        <v>100</v>
      </c>
      <c r="M17" s="9">
        <v>200</v>
      </c>
      <c r="N17" s="43">
        <v>100</v>
      </c>
      <c r="O17" s="43">
        <v>100</v>
      </c>
      <c r="P17" s="43">
        <v>100</v>
      </c>
      <c r="S17" s="37"/>
    </row>
    <row r="18" spans="3:32" x14ac:dyDescent="0.25">
      <c r="D18" s="44"/>
      <c r="E18" s="44"/>
      <c r="I18" s="44"/>
      <c r="S18" s="37"/>
    </row>
    <row r="19" spans="3:32" x14ac:dyDescent="0.25">
      <c r="D19" s="54" t="s">
        <v>61</v>
      </c>
      <c r="E19" s="54"/>
      <c r="F19" s="54"/>
      <c r="I19" s="54" t="s">
        <v>62</v>
      </c>
      <c r="J19" s="51"/>
      <c r="K19" s="51"/>
      <c r="N19" s="54" t="s">
        <v>63</v>
      </c>
      <c r="O19" s="51"/>
      <c r="P19" s="51"/>
      <c r="T19" s="54" t="s">
        <v>66</v>
      </c>
      <c r="U19" s="51"/>
      <c r="V19" s="51"/>
      <c r="W19" s="40"/>
      <c r="Y19" s="54" t="s">
        <v>64</v>
      </c>
      <c r="Z19" s="51"/>
      <c r="AA19" s="51"/>
      <c r="AB19" s="40"/>
      <c r="AD19" s="54" t="s">
        <v>65</v>
      </c>
      <c r="AE19" s="51"/>
      <c r="AF19" s="51"/>
    </row>
    <row r="20" spans="3:32" x14ac:dyDescent="0.25">
      <c r="D20" s="41" t="s">
        <v>6</v>
      </c>
      <c r="E20" s="41" t="s">
        <v>7</v>
      </c>
      <c r="F20" s="41" t="s">
        <v>8</v>
      </c>
      <c r="I20" s="41" t="s">
        <v>6</v>
      </c>
      <c r="J20" s="41" t="s">
        <v>7</v>
      </c>
      <c r="K20" s="41" t="s">
        <v>8</v>
      </c>
      <c r="N20" s="41" t="s">
        <v>6</v>
      </c>
      <c r="O20" s="41" t="s">
        <v>7</v>
      </c>
      <c r="P20" s="41" t="s">
        <v>8</v>
      </c>
      <c r="T20" s="41" t="s">
        <v>6</v>
      </c>
      <c r="U20" s="41" t="s">
        <v>7</v>
      </c>
      <c r="V20" s="41" t="s">
        <v>8</v>
      </c>
      <c r="Y20" s="41" t="s">
        <v>6</v>
      </c>
      <c r="Z20" s="41" t="s">
        <v>7</v>
      </c>
      <c r="AA20" s="41" t="s">
        <v>8</v>
      </c>
      <c r="AD20" s="41" t="s">
        <v>6</v>
      </c>
      <c r="AE20" s="41" t="s">
        <v>7</v>
      </c>
      <c r="AF20" s="41" t="s">
        <v>8</v>
      </c>
    </row>
    <row r="21" spans="3:32" x14ac:dyDescent="0.25">
      <c r="D21" s="41">
        <v>35.918999999999997</v>
      </c>
      <c r="E21" s="41">
        <v>35.44</v>
      </c>
      <c r="F21" s="41">
        <v>32.162999999999997</v>
      </c>
      <c r="I21" s="41">
        <v>44.125999999999998</v>
      </c>
      <c r="J21" s="41">
        <v>36.707999999999998</v>
      </c>
      <c r="K21" s="41">
        <v>46.192999999999998</v>
      </c>
      <c r="N21" s="41">
        <v>55.597999999999999</v>
      </c>
      <c r="O21" s="41">
        <v>58.901000000000003</v>
      </c>
      <c r="P21" s="41">
        <v>69.695999999999998</v>
      </c>
      <c r="T21" s="41">
        <v>47.94</v>
      </c>
      <c r="U21" s="41">
        <v>48.71</v>
      </c>
      <c r="V21" s="41">
        <v>47.15</v>
      </c>
      <c r="Y21" s="41">
        <v>41.37</v>
      </c>
      <c r="Z21" s="41">
        <v>41.69</v>
      </c>
      <c r="AA21" s="41">
        <v>40.76</v>
      </c>
      <c r="AD21" s="41">
        <v>42.71</v>
      </c>
      <c r="AE21" s="41">
        <v>42.02</v>
      </c>
      <c r="AF21" s="41">
        <v>43.01</v>
      </c>
    </row>
    <row r="23" spans="3:32" x14ac:dyDescent="0.25">
      <c r="D23" s="39" t="s">
        <v>3</v>
      </c>
      <c r="E23" s="39" t="s">
        <v>4</v>
      </c>
      <c r="I23" s="39" t="s">
        <v>3</v>
      </c>
      <c r="J23" s="39" t="s">
        <v>4</v>
      </c>
      <c r="N23" s="39" t="s">
        <v>3</v>
      </c>
      <c r="O23" s="39" t="s">
        <v>4</v>
      </c>
      <c r="T23" s="40" t="s">
        <v>3</v>
      </c>
      <c r="U23" s="40" t="s">
        <v>4</v>
      </c>
      <c r="V23" s="40"/>
      <c r="W23" s="40"/>
      <c r="Y23" s="40" t="s">
        <v>3</v>
      </c>
      <c r="Z23" s="40" t="s">
        <v>4</v>
      </c>
      <c r="AA23" s="40"/>
      <c r="AB23" s="40"/>
      <c r="AD23" s="40" t="s">
        <v>3</v>
      </c>
      <c r="AE23" s="40" t="s">
        <v>4</v>
      </c>
    </row>
    <row r="24" spans="3:32" x14ac:dyDescent="0.25">
      <c r="D24" s="41">
        <f>AVERAGE(D21:F21)</f>
        <v>34.507333333333328</v>
      </c>
      <c r="E24" s="41">
        <f>STDEV(D21:F21)</f>
        <v>2.0443298005295856</v>
      </c>
      <c r="I24" s="41">
        <f>AVERAGE(I21:K21)</f>
        <v>42.342333333333336</v>
      </c>
      <c r="J24" s="41">
        <f>STDEV(I21:K21)</f>
        <v>4.9877255671631868</v>
      </c>
      <c r="N24" s="41">
        <f>AVERAGE(N21:P21)</f>
        <v>61.398333333333333</v>
      </c>
      <c r="O24" s="41">
        <f>STDEV(N21:P21)</f>
        <v>7.3733239677457085</v>
      </c>
      <c r="T24" s="41">
        <f>AVERAGE(T21:V21)</f>
        <v>47.933333333333337</v>
      </c>
      <c r="U24" s="41">
        <f>STDEV(T21:V21)</f>
        <v>0.78002136722870297</v>
      </c>
      <c r="Y24" s="41">
        <f>AVERAGE(Y21:AA21)</f>
        <v>41.273333333333333</v>
      </c>
      <c r="Z24" s="41">
        <f>STDEV(Y21:AA21)</f>
        <v>0.47247574893673977</v>
      </c>
      <c r="AD24" s="41">
        <f>AVERAGE(AD21:AF21)</f>
        <v>42.580000000000005</v>
      </c>
      <c r="AE24" s="41">
        <f>STDEV(AD21:AF21)</f>
        <v>0.50764160585987972</v>
      </c>
    </row>
    <row r="35" spans="19:19" x14ac:dyDescent="0.25">
      <c r="S35" s="42" t="s">
        <v>67</v>
      </c>
    </row>
  </sheetData>
  <mergeCells count="9">
    <mergeCell ref="T2:V2"/>
    <mergeCell ref="Y2:AA2"/>
    <mergeCell ref="AD2:AF2"/>
    <mergeCell ref="D19:F19"/>
    <mergeCell ref="I19:K19"/>
    <mergeCell ref="N19:P19"/>
    <mergeCell ref="T19:V19"/>
    <mergeCell ref="Y19:AA19"/>
    <mergeCell ref="AD19:A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</vt:lpstr>
      <vt:lpstr>Figure 3 </vt:lpstr>
      <vt:lpstr>Figure 4</vt:lpstr>
      <vt:lpstr>Figure 5</vt:lpstr>
      <vt:lpstr>Supplementary Figure 4</vt:lpstr>
      <vt:lpstr>Supplementary Figure 6</vt:lpstr>
      <vt:lpstr>Supplementary Figure 10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Windows User</cp:lastModifiedBy>
  <dcterms:created xsi:type="dcterms:W3CDTF">2017-11-15T12:34:53Z</dcterms:created>
  <dcterms:modified xsi:type="dcterms:W3CDTF">2019-02-18T14:15:48Z</dcterms:modified>
</cp:coreProperties>
</file>