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D:\LUMC\Projects\003_TPNG_Glycan_GirP\190328_Reresubmission_NatCom\"/>
    </mc:Choice>
  </mc:AlternateContent>
  <xr:revisionPtr revIDLastSave="0" documentId="8_{85F96385-CBFD-4237-BA9A-2CDB49AD0D8D}" xr6:coauthVersionLast="31" xr6:coauthVersionMax="31" xr10:uidLastSave="{00000000-0000-0000-0000-000000000000}"/>
  <bookViews>
    <workbookView xWindow="0" yWindow="0" windowWidth="28800" windowHeight="14100" xr2:uid="{00000000-000D-0000-FFFF-FFFF00000000}"/>
  </bookViews>
  <sheets>
    <sheet name="Fig. 4" sheetId="8" r:id="rId1"/>
    <sheet name="Supplementary Figure 1" sheetId="2" r:id="rId2"/>
    <sheet name="Supplementary Figure 2" sheetId="6" r:id="rId3"/>
    <sheet name="Supplementary Figure 5" sheetId="7" r:id="rId4"/>
    <sheet name="Supplementary Figure 7" sheetId="5" r:id="rId5"/>
    <sheet name="Supplementary Figure 11" sheetId="3" r:id="rId6"/>
    <sheet name="Supplementary Table 1" sheetId="1" r:id="rId7"/>
    <sheet name="Supplementary Table 2" sheetId="9" r:id="rId8"/>
    <sheet name="Supplementary Table 4" sheetId="10" r:id="rId9"/>
  </sheets>
  <definedNames>
    <definedName name="_xlnm._FilterDatabase" localSheetId="7" hidden="1">'Supplementary Table 2'!$P$4:$P$12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0" i="10" l="1"/>
  <c r="U170" i="10" s="1"/>
  <c r="I170" i="10"/>
  <c r="T170" i="10" s="1"/>
  <c r="H170" i="10"/>
  <c r="S170" i="10" s="1"/>
  <c r="G170" i="10"/>
  <c r="R58" i="10" s="1"/>
  <c r="F170" i="10"/>
  <c r="Q166" i="10" s="1"/>
  <c r="E170" i="10"/>
  <c r="P170" i="10" s="1"/>
  <c r="D170" i="10"/>
  <c r="O170" i="10" s="1"/>
  <c r="C170" i="10"/>
  <c r="B170" i="10"/>
  <c r="M167" i="10" s="1"/>
  <c r="T169" i="10"/>
  <c r="S169" i="10"/>
  <c r="Q169" i="10"/>
  <c r="P169" i="10"/>
  <c r="O169" i="10"/>
  <c r="U168" i="10"/>
  <c r="T168" i="10"/>
  <c r="S168" i="10"/>
  <c r="P168" i="10"/>
  <c r="O168" i="10"/>
  <c r="T167" i="10"/>
  <c r="S167" i="10"/>
  <c r="P167" i="10"/>
  <c r="O167" i="10"/>
  <c r="T166" i="10"/>
  <c r="S166" i="10"/>
  <c r="P166" i="10"/>
  <c r="O166" i="10"/>
  <c r="M166" i="10"/>
  <c r="T165" i="10"/>
  <c r="S165" i="10"/>
  <c r="Q165" i="10"/>
  <c r="P165" i="10"/>
  <c r="O165" i="10"/>
  <c r="T164" i="10"/>
  <c r="S164" i="10"/>
  <c r="Q164" i="10"/>
  <c r="P164" i="10"/>
  <c r="O164" i="10"/>
  <c r="U163" i="10"/>
  <c r="T163" i="10"/>
  <c r="S163" i="10"/>
  <c r="P163" i="10"/>
  <c r="O163" i="10"/>
  <c r="M163" i="10"/>
  <c r="T162" i="10"/>
  <c r="S162" i="10"/>
  <c r="Q162" i="10"/>
  <c r="P162" i="10"/>
  <c r="O162" i="10"/>
  <c r="M162" i="10"/>
  <c r="U161" i="10"/>
  <c r="T161" i="10"/>
  <c r="S161" i="10"/>
  <c r="Q161" i="10"/>
  <c r="P161" i="10"/>
  <c r="O161" i="10"/>
  <c r="M161" i="10"/>
  <c r="U160" i="10"/>
  <c r="T160" i="10"/>
  <c r="S160" i="10"/>
  <c r="Q160" i="10"/>
  <c r="P160" i="10"/>
  <c r="O160" i="10"/>
  <c r="U159" i="10"/>
  <c r="T159" i="10"/>
  <c r="S159" i="10"/>
  <c r="P159" i="10"/>
  <c r="O159" i="10"/>
  <c r="M159" i="10"/>
  <c r="T158" i="10"/>
  <c r="S158" i="10"/>
  <c r="Q158" i="10"/>
  <c r="P158" i="10"/>
  <c r="O158" i="10"/>
  <c r="M158" i="10"/>
  <c r="U157" i="10"/>
  <c r="T157" i="10"/>
  <c r="S157" i="10"/>
  <c r="Q157" i="10"/>
  <c r="P157" i="10"/>
  <c r="O157" i="10"/>
  <c r="M157" i="10"/>
  <c r="T156" i="10"/>
  <c r="S156" i="10"/>
  <c r="Q156" i="10"/>
  <c r="P156" i="10"/>
  <c r="O156" i="10"/>
  <c r="M156" i="10"/>
  <c r="U155" i="10"/>
  <c r="T155" i="10"/>
  <c r="S155" i="10"/>
  <c r="Q155" i="10"/>
  <c r="P155" i="10"/>
  <c r="O155" i="10"/>
  <c r="M155" i="10"/>
  <c r="U154" i="10"/>
  <c r="T154" i="10"/>
  <c r="AC154" i="10" s="1"/>
  <c r="S154" i="10"/>
  <c r="Q154" i="10"/>
  <c r="P154" i="10"/>
  <c r="O154" i="10"/>
  <c r="U153" i="10"/>
  <c r="T153" i="10"/>
  <c r="S153" i="10"/>
  <c r="P153" i="10"/>
  <c r="O153" i="10"/>
  <c r="M153" i="10"/>
  <c r="T152" i="10"/>
  <c r="S152" i="10"/>
  <c r="Q152" i="10"/>
  <c r="P152" i="10"/>
  <c r="O152" i="10"/>
  <c r="M152" i="10"/>
  <c r="U151" i="10"/>
  <c r="T151" i="10"/>
  <c r="S151" i="10"/>
  <c r="Q151" i="10"/>
  <c r="P151" i="10"/>
  <c r="O151" i="10"/>
  <c r="M151" i="10"/>
  <c r="U150" i="10"/>
  <c r="T150" i="10"/>
  <c r="AC150" i="10" s="1"/>
  <c r="S150" i="10"/>
  <c r="Q150" i="10"/>
  <c r="P150" i="10"/>
  <c r="O150" i="10"/>
  <c r="U149" i="10"/>
  <c r="T149" i="10"/>
  <c r="S149" i="10"/>
  <c r="P149" i="10"/>
  <c r="O149" i="10"/>
  <c r="M149" i="10"/>
  <c r="T148" i="10"/>
  <c r="S148" i="10"/>
  <c r="Q148" i="10"/>
  <c r="P148" i="10"/>
  <c r="O148" i="10"/>
  <c r="M148" i="10"/>
  <c r="U147" i="10"/>
  <c r="AC147" i="10" s="1"/>
  <c r="T147" i="10"/>
  <c r="S147" i="10"/>
  <c r="Q147" i="10"/>
  <c r="P147" i="10"/>
  <c r="O147" i="10"/>
  <c r="M147" i="10"/>
  <c r="U146" i="10"/>
  <c r="T146" i="10"/>
  <c r="S146" i="10"/>
  <c r="Q146" i="10"/>
  <c r="P146" i="10"/>
  <c r="O146" i="10"/>
  <c r="M146" i="10"/>
  <c r="U145" i="10"/>
  <c r="T145" i="10"/>
  <c r="S145" i="10"/>
  <c r="Q145" i="10"/>
  <c r="P145" i="10"/>
  <c r="O145" i="10"/>
  <c r="M145" i="10"/>
  <c r="U144" i="10"/>
  <c r="T144" i="10"/>
  <c r="Y144" i="10" s="1"/>
  <c r="S144" i="10"/>
  <c r="AC144" i="10" s="1"/>
  <c r="AG144" i="10" s="1"/>
  <c r="Q144" i="10"/>
  <c r="P144" i="10"/>
  <c r="O144" i="10"/>
  <c r="M144" i="10"/>
  <c r="U143" i="10"/>
  <c r="T143" i="10"/>
  <c r="S143" i="10"/>
  <c r="Q143" i="10"/>
  <c r="P143" i="10"/>
  <c r="O143" i="10"/>
  <c r="M143" i="10"/>
  <c r="U142" i="10"/>
  <c r="T142" i="10"/>
  <c r="S142" i="10"/>
  <c r="Q142" i="10"/>
  <c r="P142" i="10"/>
  <c r="O142" i="10"/>
  <c r="M142" i="10"/>
  <c r="U141" i="10"/>
  <c r="T141" i="10"/>
  <c r="S141" i="10"/>
  <c r="Q141" i="10"/>
  <c r="P141" i="10"/>
  <c r="O141" i="10"/>
  <c r="M141" i="10"/>
  <c r="U140" i="10"/>
  <c r="T140" i="10"/>
  <c r="S140" i="10"/>
  <c r="AC140" i="10" s="1"/>
  <c r="Q140" i="10"/>
  <c r="P140" i="10"/>
  <c r="O140" i="10"/>
  <c r="M140" i="10"/>
  <c r="U139" i="10"/>
  <c r="T139" i="10"/>
  <c r="S139" i="10"/>
  <c r="Q139" i="10"/>
  <c r="P139" i="10"/>
  <c r="O139" i="10"/>
  <c r="M139" i="10"/>
  <c r="U138" i="10"/>
  <c r="T138" i="10"/>
  <c r="S138" i="10"/>
  <c r="AC138" i="10" s="1"/>
  <c r="Q138" i="10"/>
  <c r="P138" i="10"/>
  <c r="O138" i="10"/>
  <c r="M138" i="10"/>
  <c r="U137" i="10"/>
  <c r="T137" i="10"/>
  <c r="S137" i="10"/>
  <c r="Q137" i="10"/>
  <c r="P137" i="10"/>
  <c r="O137" i="10"/>
  <c r="M137" i="10"/>
  <c r="U136" i="10"/>
  <c r="T136" i="10"/>
  <c r="S136" i="10"/>
  <c r="AC136" i="10" s="1"/>
  <c r="Q136" i="10"/>
  <c r="P136" i="10"/>
  <c r="O136" i="10"/>
  <c r="M136" i="10"/>
  <c r="U135" i="10"/>
  <c r="T135" i="10"/>
  <c r="S135" i="10"/>
  <c r="Q135" i="10"/>
  <c r="P135" i="10"/>
  <c r="O135" i="10"/>
  <c r="M135" i="10"/>
  <c r="U134" i="10"/>
  <c r="T134" i="10"/>
  <c r="S134" i="10"/>
  <c r="Q134" i="10"/>
  <c r="P134" i="10"/>
  <c r="O134" i="10"/>
  <c r="M134" i="10"/>
  <c r="U133" i="10"/>
  <c r="T133" i="10"/>
  <c r="S133" i="10"/>
  <c r="Q133" i="10"/>
  <c r="P133" i="10"/>
  <c r="O133" i="10"/>
  <c r="M133" i="10"/>
  <c r="U132" i="10"/>
  <c r="T132" i="10"/>
  <c r="S132" i="10"/>
  <c r="Q132" i="10"/>
  <c r="P132" i="10"/>
  <c r="O132" i="10"/>
  <c r="M132" i="10"/>
  <c r="U131" i="10"/>
  <c r="T131" i="10"/>
  <c r="S131" i="10"/>
  <c r="Q131" i="10"/>
  <c r="P131" i="10"/>
  <c r="O131" i="10"/>
  <c r="M131" i="10"/>
  <c r="U130" i="10"/>
  <c r="T130" i="10"/>
  <c r="S130" i="10"/>
  <c r="Q130" i="10"/>
  <c r="P130" i="10"/>
  <c r="O130" i="10"/>
  <c r="M130" i="10"/>
  <c r="U129" i="10"/>
  <c r="T129" i="10"/>
  <c r="AC129" i="10" s="1"/>
  <c r="S129" i="10"/>
  <c r="Q129" i="10"/>
  <c r="P129" i="10"/>
  <c r="O129" i="10"/>
  <c r="M129" i="10"/>
  <c r="U128" i="10"/>
  <c r="T128" i="10"/>
  <c r="S128" i="10"/>
  <c r="Q128" i="10"/>
  <c r="P128" i="10"/>
  <c r="O128" i="10"/>
  <c r="M128" i="10"/>
  <c r="U127" i="10"/>
  <c r="T127" i="10"/>
  <c r="S127" i="10"/>
  <c r="Q127" i="10"/>
  <c r="P127" i="10"/>
  <c r="O127" i="10"/>
  <c r="M127" i="10"/>
  <c r="Y126" i="10"/>
  <c r="U126" i="10"/>
  <c r="T126" i="10"/>
  <c r="S126" i="10"/>
  <c r="Q126" i="10"/>
  <c r="P126" i="10"/>
  <c r="O126" i="10"/>
  <c r="N126" i="10"/>
  <c r="M126" i="10"/>
  <c r="U125" i="10"/>
  <c r="T125" i="10"/>
  <c r="S125" i="10"/>
  <c r="AC125" i="10" s="1"/>
  <c r="Q125" i="10"/>
  <c r="P125" i="10"/>
  <c r="O125" i="10"/>
  <c r="M125" i="10"/>
  <c r="U124" i="10"/>
  <c r="T124" i="10"/>
  <c r="S124" i="10"/>
  <c r="AC124" i="10" s="1"/>
  <c r="Q124" i="10"/>
  <c r="P124" i="10"/>
  <c r="O124" i="10"/>
  <c r="M124" i="10"/>
  <c r="U123" i="10"/>
  <c r="T123" i="10"/>
  <c r="S123" i="10"/>
  <c r="Q123" i="10"/>
  <c r="P123" i="10"/>
  <c r="O123" i="10"/>
  <c r="M123" i="10"/>
  <c r="U122" i="10"/>
  <c r="T122" i="10"/>
  <c r="S122" i="10"/>
  <c r="Q122" i="10"/>
  <c r="P122" i="10"/>
  <c r="O122" i="10"/>
  <c r="M122" i="10"/>
  <c r="U121" i="10"/>
  <c r="T121" i="10"/>
  <c r="AC121" i="10" s="1"/>
  <c r="S121" i="10"/>
  <c r="Q121" i="10"/>
  <c r="P121" i="10"/>
  <c r="O121" i="10"/>
  <c r="M121" i="10"/>
  <c r="U120" i="10"/>
  <c r="T120" i="10"/>
  <c r="S120" i="10"/>
  <c r="Q120" i="10"/>
  <c r="P120" i="10"/>
  <c r="O120" i="10"/>
  <c r="M120" i="10"/>
  <c r="U119" i="10"/>
  <c r="T119" i="10"/>
  <c r="S119" i="10"/>
  <c r="Q119" i="10"/>
  <c r="P119" i="10"/>
  <c r="O119" i="10"/>
  <c r="M119" i="10"/>
  <c r="U118" i="10"/>
  <c r="T118" i="10"/>
  <c r="S118" i="10"/>
  <c r="Q118" i="10"/>
  <c r="P118" i="10"/>
  <c r="O118" i="10"/>
  <c r="M118" i="10"/>
  <c r="U117" i="10"/>
  <c r="T117" i="10"/>
  <c r="S117" i="10"/>
  <c r="AC117" i="10" s="1"/>
  <c r="Q117" i="10"/>
  <c r="P117" i="10"/>
  <c r="O117" i="10"/>
  <c r="M117" i="10"/>
  <c r="U116" i="10"/>
  <c r="T116" i="10"/>
  <c r="S116" i="10"/>
  <c r="Q116" i="10"/>
  <c r="P116" i="10"/>
  <c r="O116" i="10"/>
  <c r="M116" i="10"/>
  <c r="U115" i="10"/>
  <c r="T115" i="10"/>
  <c r="S115" i="10"/>
  <c r="Q115" i="10"/>
  <c r="P115" i="10"/>
  <c r="O115" i="10"/>
  <c r="M115" i="10"/>
  <c r="U114" i="10"/>
  <c r="T114" i="10"/>
  <c r="S114" i="10"/>
  <c r="Q114" i="10"/>
  <c r="P114" i="10"/>
  <c r="O114" i="10"/>
  <c r="M114" i="10"/>
  <c r="U113" i="10"/>
  <c r="T113" i="10"/>
  <c r="S113" i="10"/>
  <c r="Q113" i="10"/>
  <c r="P113" i="10"/>
  <c r="O113" i="10"/>
  <c r="M113" i="10"/>
  <c r="U112" i="10"/>
  <c r="T112" i="10"/>
  <c r="S112" i="10"/>
  <c r="Q112" i="10"/>
  <c r="P112" i="10"/>
  <c r="O112" i="10"/>
  <c r="M112" i="10"/>
  <c r="U111" i="10"/>
  <c r="T111" i="10"/>
  <c r="S111" i="10"/>
  <c r="Q111" i="10"/>
  <c r="P111" i="10"/>
  <c r="O111" i="10"/>
  <c r="M111" i="10"/>
  <c r="U110" i="10"/>
  <c r="T110" i="10"/>
  <c r="S110" i="10"/>
  <c r="AC110" i="10" s="1"/>
  <c r="Q110" i="10"/>
  <c r="P110" i="10"/>
  <c r="O110" i="10"/>
  <c r="M110" i="10"/>
  <c r="U109" i="10"/>
  <c r="T109" i="10"/>
  <c r="S109" i="10"/>
  <c r="Q109" i="10"/>
  <c r="P109" i="10"/>
  <c r="O109" i="10"/>
  <c r="M109" i="10"/>
  <c r="U108" i="10"/>
  <c r="T108" i="10"/>
  <c r="S108" i="10"/>
  <c r="Q108" i="10"/>
  <c r="P108" i="10"/>
  <c r="O108" i="10"/>
  <c r="M108" i="10"/>
  <c r="U107" i="10"/>
  <c r="T107" i="10"/>
  <c r="S107" i="10"/>
  <c r="Q107" i="10"/>
  <c r="P107" i="10"/>
  <c r="O107" i="10"/>
  <c r="M107" i="10"/>
  <c r="U106" i="10"/>
  <c r="T106" i="10"/>
  <c r="S106" i="10"/>
  <c r="AC106" i="10" s="1"/>
  <c r="Q106" i="10"/>
  <c r="P106" i="10"/>
  <c r="O106" i="10"/>
  <c r="M106" i="10"/>
  <c r="U105" i="10"/>
  <c r="T105" i="10"/>
  <c r="S105" i="10"/>
  <c r="Q105" i="10"/>
  <c r="P105" i="10"/>
  <c r="O105" i="10"/>
  <c r="M105" i="10"/>
  <c r="U104" i="10"/>
  <c r="T104" i="10"/>
  <c r="S104" i="10"/>
  <c r="Q104" i="10"/>
  <c r="P104" i="10"/>
  <c r="O104" i="10"/>
  <c r="M104" i="10"/>
  <c r="U103" i="10"/>
  <c r="T103" i="10"/>
  <c r="S103" i="10"/>
  <c r="AC103" i="10" s="1"/>
  <c r="Q103" i="10"/>
  <c r="P103" i="10"/>
  <c r="O103" i="10"/>
  <c r="M103" i="10"/>
  <c r="U102" i="10"/>
  <c r="T102" i="10"/>
  <c r="S102" i="10"/>
  <c r="AC102" i="10" s="1"/>
  <c r="Q102" i="10"/>
  <c r="P102" i="10"/>
  <c r="O102" i="10"/>
  <c r="M102" i="10"/>
  <c r="U101" i="10"/>
  <c r="T101" i="10"/>
  <c r="S101" i="10"/>
  <c r="Q101" i="10"/>
  <c r="P101" i="10"/>
  <c r="O101" i="10"/>
  <c r="M101" i="10"/>
  <c r="U100" i="10"/>
  <c r="T100" i="10"/>
  <c r="S100" i="10"/>
  <c r="Q100" i="10"/>
  <c r="P100" i="10"/>
  <c r="O100" i="10"/>
  <c r="M100" i="10"/>
  <c r="U99" i="10"/>
  <c r="T99" i="10"/>
  <c r="S99" i="10"/>
  <c r="Q99" i="10"/>
  <c r="P99" i="10"/>
  <c r="O99" i="10"/>
  <c r="M99" i="10"/>
  <c r="U98" i="10"/>
  <c r="T98" i="10"/>
  <c r="S98" i="10"/>
  <c r="AC98" i="10" s="1"/>
  <c r="Q98" i="10"/>
  <c r="P98" i="10"/>
  <c r="O98" i="10"/>
  <c r="M98" i="10"/>
  <c r="U97" i="10"/>
  <c r="T97" i="10"/>
  <c r="S97" i="10"/>
  <c r="Q97" i="10"/>
  <c r="P97" i="10"/>
  <c r="O97" i="10"/>
  <c r="M97" i="10"/>
  <c r="U96" i="10"/>
  <c r="T96" i="10"/>
  <c r="S96" i="10"/>
  <c r="Q96" i="10"/>
  <c r="P96" i="10"/>
  <c r="O96" i="10"/>
  <c r="M96" i="10"/>
  <c r="U95" i="10"/>
  <c r="T95" i="10"/>
  <c r="S95" i="10"/>
  <c r="AC95" i="10" s="1"/>
  <c r="Q95" i="10"/>
  <c r="P95" i="10"/>
  <c r="O95" i="10"/>
  <c r="M95" i="10"/>
  <c r="U94" i="10"/>
  <c r="T94" i="10"/>
  <c r="S94" i="10"/>
  <c r="AC94" i="10" s="1"/>
  <c r="Q94" i="10"/>
  <c r="P94" i="10"/>
  <c r="O94" i="10"/>
  <c r="M94" i="10"/>
  <c r="U93" i="10"/>
  <c r="T93" i="10"/>
  <c r="S93" i="10"/>
  <c r="Q93" i="10"/>
  <c r="P93" i="10"/>
  <c r="O93" i="10"/>
  <c r="M93" i="10"/>
  <c r="U92" i="10"/>
  <c r="T92" i="10"/>
  <c r="S92" i="10"/>
  <c r="Q92" i="10"/>
  <c r="P92" i="10"/>
  <c r="O92" i="10"/>
  <c r="M92" i="10"/>
  <c r="U91" i="10"/>
  <c r="T91" i="10"/>
  <c r="S91" i="10"/>
  <c r="Q91" i="10"/>
  <c r="P91" i="10"/>
  <c r="O91" i="10"/>
  <c r="M91" i="10"/>
  <c r="U90" i="10"/>
  <c r="T90" i="10"/>
  <c r="S90" i="10"/>
  <c r="R90" i="10"/>
  <c r="Q90" i="10"/>
  <c r="P90" i="10"/>
  <c r="O90" i="10"/>
  <c r="N90" i="10"/>
  <c r="M90" i="10"/>
  <c r="U89" i="10"/>
  <c r="T89" i="10"/>
  <c r="S89" i="10"/>
  <c r="Q89" i="10"/>
  <c r="P89" i="10"/>
  <c r="O89" i="10"/>
  <c r="M89" i="10"/>
  <c r="U88" i="10"/>
  <c r="T88" i="10"/>
  <c r="S88" i="10"/>
  <c r="AC88" i="10" s="1"/>
  <c r="Q88" i="10"/>
  <c r="P88" i="10"/>
  <c r="O88" i="10"/>
  <c r="M88" i="10"/>
  <c r="U87" i="10"/>
  <c r="T87" i="10"/>
  <c r="S87" i="10"/>
  <c r="Q87" i="10"/>
  <c r="P87" i="10"/>
  <c r="O87" i="10"/>
  <c r="M87" i="10"/>
  <c r="Y86" i="10"/>
  <c r="U86" i="10"/>
  <c r="T86" i="10"/>
  <c r="AC86" i="10" s="1"/>
  <c r="S86" i="10"/>
  <c r="Q86" i="10"/>
  <c r="P86" i="10"/>
  <c r="O86" i="10"/>
  <c r="M86" i="10"/>
  <c r="U85" i="10"/>
  <c r="T85" i="10"/>
  <c r="S85" i="10"/>
  <c r="R85" i="10"/>
  <c r="Q85" i="10"/>
  <c r="P85" i="10"/>
  <c r="O85" i="10"/>
  <c r="N85" i="10"/>
  <c r="M85" i="10"/>
  <c r="U84" i="10"/>
  <c r="T84" i="10"/>
  <c r="S84" i="10"/>
  <c r="Q84" i="10"/>
  <c r="P84" i="10"/>
  <c r="O84" i="10"/>
  <c r="M84" i="10"/>
  <c r="AC83" i="10"/>
  <c r="U83" i="10"/>
  <c r="T83" i="10"/>
  <c r="S83" i="10"/>
  <c r="Q83" i="10"/>
  <c r="P83" i="10"/>
  <c r="O83" i="10"/>
  <c r="M83" i="10"/>
  <c r="AC82" i="10"/>
  <c r="U82" i="10"/>
  <c r="T82" i="10"/>
  <c r="S82" i="10"/>
  <c r="Q82" i="10"/>
  <c r="P82" i="10"/>
  <c r="O82" i="10"/>
  <c r="M82" i="10"/>
  <c r="U81" i="10"/>
  <c r="T81" i="10"/>
  <c r="S81" i="10"/>
  <c r="Q81" i="10"/>
  <c r="P81" i="10"/>
  <c r="O81" i="10"/>
  <c r="M81" i="10"/>
  <c r="U80" i="10"/>
  <c r="T80" i="10"/>
  <c r="S80" i="10"/>
  <c r="Q80" i="10"/>
  <c r="P80" i="10"/>
  <c r="O80" i="10"/>
  <c r="M80" i="10"/>
  <c r="U79" i="10"/>
  <c r="T79" i="10"/>
  <c r="S79" i="10"/>
  <c r="Y79" i="10" s="1"/>
  <c r="Q79" i="10"/>
  <c r="P79" i="10"/>
  <c r="O79" i="10"/>
  <c r="M79" i="10"/>
  <c r="U78" i="10"/>
  <c r="T78" i="10"/>
  <c r="S78" i="10"/>
  <c r="Q78" i="10"/>
  <c r="P78" i="10"/>
  <c r="O78" i="10"/>
  <c r="M78" i="10"/>
  <c r="U77" i="10"/>
  <c r="T77" i="10"/>
  <c r="S77" i="10"/>
  <c r="R77" i="10"/>
  <c r="Q77" i="10"/>
  <c r="P77" i="10"/>
  <c r="O77" i="10"/>
  <c r="N77" i="10"/>
  <c r="M77" i="10"/>
  <c r="U76" i="10"/>
  <c r="T76" i="10"/>
  <c r="S76" i="10"/>
  <c r="Q76" i="10"/>
  <c r="P76" i="10"/>
  <c r="O76" i="10"/>
  <c r="M76" i="10"/>
  <c r="Y75" i="10"/>
  <c r="U75" i="10"/>
  <c r="T75" i="10"/>
  <c r="AC75" i="10" s="1"/>
  <c r="AG75" i="10" s="1"/>
  <c r="S75" i="10"/>
  <c r="Q75" i="10"/>
  <c r="P75" i="10"/>
  <c r="O75" i="10"/>
  <c r="M75" i="10"/>
  <c r="U74" i="10"/>
  <c r="T74" i="10"/>
  <c r="S74" i="10"/>
  <c r="Q74" i="10"/>
  <c r="P74" i="10"/>
  <c r="O74" i="10"/>
  <c r="M74" i="10"/>
  <c r="U73" i="10"/>
  <c r="T73" i="10"/>
  <c r="S73" i="10"/>
  <c r="R73" i="10"/>
  <c r="Q73" i="10"/>
  <c r="P73" i="10"/>
  <c r="O73" i="10"/>
  <c r="N73" i="10"/>
  <c r="AA73" i="10" s="1"/>
  <c r="M73" i="10"/>
  <c r="AC72" i="10"/>
  <c r="U72" i="10"/>
  <c r="T72" i="10"/>
  <c r="S72" i="10"/>
  <c r="Q72" i="10"/>
  <c r="P72" i="10"/>
  <c r="O72" i="10"/>
  <c r="M72" i="10"/>
  <c r="U71" i="10"/>
  <c r="T71" i="10"/>
  <c r="S71" i="10"/>
  <c r="Y71" i="10" s="1"/>
  <c r="Q71" i="10"/>
  <c r="P71" i="10"/>
  <c r="O71" i="10"/>
  <c r="M71" i="10"/>
  <c r="U70" i="10"/>
  <c r="T70" i="10"/>
  <c r="S70" i="10"/>
  <c r="Q70" i="10"/>
  <c r="P70" i="10"/>
  <c r="O70" i="10"/>
  <c r="M70" i="10"/>
  <c r="U69" i="10"/>
  <c r="T69" i="10"/>
  <c r="S69" i="10"/>
  <c r="R69" i="10"/>
  <c r="Q69" i="10"/>
  <c r="P69" i="10"/>
  <c r="O69" i="10"/>
  <c r="N69" i="10"/>
  <c r="M69" i="10"/>
  <c r="U68" i="10"/>
  <c r="T68" i="10"/>
  <c r="S68" i="10"/>
  <c r="Y68" i="10" s="1"/>
  <c r="Q68" i="10"/>
  <c r="P68" i="10"/>
  <c r="O68" i="10"/>
  <c r="M68" i="10"/>
  <c r="U67" i="10"/>
  <c r="T67" i="10"/>
  <c r="S67" i="10"/>
  <c r="Y67" i="10" s="1"/>
  <c r="Q67" i="10"/>
  <c r="P67" i="10"/>
  <c r="O67" i="10"/>
  <c r="M67" i="10"/>
  <c r="U66" i="10"/>
  <c r="T66" i="10"/>
  <c r="S66" i="10"/>
  <c r="Q66" i="10"/>
  <c r="P66" i="10"/>
  <c r="O66" i="10"/>
  <c r="M66" i="10"/>
  <c r="U65" i="10"/>
  <c r="T65" i="10"/>
  <c r="S65" i="10"/>
  <c r="R65" i="10"/>
  <c r="Q65" i="10"/>
  <c r="P65" i="10"/>
  <c r="O65" i="10"/>
  <c r="N65" i="10"/>
  <c r="M65" i="10"/>
  <c r="U64" i="10"/>
  <c r="T64" i="10"/>
  <c r="S64" i="10"/>
  <c r="Y64" i="10" s="1"/>
  <c r="Q64" i="10"/>
  <c r="P64" i="10"/>
  <c r="O64" i="10"/>
  <c r="M64" i="10"/>
  <c r="U63" i="10"/>
  <c r="T63" i="10"/>
  <c r="AC63" i="10" s="1"/>
  <c r="S63" i="10"/>
  <c r="Q63" i="10"/>
  <c r="P63" i="10"/>
  <c r="O63" i="10"/>
  <c r="M63" i="10"/>
  <c r="U62" i="10"/>
  <c r="T62" i="10"/>
  <c r="S62" i="10"/>
  <c r="AC62" i="10" s="1"/>
  <c r="Q62" i="10"/>
  <c r="P62" i="10"/>
  <c r="O62" i="10"/>
  <c r="M62" i="10"/>
  <c r="U61" i="10"/>
  <c r="T61" i="10"/>
  <c r="S61" i="10"/>
  <c r="R61" i="10"/>
  <c r="Q61" i="10"/>
  <c r="P61" i="10"/>
  <c r="O61" i="10"/>
  <c r="N61" i="10"/>
  <c r="AA61" i="10" s="1"/>
  <c r="M61" i="10"/>
  <c r="U60" i="10"/>
  <c r="T60" i="10"/>
  <c r="AC60" i="10" s="1"/>
  <c r="S60" i="10"/>
  <c r="Q60" i="10"/>
  <c r="P60" i="10"/>
  <c r="O60" i="10"/>
  <c r="M60" i="10"/>
  <c r="U59" i="10"/>
  <c r="T59" i="10"/>
  <c r="S59" i="10"/>
  <c r="Q59" i="10"/>
  <c r="P59" i="10"/>
  <c r="O59" i="10"/>
  <c r="M59" i="10"/>
  <c r="U58" i="10"/>
  <c r="T58" i="10"/>
  <c r="S58" i="10"/>
  <c r="Q58" i="10"/>
  <c r="P58" i="10"/>
  <c r="AB58" i="10" s="1"/>
  <c r="O58" i="10"/>
  <c r="M58" i="10"/>
  <c r="U57" i="10"/>
  <c r="T57" i="10"/>
  <c r="AC57" i="10" s="1"/>
  <c r="S57" i="10"/>
  <c r="Q57" i="10"/>
  <c r="P57" i="10"/>
  <c r="O57" i="10"/>
  <c r="M57" i="10"/>
  <c r="U56" i="10"/>
  <c r="AC56" i="10" s="1"/>
  <c r="T56" i="10"/>
  <c r="S56" i="10"/>
  <c r="Q56" i="10"/>
  <c r="P56" i="10"/>
  <c r="O56" i="10"/>
  <c r="M56" i="10"/>
  <c r="U55" i="10"/>
  <c r="T55" i="10"/>
  <c r="S55" i="10"/>
  <c r="R55" i="10"/>
  <c r="Q55" i="10"/>
  <c r="P55" i="10"/>
  <c r="O55" i="10"/>
  <c r="N55" i="10"/>
  <c r="M55" i="10"/>
  <c r="U54" i="10"/>
  <c r="T54" i="10"/>
  <c r="S54" i="10"/>
  <c r="Q54" i="10"/>
  <c r="P54" i="10"/>
  <c r="O54" i="10"/>
  <c r="M54" i="10"/>
  <c r="U53" i="10"/>
  <c r="T53" i="10"/>
  <c r="S53" i="10"/>
  <c r="R53" i="10"/>
  <c r="Q53" i="10"/>
  <c r="P53" i="10"/>
  <c r="O53" i="10"/>
  <c r="N53" i="10"/>
  <c r="W53" i="10" s="1"/>
  <c r="M53" i="10"/>
  <c r="U52" i="10"/>
  <c r="T52" i="10"/>
  <c r="S52" i="10"/>
  <c r="Q52" i="10"/>
  <c r="P52" i="10"/>
  <c r="O52" i="10"/>
  <c r="M52" i="10"/>
  <c r="U51" i="10"/>
  <c r="T51" i="10"/>
  <c r="S51" i="10"/>
  <c r="Y51" i="10" s="1"/>
  <c r="Q51" i="10"/>
  <c r="P51" i="10"/>
  <c r="O51" i="10"/>
  <c r="M51" i="10"/>
  <c r="U50" i="10"/>
  <c r="T50" i="10"/>
  <c r="S50" i="10"/>
  <c r="R50" i="10"/>
  <c r="Q50" i="10"/>
  <c r="P50" i="10"/>
  <c r="O50" i="10"/>
  <c r="N50" i="10"/>
  <c r="AA50" i="10" s="1"/>
  <c r="M50" i="10"/>
  <c r="Y49" i="10"/>
  <c r="U49" i="10"/>
  <c r="T49" i="10"/>
  <c r="S49" i="10"/>
  <c r="Q49" i="10"/>
  <c r="P49" i="10"/>
  <c r="O49" i="10"/>
  <c r="M49" i="10"/>
  <c r="AC48" i="10"/>
  <c r="U48" i="10"/>
  <c r="T48" i="10"/>
  <c r="S48" i="10"/>
  <c r="Q48" i="10"/>
  <c r="P48" i="10"/>
  <c r="O48" i="10"/>
  <c r="M48" i="10"/>
  <c r="AC47" i="10"/>
  <c r="U47" i="10"/>
  <c r="T47" i="10"/>
  <c r="S47" i="10"/>
  <c r="Q47" i="10"/>
  <c r="P47" i="10"/>
  <c r="O47" i="10"/>
  <c r="M47" i="10"/>
  <c r="U46" i="10"/>
  <c r="T46" i="10"/>
  <c r="S46" i="10"/>
  <c r="Q46" i="10"/>
  <c r="P46" i="10"/>
  <c r="O46" i="10"/>
  <c r="M46" i="10"/>
  <c r="U45" i="10"/>
  <c r="T45" i="10"/>
  <c r="S45" i="10"/>
  <c r="Q45" i="10"/>
  <c r="P45" i="10"/>
  <c r="O45" i="10"/>
  <c r="M45" i="10"/>
  <c r="U44" i="10"/>
  <c r="T44" i="10"/>
  <c r="Y44" i="10" s="1"/>
  <c r="S44" i="10"/>
  <c r="Q44" i="10"/>
  <c r="P44" i="10"/>
  <c r="O44" i="10"/>
  <c r="M44" i="10"/>
  <c r="U43" i="10"/>
  <c r="T43" i="10"/>
  <c r="S43" i="10"/>
  <c r="Q43" i="10"/>
  <c r="P43" i="10"/>
  <c r="O43" i="10"/>
  <c r="M43" i="10"/>
  <c r="U42" i="10"/>
  <c r="T42" i="10"/>
  <c r="S42" i="10"/>
  <c r="Q42" i="10"/>
  <c r="P42" i="10"/>
  <c r="O42" i="10"/>
  <c r="M42" i="10"/>
  <c r="U41" i="10"/>
  <c r="T41" i="10"/>
  <c r="S41" i="10"/>
  <c r="Q41" i="10"/>
  <c r="P41" i="10"/>
  <c r="O41" i="10"/>
  <c r="M41" i="10"/>
  <c r="U40" i="10"/>
  <c r="T40" i="10"/>
  <c r="S40" i="10"/>
  <c r="Q40" i="10"/>
  <c r="P40" i="10"/>
  <c r="O40" i="10"/>
  <c r="M40" i="10"/>
  <c r="U39" i="10"/>
  <c r="T39" i="10"/>
  <c r="S39" i="10"/>
  <c r="R39" i="10"/>
  <c r="Q39" i="10"/>
  <c r="P39" i="10"/>
  <c r="O39" i="10"/>
  <c r="N39" i="10"/>
  <c r="M39" i="10"/>
  <c r="U38" i="10"/>
  <c r="T38" i="10"/>
  <c r="S38" i="10"/>
  <c r="Q38" i="10"/>
  <c r="P38" i="10"/>
  <c r="O38" i="10"/>
  <c r="M38" i="10"/>
  <c r="U37" i="10"/>
  <c r="T37" i="10"/>
  <c r="S37" i="10"/>
  <c r="AC37" i="10" s="1"/>
  <c r="R37" i="10"/>
  <c r="Q37" i="10"/>
  <c r="P37" i="10"/>
  <c r="O37" i="10"/>
  <c r="N37" i="10"/>
  <c r="M37" i="10"/>
  <c r="U36" i="10"/>
  <c r="T36" i="10"/>
  <c r="S36" i="10"/>
  <c r="Q36" i="10"/>
  <c r="P36" i="10"/>
  <c r="O36" i="10"/>
  <c r="M36" i="10"/>
  <c r="U35" i="10"/>
  <c r="T35" i="10"/>
  <c r="AC35" i="10" s="1"/>
  <c r="S35" i="10"/>
  <c r="Q35" i="10"/>
  <c r="P35" i="10"/>
  <c r="O35" i="10"/>
  <c r="M35" i="10"/>
  <c r="U34" i="10"/>
  <c r="T34" i="10"/>
  <c r="S34" i="10"/>
  <c r="R34" i="10"/>
  <c r="Q34" i="10"/>
  <c r="AB34" i="10" s="1"/>
  <c r="P34" i="10"/>
  <c r="O34" i="10"/>
  <c r="N34" i="10"/>
  <c r="M34" i="10"/>
  <c r="U33" i="10"/>
  <c r="T33" i="10"/>
  <c r="S33" i="10"/>
  <c r="Q33" i="10"/>
  <c r="P33" i="10"/>
  <c r="O33" i="10"/>
  <c r="M33" i="10"/>
  <c r="U32" i="10"/>
  <c r="T32" i="10"/>
  <c r="AC32" i="10" s="1"/>
  <c r="S32" i="10"/>
  <c r="Q32" i="10"/>
  <c r="P32" i="10"/>
  <c r="O32" i="10"/>
  <c r="M32" i="10"/>
  <c r="U31" i="10"/>
  <c r="T31" i="10"/>
  <c r="AC31" i="10" s="1"/>
  <c r="S31" i="10"/>
  <c r="Q31" i="10"/>
  <c r="P31" i="10"/>
  <c r="O31" i="10"/>
  <c r="M31" i="10"/>
  <c r="U30" i="10"/>
  <c r="T30" i="10"/>
  <c r="S30" i="10"/>
  <c r="Q30" i="10"/>
  <c r="P30" i="10"/>
  <c r="O30" i="10"/>
  <c r="M30" i="10"/>
  <c r="U29" i="10"/>
  <c r="T29" i="10"/>
  <c r="S29" i="10"/>
  <c r="Q29" i="10"/>
  <c r="P29" i="10"/>
  <c r="O29" i="10"/>
  <c r="M29" i="10"/>
  <c r="U28" i="10"/>
  <c r="T28" i="10"/>
  <c r="S28" i="10"/>
  <c r="Q28" i="10"/>
  <c r="P28" i="10"/>
  <c r="O28" i="10"/>
  <c r="M28" i="10"/>
  <c r="U27" i="10"/>
  <c r="T27" i="10"/>
  <c r="S27" i="10"/>
  <c r="Q27" i="10"/>
  <c r="P27" i="10"/>
  <c r="O27" i="10"/>
  <c r="M27" i="10"/>
  <c r="U26" i="10"/>
  <c r="T26" i="10"/>
  <c r="Y26" i="10" s="1"/>
  <c r="S26" i="10"/>
  <c r="Q26" i="10"/>
  <c r="P26" i="10"/>
  <c r="O26" i="10"/>
  <c r="M26" i="10"/>
  <c r="U25" i="10"/>
  <c r="T25" i="10"/>
  <c r="S25" i="10"/>
  <c r="Q25" i="10"/>
  <c r="P25" i="10"/>
  <c r="O25" i="10"/>
  <c r="M25" i="10"/>
  <c r="U24" i="10"/>
  <c r="T24" i="10"/>
  <c r="S24" i="10"/>
  <c r="Q24" i="10"/>
  <c r="P24" i="10"/>
  <c r="O24" i="10"/>
  <c r="M24" i="10"/>
  <c r="U23" i="10"/>
  <c r="T23" i="10"/>
  <c r="S23" i="10"/>
  <c r="Q23" i="10"/>
  <c r="P23" i="10"/>
  <c r="O23" i="10"/>
  <c r="M23" i="10"/>
  <c r="U22" i="10"/>
  <c r="T22" i="10"/>
  <c r="S22" i="10"/>
  <c r="AC22" i="10" s="1"/>
  <c r="Q22" i="10"/>
  <c r="P22" i="10"/>
  <c r="O22" i="10"/>
  <c r="M22" i="10"/>
  <c r="U21" i="10"/>
  <c r="T21" i="10"/>
  <c r="S21" i="10"/>
  <c r="Q21" i="10"/>
  <c r="P21" i="10"/>
  <c r="O21" i="10"/>
  <c r="M21" i="10"/>
  <c r="U20" i="10"/>
  <c r="T20" i="10"/>
  <c r="S20" i="10"/>
  <c r="Q20" i="10"/>
  <c r="P20" i="10"/>
  <c r="O20" i="10"/>
  <c r="M20" i="10"/>
  <c r="U19" i="10"/>
  <c r="T19" i="10"/>
  <c r="S19" i="10"/>
  <c r="Q19" i="10"/>
  <c r="P19" i="10"/>
  <c r="O19" i="10"/>
  <c r="M19" i="10"/>
  <c r="AC18" i="10"/>
  <c r="AG18" i="10" s="1"/>
  <c r="U18" i="10"/>
  <c r="T18" i="10"/>
  <c r="Y18" i="10" s="1"/>
  <c r="S18" i="10"/>
  <c r="Q18" i="10"/>
  <c r="P18" i="10"/>
  <c r="O18" i="10"/>
  <c r="M18" i="10"/>
  <c r="U17" i="10"/>
  <c r="T17" i="10"/>
  <c r="S17" i="10"/>
  <c r="Q17" i="10"/>
  <c r="P17" i="10"/>
  <c r="O17" i="10"/>
  <c r="M17" i="10"/>
  <c r="U16" i="10"/>
  <c r="T16" i="10"/>
  <c r="S16" i="10"/>
  <c r="Q16" i="10"/>
  <c r="P16" i="10"/>
  <c r="O16" i="10"/>
  <c r="M16" i="10"/>
  <c r="U15" i="10"/>
  <c r="T15" i="10"/>
  <c r="S15" i="10"/>
  <c r="AC15" i="10" s="1"/>
  <c r="Q15" i="10"/>
  <c r="P15" i="10"/>
  <c r="O15" i="10"/>
  <c r="M15" i="10"/>
  <c r="U14" i="10"/>
  <c r="T14" i="10"/>
  <c r="S14" i="10"/>
  <c r="AC14" i="10" s="1"/>
  <c r="Q14" i="10"/>
  <c r="P14" i="10"/>
  <c r="O14" i="10"/>
  <c r="M14" i="10"/>
  <c r="U13" i="10"/>
  <c r="T13" i="10"/>
  <c r="S13" i="10"/>
  <c r="Q13" i="10"/>
  <c r="P13" i="10"/>
  <c r="O13" i="10"/>
  <c r="M13" i="10"/>
  <c r="U12" i="10"/>
  <c r="T12" i="10"/>
  <c r="S12" i="10"/>
  <c r="Q12" i="10"/>
  <c r="P12" i="10"/>
  <c r="O12" i="10"/>
  <c r="M12" i="10"/>
  <c r="U11" i="10"/>
  <c r="T11" i="10"/>
  <c r="S11" i="10"/>
  <c r="Q11" i="10"/>
  <c r="P11" i="10"/>
  <c r="O11" i="10"/>
  <c r="M11" i="10"/>
  <c r="U10" i="10"/>
  <c r="T10" i="10"/>
  <c r="Y10" i="10" s="1"/>
  <c r="S10" i="10"/>
  <c r="Q10" i="10"/>
  <c r="P10" i="10"/>
  <c r="O10" i="10"/>
  <c r="M10" i="10"/>
  <c r="U9" i="10"/>
  <c r="T9" i="10"/>
  <c r="S9" i="10"/>
  <c r="Q9" i="10"/>
  <c r="P9" i="10"/>
  <c r="O9" i="10"/>
  <c r="M9" i="10"/>
  <c r="U8" i="10"/>
  <c r="T8" i="10"/>
  <c r="S8" i="10"/>
  <c r="Q8" i="10"/>
  <c r="P8" i="10"/>
  <c r="O8" i="10"/>
  <c r="M8" i="10"/>
  <c r="AC23" i="10" l="1"/>
  <c r="Y35" i="10"/>
  <c r="Y41" i="10"/>
  <c r="Y63" i="10"/>
  <c r="AG63" i="10" s="1"/>
  <c r="AC74" i="10"/>
  <c r="Y92" i="10"/>
  <c r="AC99" i="10"/>
  <c r="AC107" i="10"/>
  <c r="AC134" i="10"/>
  <c r="Y147" i="10"/>
  <c r="AG147" i="10" s="1"/>
  <c r="AC151" i="10"/>
  <c r="AC166" i="10"/>
  <c r="AC10" i="10"/>
  <c r="AG10" i="10" s="1"/>
  <c r="AC26" i="10"/>
  <c r="AG26" i="10" s="1"/>
  <c r="Y76" i="10"/>
  <c r="Y80" i="10"/>
  <c r="AC11" i="10"/>
  <c r="Y22" i="10"/>
  <c r="AG22" i="10" s="1"/>
  <c r="AC27" i="10"/>
  <c r="Y32" i="10"/>
  <c r="Y33" i="10"/>
  <c r="W34" i="10"/>
  <c r="AA37" i="10"/>
  <c r="AC41" i="10"/>
  <c r="AC45" i="10"/>
  <c r="Y47" i="10"/>
  <c r="AC51" i="10"/>
  <c r="AC53" i="10"/>
  <c r="X58" i="10"/>
  <c r="AF58" i="10" s="1"/>
  <c r="Y60" i="10"/>
  <c r="AC64" i="10"/>
  <c r="AC68" i="10"/>
  <c r="AA77" i="10"/>
  <c r="AB77" i="10"/>
  <c r="AC78" i="10"/>
  <c r="AC79" i="10"/>
  <c r="AG79" i="10" s="1"/>
  <c r="Y82" i="10"/>
  <c r="W90" i="10"/>
  <c r="Y95" i="10"/>
  <c r="Y98" i="10"/>
  <c r="AG98" i="10" s="1"/>
  <c r="Y103" i="10"/>
  <c r="Y106" i="10"/>
  <c r="AG106" i="10" s="1"/>
  <c r="Y117" i="10"/>
  <c r="AG117" i="10" s="1"/>
  <c r="Y121" i="10"/>
  <c r="Y122" i="10"/>
  <c r="Y129" i="10"/>
  <c r="Y130" i="10"/>
  <c r="Y136" i="10"/>
  <c r="AG136" i="10" s="1"/>
  <c r="Y140" i="10"/>
  <c r="Y146" i="10"/>
  <c r="U148" i="10"/>
  <c r="Q149" i="10"/>
  <c r="M150" i="10"/>
  <c r="U152" i="10"/>
  <c r="Q153" i="10"/>
  <c r="M154" i="10"/>
  <c r="U156" i="10"/>
  <c r="Y156" i="10" s="1"/>
  <c r="U158" i="10"/>
  <c r="AC158" i="10" s="1"/>
  <c r="Q159" i="10"/>
  <c r="M160" i="10"/>
  <c r="U162" i="10"/>
  <c r="Q163" i="10"/>
  <c r="M164" i="10"/>
  <c r="M165" i="10"/>
  <c r="U167" i="10"/>
  <c r="AC167" i="10" s="1"/>
  <c r="Q168" i="10"/>
  <c r="M169" i="10"/>
  <c r="M170" i="10"/>
  <c r="AG129" i="10"/>
  <c r="AC159" i="10"/>
  <c r="U166" i="10"/>
  <c r="Q167" i="10"/>
  <c r="M168" i="10"/>
  <c r="Q170" i="10"/>
  <c r="AG47" i="10"/>
  <c r="AG82" i="10"/>
  <c r="AG95" i="10"/>
  <c r="Y14" i="10"/>
  <c r="AG14" i="10" s="1"/>
  <c r="AC19" i="10"/>
  <c r="Y31" i="10"/>
  <c r="AG31" i="10" s="1"/>
  <c r="AC40" i="10"/>
  <c r="Y48" i="10"/>
  <c r="AC49" i="10"/>
  <c r="AG49" i="10" s="1"/>
  <c r="W55" i="10"/>
  <c r="Y57" i="10"/>
  <c r="AA65" i="10"/>
  <c r="AC66" i="10"/>
  <c r="AC67" i="10"/>
  <c r="AG67" i="10" s="1"/>
  <c r="AA69" i="10"/>
  <c r="AC70" i="10"/>
  <c r="AC71" i="10"/>
  <c r="AG71" i="10" s="1"/>
  <c r="Y72" i="10"/>
  <c r="AC76" i="10"/>
  <c r="AC80" i="10"/>
  <c r="Y83" i="10"/>
  <c r="AC84" i="10"/>
  <c r="AA85" i="10"/>
  <c r="AB85" i="10"/>
  <c r="AC91" i="10"/>
  <c r="Y94" i="10"/>
  <c r="AG94" i="10" s="1"/>
  <c r="Y99" i="10"/>
  <c r="Y102" i="10"/>
  <c r="AG102" i="10" s="1"/>
  <c r="Y107" i="10"/>
  <c r="Y110" i="10"/>
  <c r="AG110" i="10" s="1"/>
  <c r="Y120" i="10"/>
  <c r="Y124" i="10"/>
  <c r="AG124" i="10" s="1"/>
  <c r="AC126" i="10"/>
  <c r="AG126" i="10" s="1"/>
  <c r="Y128" i="10"/>
  <c r="AC142" i="10"/>
  <c r="AC162" i="10"/>
  <c r="AC163" i="10"/>
  <c r="U164" i="10"/>
  <c r="Y164" i="10" s="1"/>
  <c r="U165" i="10"/>
  <c r="U169" i="10"/>
  <c r="AC33" i="10"/>
  <c r="AG33" i="10" s="1"/>
  <c r="W37" i="10"/>
  <c r="AE37" i="10" s="1"/>
  <c r="AD39" i="10"/>
  <c r="Z39" i="10"/>
  <c r="AA39" i="10"/>
  <c r="Y39" i="10"/>
  <c r="AC39" i="10"/>
  <c r="W50" i="10"/>
  <c r="AE50" i="10" s="1"/>
  <c r="AB65" i="10"/>
  <c r="X65" i="10"/>
  <c r="AC43" i="10"/>
  <c r="Y43" i="10"/>
  <c r="AG48" i="10"/>
  <c r="AC54" i="10"/>
  <c r="Y54" i="10"/>
  <c r="AG57" i="10"/>
  <c r="AB61" i="10"/>
  <c r="X61" i="10"/>
  <c r="AG84" i="10"/>
  <c r="AC8" i="10"/>
  <c r="Y8" i="10"/>
  <c r="AC16" i="10"/>
  <c r="Y16" i="10"/>
  <c r="AC20" i="10"/>
  <c r="Y20" i="10"/>
  <c r="AC24" i="10"/>
  <c r="Y24" i="10"/>
  <c r="AC28" i="10"/>
  <c r="Y28" i="10"/>
  <c r="AA11" i="10"/>
  <c r="Y11" i="10"/>
  <c r="AG11" i="10" s="1"/>
  <c r="Y15" i="10"/>
  <c r="AG15" i="10" s="1"/>
  <c r="Y19" i="10"/>
  <c r="AG19" i="10" s="1"/>
  <c r="Y23" i="10"/>
  <c r="AG23" i="10" s="1"/>
  <c r="AD27" i="10"/>
  <c r="Y27" i="10"/>
  <c r="AG27" i="10" s="1"/>
  <c r="AG32" i="10"/>
  <c r="AA34" i="10"/>
  <c r="AE34" i="10" s="1"/>
  <c r="AA38" i="10"/>
  <c r="AC38" i="10"/>
  <c r="Y38" i="10"/>
  <c r="AG41" i="10"/>
  <c r="AD42" i="10"/>
  <c r="AB44" i="10"/>
  <c r="AB50" i="10"/>
  <c r="AA53" i="10"/>
  <c r="AE53" i="10" s="1"/>
  <c r="AC59" i="10"/>
  <c r="Y59" i="10"/>
  <c r="AB69" i="10"/>
  <c r="X69" i="10"/>
  <c r="W69" i="10"/>
  <c r="AE69" i="10" s="1"/>
  <c r="W21" i="10"/>
  <c r="X37" i="10"/>
  <c r="AB37" i="10"/>
  <c r="AC52" i="10"/>
  <c r="Y52" i="10"/>
  <c r="W65" i="10"/>
  <c r="AE65" i="10" s="1"/>
  <c r="W39" i="10"/>
  <c r="W61" i="10"/>
  <c r="AE61" i="10" s="1"/>
  <c r="AC12" i="10"/>
  <c r="Y12" i="10"/>
  <c r="AC36" i="10"/>
  <c r="Y36" i="10"/>
  <c r="AB38" i="10"/>
  <c r="AF38" i="10" s="1"/>
  <c r="AB42" i="10"/>
  <c r="X53" i="10"/>
  <c r="AB53" i="10"/>
  <c r="AD55" i="10"/>
  <c r="Z55" i="10"/>
  <c r="AA55" i="10"/>
  <c r="AE55" i="10" s="1"/>
  <c r="Y55" i="10"/>
  <c r="AC55" i="10"/>
  <c r="AE73" i="10"/>
  <c r="AB73" i="10"/>
  <c r="X73" i="10"/>
  <c r="W73" i="10"/>
  <c r="W85" i="10"/>
  <c r="AE85" i="10" s="1"/>
  <c r="N169" i="10"/>
  <c r="W169" i="10" s="1"/>
  <c r="N165" i="10"/>
  <c r="N161" i="10"/>
  <c r="N157" i="10"/>
  <c r="N153" i="10"/>
  <c r="N149" i="10"/>
  <c r="AA149" i="10" s="1"/>
  <c r="N168" i="10"/>
  <c r="N164" i="10"/>
  <c r="N160" i="10"/>
  <c r="N156" i="10"/>
  <c r="N152" i="10"/>
  <c r="N170" i="10"/>
  <c r="N167" i="10"/>
  <c r="N163" i="10"/>
  <c r="W163" i="10" s="1"/>
  <c r="N159" i="10"/>
  <c r="N155" i="10"/>
  <c r="N151" i="10"/>
  <c r="N147" i="10"/>
  <c r="AA147" i="10" s="1"/>
  <c r="N166" i="10"/>
  <c r="N158" i="10"/>
  <c r="N150" i="10"/>
  <c r="N144" i="10"/>
  <c r="AD144" i="10" s="1"/>
  <c r="N140" i="10"/>
  <c r="N136" i="10"/>
  <c r="N143" i="10"/>
  <c r="N139" i="10"/>
  <c r="AD139" i="10" s="1"/>
  <c r="N135" i="10"/>
  <c r="N148" i="10"/>
  <c r="N145" i="10"/>
  <c r="N141" i="10"/>
  <c r="AA141" i="10" s="1"/>
  <c r="N137" i="10"/>
  <c r="W137" i="10" s="1"/>
  <c r="N133" i="10"/>
  <c r="N129" i="10"/>
  <c r="N125" i="10"/>
  <c r="N121" i="10"/>
  <c r="N146" i="10"/>
  <c r="N138" i="10"/>
  <c r="N116" i="10"/>
  <c r="Z116" i="10" s="1"/>
  <c r="N112" i="10"/>
  <c r="N154" i="10"/>
  <c r="N142" i="10"/>
  <c r="N134" i="10"/>
  <c r="N118" i="10"/>
  <c r="N114" i="10"/>
  <c r="N132" i="10"/>
  <c r="N130" i="10"/>
  <c r="N127" i="10"/>
  <c r="N124" i="10"/>
  <c r="N122" i="10"/>
  <c r="N119" i="10"/>
  <c r="AD119" i="10" s="1"/>
  <c r="N117" i="10"/>
  <c r="N115" i="10"/>
  <c r="N113" i="10"/>
  <c r="AD113" i="10" s="1"/>
  <c r="AH113" i="10" s="1"/>
  <c r="N111" i="10"/>
  <c r="N110" i="10"/>
  <c r="N106" i="10"/>
  <c r="N102" i="10"/>
  <c r="Z102" i="10" s="1"/>
  <c r="N98" i="10"/>
  <c r="N94" i="10"/>
  <c r="N162" i="10"/>
  <c r="N107" i="10"/>
  <c r="N103" i="10"/>
  <c r="AA103" i="10" s="1"/>
  <c r="N99" i="10"/>
  <c r="N95" i="10"/>
  <c r="N91" i="10"/>
  <c r="AD91" i="10" s="1"/>
  <c r="AH91" i="10" s="1"/>
  <c r="N87" i="10"/>
  <c r="AA87" i="10" s="1"/>
  <c r="N83" i="10"/>
  <c r="AA83" i="10" s="1"/>
  <c r="N123" i="10"/>
  <c r="N108" i="10"/>
  <c r="N104" i="10"/>
  <c r="N100" i="10"/>
  <c r="N96" i="10"/>
  <c r="N79" i="10"/>
  <c r="W79" i="10" s="1"/>
  <c r="N75" i="10"/>
  <c r="W75" i="10" s="1"/>
  <c r="N71" i="10"/>
  <c r="N67" i="10"/>
  <c r="N63" i="10"/>
  <c r="W63" i="10" s="1"/>
  <c r="N120" i="10"/>
  <c r="N92" i="10"/>
  <c r="N89" i="10"/>
  <c r="N86" i="10"/>
  <c r="N84" i="10"/>
  <c r="N81" i="10"/>
  <c r="N80" i="10"/>
  <c r="N76" i="10"/>
  <c r="AD76" i="10" s="1"/>
  <c r="AH76" i="10" s="1"/>
  <c r="N72" i="10"/>
  <c r="AD72" i="10" s="1"/>
  <c r="N68" i="10"/>
  <c r="N64" i="10"/>
  <c r="N60" i="10"/>
  <c r="AA60" i="10" s="1"/>
  <c r="AE60" i="10" s="1"/>
  <c r="N56" i="10"/>
  <c r="AA56" i="10" s="1"/>
  <c r="N52" i="10"/>
  <c r="N48" i="10"/>
  <c r="N44" i="10"/>
  <c r="W44" i="10" s="1"/>
  <c r="N40" i="10"/>
  <c r="AA40" i="10" s="1"/>
  <c r="N36" i="10"/>
  <c r="N32" i="10"/>
  <c r="Z32" i="10" s="1"/>
  <c r="N131" i="10"/>
  <c r="N109" i="10"/>
  <c r="AD109" i="10" s="1"/>
  <c r="N105" i="10"/>
  <c r="N101" i="10"/>
  <c r="AA101" i="10" s="1"/>
  <c r="N97" i="10"/>
  <c r="Z97" i="10" s="1"/>
  <c r="N93" i="10"/>
  <c r="Z93" i="10" s="1"/>
  <c r="N26" i="10"/>
  <c r="N22" i="10"/>
  <c r="AA22" i="10" s="1"/>
  <c r="N128" i="10"/>
  <c r="N82" i="10"/>
  <c r="AA82" i="10" s="1"/>
  <c r="N78" i="10"/>
  <c r="N74" i="10"/>
  <c r="N70" i="10"/>
  <c r="W70" i="10" s="1"/>
  <c r="N66" i="10"/>
  <c r="N62" i="10"/>
  <c r="N59" i="10"/>
  <c r="N57" i="10"/>
  <c r="N54" i="10"/>
  <c r="AA54" i="10" s="1"/>
  <c r="N51" i="10"/>
  <c r="N49" i="10"/>
  <c r="N46" i="10"/>
  <c r="AA46" i="10" s="1"/>
  <c r="N43" i="10"/>
  <c r="AA43" i="10" s="1"/>
  <c r="N41" i="10"/>
  <c r="N38" i="10"/>
  <c r="N35" i="10"/>
  <c r="N33" i="10"/>
  <c r="N30" i="10"/>
  <c r="W30" i="10" s="1"/>
  <c r="N27" i="10"/>
  <c r="N23" i="10"/>
  <c r="AA23" i="10" s="1"/>
  <c r="N19" i="10"/>
  <c r="N15" i="10"/>
  <c r="N11" i="10"/>
  <c r="N18" i="10"/>
  <c r="W18" i="10" s="1"/>
  <c r="N14" i="10"/>
  <c r="AA14" i="10" s="1"/>
  <c r="N10" i="10"/>
  <c r="N9" i="10"/>
  <c r="R9" i="10"/>
  <c r="AB9" i="10" s="1"/>
  <c r="AB10" i="10"/>
  <c r="N13" i="10"/>
  <c r="W13" i="10" s="1"/>
  <c r="R13" i="10"/>
  <c r="N17" i="10"/>
  <c r="W17" i="10" s="1"/>
  <c r="R17" i="10"/>
  <c r="X17" i="10" s="1"/>
  <c r="N21" i="10"/>
  <c r="R21" i="10"/>
  <c r="AB21" i="10" s="1"/>
  <c r="N25" i="10"/>
  <c r="AA25" i="10" s="1"/>
  <c r="R25" i="10"/>
  <c r="AB25" i="10" s="1"/>
  <c r="N29" i="10"/>
  <c r="AD29" i="10" s="1"/>
  <c r="R29" i="10"/>
  <c r="AG35" i="10"/>
  <c r="Y40" i="10"/>
  <c r="AG40" i="10" s="1"/>
  <c r="N42" i="10"/>
  <c r="AA42" i="10" s="1"/>
  <c r="R42" i="10"/>
  <c r="X42" i="10" s="1"/>
  <c r="AA44" i="10"/>
  <c r="AC44" i="10"/>
  <c r="AG44" i="10" s="1"/>
  <c r="N45" i="10"/>
  <c r="R45" i="10"/>
  <c r="AB49" i="10"/>
  <c r="AF49" i="10" s="1"/>
  <c r="AG51" i="10"/>
  <c r="Y56" i="10"/>
  <c r="AG56" i="10" s="1"/>
  <c r="N58" i="10"/>
  <c r="AD58" i="10" s="1"/>
  <c r="AG60" i="10"/>
  <c r="AC61" i="10"/>
  <c r="Y61" i="10"/>
  <c r="AG64" i="10"/>
  <c r="AC65" i="10"/>
  <c r="Y65" i="10"/>
  <c r="AG68" i="10"/>
  <c r="AC69" i="10"/>
  <c r="Y69" i="10"/>
  <c r="AG72" i="10"/>
  <c r="AC73" i="10"/>
  <c r="Y73" i="10"/>
  <c r="AG76" i="10"/>
  <c r="AC77" i="10"/>
  <c r="Y77" i="10"/>
  <c r="X77" i="10"/>
  <c r="AF77" i="10" s="1"/>
  <c r="AG80" i="10"/>
  <c r="AG83" i="10"/>
  <c r="Y84" i="10"/>
  <c r="AA89" i="10"/>
  <c r="AC89" i="10"/>
  <c r="Y89" i="10"/>
  <c r="AD93" i="10"/>
  <c r="AH93" i="10" s="1"/>
  <c r="AG107" i="10"/>
  <c r="AC145" i="10"/>
  <c r="Y145" i="10"/>
  <c r="W77" i="10"/>
  <c r="AE77" i="10" s="1"/>
  <c r="AC87" i="10"/>
  <c r="Y87" i="10"/>
  <c r="AG103" i="10"/>
  <c r="W105" i="10"/>
  <c r="AB111" i="10"/>
  <c r="Y115" i="10"/>
  <c r="AC115" i="10"/>
  <c r="AG115" i="10" s="1"/>
  <c r="AA126" i="10"/>
  <c r="AE126" i="10" s="1"/>
  <c r="W126" i="10"/>
  <c r="R169" i="10"/>
  <c r="R165" i="10"/>
  <c r="R161" i="10"/>
  <c r="R157" i="10"/>
  <c r="R153" i="10"/>
  <c r="R149" i="10"/>
  <c r="X149" i="10" s="1"/>
  <c r="R168" i="10"/>
  <c r="AB168" i="10" s="1"/>
  <c r="R164" i="10"/>
  <c r="R160" i="10"/>
  <c r="R156" i="10"/>
  <c r="AB156" i="10" s="1"/>
  <c r="R152" i="10"/>
  <c r="R170" i="10"/>
  <c r="R167" i="10"/>
  <c r="R163" i="10"/>
  <c r="R159" i="10"/>
  <c r="R155" i="10"/>
  <c r="R151" i="10"/>
  <c r="R147" i="10"/>
  <c r="X147" i="10" s="1"/>
  <c r="R166" i="10"/>
  <c r="AB166" i="10" s="1"/>
  <c r="R158" i="10"/>
  <c r="R150" i="10"/>
  <c r="R144" i="10"/>
  <c r="R140" i="10"/>
  <c r="X140" i="10" s="1"/>
  <c r="R136" i="10"/>
  <c r="R143" i="10"/>
  <c r="R139" i="10"/>
  <c r="X139" i="10" s="1"/>
  <c r="R135" i="10"/>
  <c r="X135" i="10" s="1"/>
  <c r="R148" i="10"/>
  <c r="X148" i="10" s="1"/>
  <c r="R145" i="10"/>
  <c r="R141" i="10"/>
  <c r="R137" i="10"/>
  <c r="R133" i="10"/>
  <c r="AB133" i="10" s="1"/>
  <c r="AF133" i="10" s="1"/>
  <c r="R129" i="10"/>
  <c r="R125" i="10"/>
  <c r="X125" i="10" s="1"/>
  <c r="R121" i="10"/>
  <c r="R146" i="10"/>
  <c r="X146" i="10" s="1"/>
  <c r="R138" i="10"/>
  <c r="R116" i="10"/>
  <c r="AB116" i="10" s="1"/>
  <c r="R112" i="10"/>
  <c r="AB112" i="10" s="1"/>
  <c r="R154" i="10"/>
  <c r="R142" i="10"/>
  <c r="R134" i="10"/>
  <c r="R118" i="10"/>
  <c r="R114" i="10"/>
  <c r="AB114" i="10" s="1"/>
  <c r="R132" i="10"/>
  <c r="R130" i="10"/>
  <c r="AB130" i="10" s="1"/>
  <c r="R127" i="10"/>
  <c r="AB127" i="10" s="1"/>
  <c r="R124" i="10"/>
  <c r="X124" i="10" s="1"/>
  <c r="R122" i="10"/>
  <c r="R119" i="10"/>
  <c r="AB119" i="10" s="1"/>
  <c r="R117" i="10"/>
  <c r="AB117" i="10" s="1"/>
  <c r="R115" i="10"/>
  <c r="X115" i="10" s="1"/>
  <c r="R113" i="10"/>
  <c r="R111" i="10"/>
  <c r="X111" i="10" s="1"/>
  <c r="R110" i="10"/>
  <c r="X110" i="10" s="1"/>
  <c r="R106" i="10"/>
  <c r="AB106" i="10" s="1"/>
  <c r="R102" i="10"/>
  <c r="X102" i="10" s="1"/>
  <c r="R98" i="10"/>
  <c r="AB98" i="10" s="1"/>
  <c r="R94" i="10"/>
  <c r="X94" i="10" s="1"/>
  <c r="R162" i="10"/>
  <c r="R107" i="10"/>
  <c r="AB107" i="10" s="1"/>
  <c r="R103" i="10"/>
  <c r="AB103" i="10" s="1"/>
  <c r="R99" i="10"/>
  <c r="R95" i="10"/>
  <c r="AB95" i="10" s="1"/>
  <c r="R91" i="10"/>
  <c r="X91" i="10" s="1"/>
  <c r="R87" i="10"/>
  <c r="AB87" i="10" s="1"/>
  <c r="R83" i="10"/>
  <c r="R123" i="10"/>
  <c r="R108" i="10"/>
  <c r="R104" i="10"/>
  <c r="R100" i="10"/>
  <c r="R96" i="10"/>
  <c r="R79" i="10"/>
  <c r="X79" i="10" s="1"/>
  <c r="R75" i="10"/>
  <c r="X75" i="10" s="1"/>
  <c r="R71" i="10"/>
  <c r="X71" i="10" s="1"/>
  <c r="R67" i="10"/>
  <c r="AD67" i="10" s="1"/>
  <c r="R63" i="10"/>
  <c r="X63" i="10" s="1"/>
  <c r="R120" i="10"/>
  <c r="X120" i="10" s="1"/>
  <c r="R92" i="10"/>
  <c r="R89" i="10"/>
  <c r="X89" i="10" s="1"/>
  <c r="R86" i="10"/>
  <c r="X86" i="10" s="1"/>
  <c r="R84" i="10"/>
  <c r="X84" i="10" s="1"/>
  <c r="R81" i="10"/>
  <c r="X81" i="10" s="1"/>
  <c r="R80" i="10"/>
  <c r="AB80" i="10" s="1"/>
  <c r="R76" i="10"/>
  <c r="AB76" i="10" s="1"/>
  <c r="R72" i="10"/>
  <c r="AB72" i="10" s="1"/>
  <c r="R68" i="10"/>
  <c r="X68" i="10" s="1"/>
  <c r="R64" i="10"/>
  <c r="X64" i="10" s="1"/>
  <c r="R60" i="10"/>
  <c r="AB60" i="10" s="1"/>
  <c r="R56" i="10"/>
  <c r="R52" i="10"/>
  <c r="AB52" i="10" s="1"/>
  <c r="R48" i="10"/>
  <c r="AB48" i="10" s="1"/>
  <c r="R44" i="10"/>
  <c r="R40" i="10"/>
  <c r="AB40" i="10" s="1"/>
  <c r="R36" i="10"/>
  <c r="AB36" i="10" s="1"/>
  <c r="R32" i="10"/>
  <c r="AB32" i="10" s="1"/>
  <c r="R131" i="10"/>
  <c r="R109" i="10"/>
  <c r="X109" i="10" s="1"/>
  <c r="R105" i="10"/>
  <c r="R101" i="10"/>
  <c r="X101" i="10" s="1"/>
  <c r="R97" i="10"/>
  <c r="AB97" i="10" s="1"/>
  <c r="R93" i="10"/>
  <c r="X93" i="10" s="1"/>
  <c r="R26" i="10"/>
  <c r="X26" i="10" s="1"/>
  <c r="R22" i="10"/>
  <c r="X22" i="10" s="1"/>
  <c r="R18" i="10"/>
  <c r="AB18" i="10" s="1"/>
  <c r="R10" i="10"/>
  <c r="X10" i="10" s="1"/>
  <c r="R128" i="10"/>
  <c r="R82" i="10"/>
  <c r="AB82" i="10" s="1"/>
  <c r="R78" i="10"/>
  <c r="AB78" i="10" s="1"/>
  <c r="R74" i="10"/>
  <c r="AB74" i="10" s="1"/>
  <c r="R70" i="10"/>
  <c r="X70" i="10" s="1"/>
  <c r="R66" i="10"/>
  <c r="R62" i="10"/>
  <c r="AB62" i="10" s="1"/>
  <c r="R59" i="10"/>
  <c r="AB59" i="10" s="1"/>
  <c r="R57" i="10"/>
  <c r="R54" i="10"/>
  <c r="X54" i="10" s="1"/>
  <c r="R51" i="10"/>
  <c r="X51" i="10" s="1"/>
  <c r="R49" i="10"/>
  <c r="X49" i="10" s="1"/>
  <c r="R46" i="10"/>
  <c r="R43" i="10"/>
  <c r="X43" i="10" s="1"/>
  <c r="R41" i="10"/>
  <c r="X41" i="10" s="1"/>
  <c r="R38" i="10"/>
  <c r="X38" i="10" s="1"/>
  <c r="R35" i="10"/>
  <c r="X35" i="10" s="1"/>
  <c r="R33" i="10"/>
  <c r="X33" i="10" s="1"/>
  <c r="R30" i="10"/>
  <c r="X30" i="10" s="1"/>
  <c r="R27" i="10"/>
  <c r="X27" i="10" s="1"/>
  <c r="R23" i="10"/>
  <c r="R19" i="10"/>
  <c r="X19" i="10" s="1"/>
  <c r="R15" i="10"/>
  <c r="X15" i="10" s="1"/>
  <c r="R11" i="10"/>
  <c r="X11" i="10" s="1"/>
  <c r="R14" i="10"/>
  <c r="R126" i="10"/>
  <c r="X126" i="10" s="1"/>
  <c r="N8" i="10"/>
  <c r="R8" i="10"/>
  <c r="AC9" i="10"/>
  <c r="AG9" i="10" s="1"/>
  <c r="N12" i="10"/>
  <c r="R12" i="10"/>
  <c r="AC13" i="10"/>
  <c r="N16" i="10"/>
  <c r="R16" i="10"/>
  <c r="AC17" i="10"/>
  <c r="N20" i="10"/>
  <c r="R20" i="10"/>
  <c r="AC21" i="10"/>
  <c r="N24" i="10"/>
  <c r="R24" i="10"/>
  <c r="Z24" i="10" s="1"/>
  <c r="AC25" i="10"/>
  <c r="AG25" i="10" s="1"/>
  <c r="N28" i="10"/>
  <c r="Z28" i="10" s="1"/>
  <c r="R28" i="10"/>
  <c r="AC29" i="10"/>
  <c r="AA30" i="10"/>
  <c r="AC30" i="10"/>
  <c r="Y30" i="10"/>
  <c r="N31" i="10"/>
  <c r="R31" i="10"/>
  <c r="AD34" i="10"/>
  <c r="Z34" i="10"/>
  <c r="X34" i="10"/>
  <c r="AF34" i="10" s="1"/>
  <c r="AB35" i="10"/>
  <c r="AF35" i="10" s="1"/>
  <c r="AD37" i="10"/>
  <c r="AH37" i="10" s="1"/>
  <c r="AC46" i="10"/>
  <c r="Y46" i="10"/>
  <c r="N47" i="10"/>
  <c r="R47" i="10"/>
  <c r="AD50" i="10"/>
  <c r="Z50" i="10"/>
  <c r="X50" i="10"/>
  <c r="AB51" i="10"/>
  <c r="AF51" i="10" s="1"/>
  <c r="AD53" i="10"/>
  <c r="AD59" i="10"/>
  <c r="Z63" i="10"/>
  <c r="AA67" i="10"/>
  <c r="AE67" i="10" s="1"/>
  <c r="W67" i="10"/>
  <c r="Z67" i="10"/>
  <c r="AA75" i="10"/>
  <c r="AE75" i="10" s="1"/>
  <c r="AD79" i="10"/>
  <c r="Z79" i="10"/>
  <c r="N88" i="10"/>
  <c r="R88" i="10"/>
  <c r="AD90" i="10"/>
  <c r="Z90" i="10"/>
  <c r="AA90" i="10"/>
  <c r="AE90" i="10" s="1"/>
  <c r="Y90" i="10"/>
  <c r="AC90" i="10"/>
  <c r="AG90" i="10" s="1"/>
  <c r="AD96" i="10"/>
  <c r="AD97" i="10"/>
  <c r="AH97" i="10" s="1"/>
  <c r="AB101" i="10"/>
  <c r="X103" i="10"/>
  <c r="Y113" i="10"/>
  <c r="AC113" i="10"/>
  <c r="AB144" i="10"/>
  <c r="X144" i="10"/>
  <c r="Z8" i="10"/>
  <c r="Y9" i="10"/>
  <c r="W11" i="10"/>
  <c r="Z12" i="10"/>
  <c r="Y13" i="10"/>
  <c r="W15" i="10"/>
  <c r="Y17" i="10"/>
  <c r="W19" i="10"/>
  <c r="Y21" i="10"/>
  <c r="Y25" i="10"/>
  <c r="W27" i="10"/>
  <c r="AA27" i="10"/>
  <c r="Y29" i="10"/>
  <c r="W35" i="10"/>
  <c r="Y37" i="10"/>
  <c r="AG37" i="10" s="1"/>
  <c r="W38" i="10"/>
  <c r="AB39" i="10"/>
  <c r="X39" i="10"/>
  <c r="X44" i="10"/>
  <c r="Y45" i="10"/>
  <c r="AG45" i="10" s="1"/>
  <c r="Y53" i="10"/>
  <c r="AG53" i="10" s="1"/>
  <c r="AB55" i="10"/>
  <c r="X55" i="10"/>
  <c r="W59" i="10"/>
  <c r="AD61" i="10"/>
  <c r="AH61" i="10" s="1"/>
  <c r="AB63" i="10"/>
  <c r="AD65" i="10"/>
  <c r="W66" i="10"/>
  <c r="AB67" i="10"/>
  <c r="AF67" i="10" s="1"/>
  <c r="X67" i="10"/>
  <c r="AD69" i="10"/>
  <c r="AB71" i="10"/>
  <c r="AF71" i="10" s="1"/>
  <c r="AD73" i="10"/>
  <c r="AH73" i="10" s="1"/>
  <c r="W74" i="10"/>
  <c r="AB75" i="10"/>
  <c r="AF75" i="10" s="1"/>
  <c r="AD77" i="10"/>
  <c r="AH77" i="10" s="1"/>
  <c r="AB79" i="10"/>
  <c r="AC81" i="10"/>
  <c r="Y81" i="10"/>
  <c r="AD85" i="10"/>
  <c r="Z85" i="10"/>
  <c r="X85" i="10"/>
  <c r="AF85" i="10" s="1"/>
  <c r="AB86" i="10"/>
  <c r="AF86" i="10" s="1"/>
  <c r="AC92" i="10"/>
  <c r="AG92" i="10" s="1"/>
  <c r="X98" i="10"/>
  <c r="AB102" i="10"/>
  <c r="AF102" i="10" s="1"/>
  <c r="X106" i="10"/>
  <c r="AC111" i="10"/>
  <c r="Y111" i="10"/>
  <c r="AA114" i="10"/>
  <c r="W114" i="10"/>
  <c r="AC114" i="10"/>
  <c r="Y114" i="10"/>
  <c r="W116" i="10"/>
  <c r="AD116" i="10"/>
  <c r="AH116" i="10" s="1"/>
  <c r="AC116" i="10"/>
  <c r="Y116" i="10"/>
  <c r="AD124" i="10"/>
  <c r="X129" i="10"/>
  <c r="X130" i="10"/>
  <c r="Y132" i="10"/>
  <c r="AC132" i="10"/>
  <c r="AB150" i="10"/>
  <c r="AA32" i="10"/>
  <c r="W32" i="10"/>
  <c r="AD32" i="10"/>
  <c r="AC34" i="10"/>
  <c r="Y34" i="10"/>
  <c r="AD40" i="10"/>
  <c r="AD41" i="10"/>
  <c r="AC42" i="10"/>
  <c r="Y42" i="10"/>
  <c r="AA48" i="10"/>
  <c r="W48" i="10"/>
  <c r="AC50" i="10"/>
  <c r="Y50" i="10"/>
  <c r="AD56" i="10"/>
  <c r="AC58" i="10"/>
  <c r="Y58" i="10"/>
  <c r="AA59" i="10"/>
  <c r="AE59" i="10" s="1"/>
  <c r="AD60" i="10"/>
  <c r="X62" i="10"/>
  <c r="AB66" i="10"/>
  <c r="AF66" i="10" s="1"/>
  <c r="X66" i="10"/>
  <c r="X74" i="10"/>
  <c r="X78" i="10"/>
  <c r="AD80" i="10"/>
  <c r="AB84" i="10"/>
  <c r="AG86" i="10"/>
  <c r="Z91" i="10"/>
  <c r="Y91" i="10"/>
  <c r="AG91" i="10" s="1"/>
  <c r="AD107" i="10"/>
  <c r="X114" i="10"/>
  <c r="AB115" i="10"/>
  <c r="AB132" i="10"/>
  <c r="X132" i="10"/>
  <c r="Z33" i="10"/>
  <c r="Z37" i="10"/>
  <c r="Z49" i="10"/>
  <c r="Z53" i="10"/>
  <c r="W60" i="10"/>
  <c r="Z61" i="10"/>
  <c r="Y62" i="10"/>
  <c r="AG62" i="10" s="1"/>
  <c r="W64" i="10"/>
  <c r="AA64" i="10"/>
  <c r="Z65" i="10"/>
  <c r="Y66" i="10"/>
  <c r="AG66" i="10" s="1"/>
  <c r="AA68" i="10"/>
  <c r="Z69" i="10"/>
  <c r="Y70" i="10"/>
  <c r="AG70" i="10" s="1"/>
  <c r="W72" i="10"/>
  <c r="AA72" i="10"/>
  <c r="Z73" i="10"/>
  <c r="Y74" i="10"/>
  <c r="AG74" i="10" s="1"/>
  <c r="W76" i="10"/>
  <c r="AA76" i="10"/>
  <c r="Z77" i="10"/>
  <c r="Y78" i="10"/>
  <c r="AG78" i="10" s="1"/>
  <c r="W80" i="10"/>
  <c r="AA80" i="10"/>
  <c r="W86" i="10"/>
  <c r="Y88" i="10"/>
  <c r="AG88" i="10" s="1"/>
  <c r="W89" i="10"/>
  <c r="AB90" i="10"/>
  <c r="X90" i="10"/>
  <c r="Z94" i="10"/>
  <c r="AC96" i="10"/>
  <c r="Y96" i="10"/>
  <c r="AA98" i="10"/>
  <c r="W98" i="10"/>
  <c r="AC100" i="10"/>
  <c r="Y100" i="10"/>
  <c r="AA102" i="10"/>
  <c r="AE102" i="10" s="1"/>
  <c r="W102" i="10"/>
  <c r="AC104" i="10"/>
  <c r="Y104" i="10"/>
  <c r="AA106" i="10"/>
  <c r="W106" i="10"/>
  <c r="Z106" i="10"/>
  <c r="AC108" i="10"/>
  <c r="AG108" i="10" s="1"/>
  <c r="Y108" i="10"/>
  <c r="AA111" i="10"/>
  <c r="AD115" i="10"/>
  <c r="AD118" i="10"/>
  <c r="AC118" i="10"/>
  <c r="Y118" i="10"/>
  <c r="X119" i="10"/>
  <c r="AG121" i="10"/>
  <c r="AB124" i="10"/>
  <c r="AD132" i="10"/>
  <c r="Z146" i="10"/>
  <c r="Z60" i="10"/>
  <c r="Z76" i="10"/>
  <c r="Z80" i="10"/>
  <c r="AD84" i="10"/>
  <c r="AC85" i="10"/>
  <c r="Y85" i="10"/>
  <c r="AA91" i="10"/>
  <c r="W91" i="10"/>
  <c r="AC93" i="10"/>
  <c r="AC97" i="10"/>
  <c r="AC101" i="10"/>
  <c r="AG101" i="10" s="1"/>
  <c r="AC105" i="10"/>
  <c r="AC109" i="10"/>
  <c r="AB113" i="10"/>
  <c r="X113" i="10"/>
  <c r="X122" i="10"/>
  <c r="X133" i="10"/>
  <c r="AB136" i="10"/>
  <c r="X136" i="10"/>
  <c r="Z147" i="10"/>
  <c r="Y168" i="10"/>
  <c r="AC168" i="10"/>
  <c r="AG168" i="10" s="1"/>
  <c r="Z84" i="10"/>
  <c r="Y93" i="10"/>
  <c r="W95" i="10"/>
  <c r="AA95" i="10"/>
  <c r="Z96" i="10"/>
  <c r="Y97" i="10"/>
  <c r="Y101" i="10"/>
  <c r="W103" i="10"/>
  <c r="Y105" i="10"/>
  <c r="W107" i="10"/>
  <c r="AA107" i="10"/>
  <c r="Z108" i="10"/>
  <c r="Y109" i="10"/>
  <c r="AC112" i="10"/>
  <c r="Y112" i="10"/>
  <c r="AA120" i="10"/>
  <c r="AC122" i="10"/>
  <c r="AG122" i="10" s="1"/>
  <c r="AA123" i="10"/>
  <c r="Y125" i="10"/>
  <c r="AG125" i="10" s="1"/>
  <c r="AA128" i="10"/>
  <c r="AB129" i="10"/>
  <c r="AC130" i="10"/>
  <c r="AG130" i="10" s="1"/>
  <c r="AA131" i="10"/>
  <c r="AC137" i="10"/>
  <c r="Y137" i="10"/>
  <c r="AD138" i="10"/>
  <c r="W139" i="10"/>
  <c r="Z139" i="10"/>
  <c r="AC139" i="10"/>
  <c r="AD141" i="10"/>
  <c r="AC141" i="10"/>
  <c r="Y141" i="10"/>
  <c r="AD142" i="10"/>
  <c r="AA143" i="10"/>
  <c r="W143" i="10"/>
  <c r="Z143" i="10"/>
  <c r="AC143" i="10"/>
  <c r="AA144" i="10"/>
  <c r="Y160" i="10"/>
  <c r="AC160" i="10"/>
  <c r="Z95" i="10"/>
  <c r="Z107" i="10"/>
  <c r="AB120" i="10"/>
  <c r="AC120" i="10"/>
  <c r="AG120" i="10" s="1"/>
  <c r="AB126" i="10"/>
  <c r="AC128" i="10"/>
  <c r="AG128" i="10" s="1"/>
  <c r="AD133" i="10"/>
  <c r="AC133" i="10"/>
  <c r="Y133" i="10"/>
  <c r="AD134" i="10"/>
  <c r="AC135" i="10"/>
  <c r="AA136" i="10"/>
  <c r="AG140" i="10"/>
  <c r="AD143" i="10"/>
  <c r="AH143" i="10" s="1"/>
  <c r="Z115" i="10"/>
  <c r="AA119" i="10"/>
  <c r="AD122" i="10"/>
  <c r="AC123" i="10"/>
  <c r="Y123" i="10"/>
  <c r="AA124" i="10"/>
  <c r="AA129" i="10"/>
  <c r="W129" i="10"/>
  <c r="AD129" i="10"/>
  <c r="AD130" i="10"/>
  <c r="AC131" i="10"/>
  <c r="Y131" i="10"/>
  <c r="AA132" i="10"/>
  <c r="AB139" i="10"/>
  <c r="Y152" i="10"/>
  <c r="AC152" i="10"/>
  <c r="AG152" i="10" s="1"/>
  <c r="AB158" i="10"/>
  <c r="Z113" i="10"/>
  <c r="AC119" i="10"/>
  <c r="Y119" i="10"/>
  <c r="W125" i="10"/>
  <c r="AD125" i="10"/>
  <c r="AD126" i="10"/>
  <c r="AC127" i="10"/>
  <c r="Y127" i="10"/>
  <c r="AB143" i="10"/>
  <c r="X143" i="10"/>
  <c r="Y148" i="10"/>
  <c r="AC148" i="10"/>
  <c r="AB151" i="10"/>
  <c r="X151" i="10"/>
  <c r="Z126" i="10"/>
  <c r="Z130" i="10"/>
  <c r="W133" i="10"/>
  <c r="AA133" i="10"/>
  <c r="Y135" i="10"/>
  <c r="Z138" i="10"/>
  <c r="Y139" i="10"/>
  <c r="W141" i="10"/>
  <c r="Z142" i="10"/>
  <c r="Y143" i="10"/>
  <c r="W145" i="10"/>
  <c r="AA145" i="10"/>
  <c r="AD154" i="10"/>
  <c r="AA155" i="10"/>
  <c r="W155" i="10"/>
  <c r="AC155" i="10"/>
  <c r="AD155" i="10"/>
  <c r="AA157" i="10"/>
  <c r="AC157" i="10"/>
  <c r="Y157" i="10"/>
  <c r="AA160" i="10"/>
  <c r="AD162" i="10"/>
  <c r="AD163" i="10"/>
  <c r="AB164" i="10"/>
  <c r="X164" i="10"/>
  <c r="AC165" i="10"/>
  <c r="Y165" i="10"/>
  <c r="AB167" i="10"/>
  <c r="Z136" i="10"/>
  <c r="AD136" i="10"/>
  <c r="Z144" i="10"/>
  <c r="AC146" i="10"/>
  <c r="AG146" i="10" s="1"/>
  <c r="AB148" i="10"/>
  <c r="AF148" i="10" s="1"/>
  <c r="AD150" i="10"/>
  <c r="AH150" i="10" s="1"/>
  <c r="AA151" i="10"/>
  <c r="W151" i="10"/>
  <c r="AD151" i="10"/>
  <c r="AA153" i="10"/>
  <c r="AC153" i="10"/>
  <c r="Y153" i="10"/>
  <c r="AB155" i="10"/>
  <c r="AD156" i="10"/>
  <c r="AD158" i="10"/>
  <c r="AB160" i="10"/>
  <c r="X160" i="10"/>
  <c r="AC161" i="10"/>
  <c r="Y161" i="10"/>
  <c r="AB163" i="10"/>
  <c r="AA164" i="10"/>
  <c r="AA167" i="10"/>
  <c r="W167" i="10"/>
  <c r="AD167" i="10"/>
  <c r="AA169" i="10"/>
  <c r="AE169" i="10" s="1"/>
  <c r="AC169" i="10"/>
  <c r="Y169" i="10"/>
  <c r="Z133" i="10"/>
  <c r="Y134" i="10"/>
  <c r="AG134" i="10" s="1"/>
  <c r="W136" i="10"/>
  <c r="Y138" i="10"/>
  <c r="AG138" i="10" s="1"/>
  <c r="W140" i="10"/>
  <c r="Y142" i="10"/>
  <c r="AG142" i="10" s="1"/>
  <c r="W144" i="10"/>
  <c r="Z145" i="10"/>
  <c r="AB146" i="10"/>
  <c r="AF146" i="10" s="1"/>
  <c r="W147" i="10"/>
  <c r="AD147" i="10"/>
  <c r="AH147" i="10" s="1"/>
  <c r="AD148" i="10"/>
  <c r="W149" i="10"/>
  <c r="AD149" i="10"/>
  <c r="AC149" i="10"/>
  <c r="Y149" i="10"/>
  <c r="Z149" i="10"/>
  <c r="AB154" i="10"/>
  <c r="AB162" i="10"/>
  <c r="Z148" i="10"/>
  <c r="X150" i="10"/>
  <c r="X154" i="10"/>
  <c r="Z156" i="10"/>
  <c r="X158" i="10"/>
  <c r="Z160" i="10"/>
  <c r="AD160" i="10"/>
  <c r="AH160" i="10" s="1"/>
  <c r="X162" i="10"/>
  <c r="Z164" i="10"/>
  <c r="AD164" i="10"/>
  <c r="AH164" i="10" s="1"/>
  <c r="Y150" i="10"/>
  <c r="AG150" i="10" s="1"/>
  <c r="Z153" i="10"/>
  <c r="AD153" i="10"/>
  <c r="Y154" i="10"/>
  <c r="AG154" i="10" s="1"/>
  <c r="X155" i="10"/>
  <c r="Z157" i="10"/>
  <c r="AD157" i="10"/>
  <c r="Y158" i="10"/>
  <c r="W160" i="10"/>
  <c r="Z161" i="10"/>
  <c r="Y162" i="10"/>
  <c r="AG162" i="10" s="1"/>
  <c r="X163" i="10"/>
  <c r="W164" i="10"/>
  <c r="Y166" i="10"/>
  <c r="AG166" i="10" s="1"/>
  <c r="X167" i="10"/>
  <c r="Z169" i="10"/>
  <c r="AD169" i="10"/>
  <c r="AH169" i="10" s="1"/>
  <c r="Z150" i="10"/>
  <c r="Y151" i="10"/>
  <c r="AG151" i="10" s="1"/>
  <c r="W153" i="10"/>
  <c r="Z154" i="10"/>
  <c r="Y155" i="10"/>
  <c r="W157" i="10"/>
  <c r="Z158" i="10"/>
  <c r="Y159" i="10"/>
  <c r="AG159" i="10" s="1"/>
  <c r="Z162" i="10"/>
  <c r="Y163" i="10"/>
  <c r="AG163" i="10" s="1"/>
  <c r="Y167" i="10"/>
  <c r="Q16" i="9"/>
  <c r="T16" i="9"/>
  <c r="T17" i="9"/>
  <c r="T18" i="9"/>
  <c r="T19" i="9"/>
  <c r="T20" i="9"/>
  <c r="T21" i="9"/>
  <c r="T22" i="9"/>
  <c r="S20" i="9"/>
  <c r="S19" i="9"/>
  <c r="S22" i="9"/>
  <c r="S21" i="9"/>
  <c r="S18" i="9"/>
  <c r="U18" i="9" s="1"/>
  <c r="S17" i="9"/>
  <c r="S16" i="9"/>
  <c r="R16" i="9"/>
  <c r="R17" i="9"/>
  <c r="R18" i="9"/>
  <c r="R19" i="9"/>
  <c r="R20" i="9"/>
  <c r="R21" i="9"/>
  <c r="R22" i="9"/>
  <c r="R23" i="9"/>
  <c r="Q23" i="9"/>
  <c r="Q22" i="9"/>
  <c r="Q21" i="9"/>
  <c r="Q20" i="9"/>
  <c r="Q19" i="9"/>
  <c r="Q18" i="9"/>
  <c r="Q17" i="9"/>
  <c r="AF154" i="10" l="1"/>
  <c r="AH149" i="10"/>
  <c r="AE153" i="10"/>
  <c r="AG135" i="10"/>
  <c r="AG160" i="10"/>
  <c r="AE80" i="10"/>
  <c r="AE76" i="10"/>
  <c r="AE72" i="10"/>
  <c r="AH60" i="10"/>
  <c r="AG132" i="10"/>
  <c r="AH96" i="10"/>
  <c r="AB22" i="10"/>
  <c r="Z19" i="10"/>
  <c r="AB89" i="10"/>
  <c r="AF89" i="10" s="1"/>
  <c r="AG55" i="10"/>
  <c r="X32" i="10"/>
  <c r="AA58" i="10"/>
  <c r="AD18" i="10"/>
  <c r="Z101" i="10"/>
  <c r="AF50" i="10"/>
  <c r="AE38" i="10"/>
  <c r="AB41" i="10"/>
  <c r="W29" i="10"/>
  <c r="AC164" i="10"/>
  <c r="AG164" i="10" s="1"/>
  <c r="AC156" i="10"/>
  <c r="AG156" i="10" s="1"/>
  <c r="AG167" i="10"/>
  <c r="AH53" i="10"/>
  <c r="AH58" i="10"/>
  <c r="X80" i="10"/>
  <c r="AF80" i="10" s="1"/>
  <c r="Z58" i="10"/>
  <c r="X48" i="10"/>
  <c r="AD9" i="10"/>
  <c r="AF44" i="10"/>
  <c r="AB17" i="10"/>
  <c r="AE11" i="10"/>
  <c r="AB19" i="10"/>
  <c r="AF19" i="10" s="1"/>
  <c r="AF65" i="10"/>
  <c r="AG39" i="10"/>
  <c r="W25" i="10"/>
  <c r="AG158" i="10"/>
  <c r="AH154" i="10"/>
  <c r="AF164" i="10"/>
  <c r="AG119" i="10"/>
  <c r="AF126" i="10"/>
  <c r="AE144" i="10"/>
  <c r="AE143" i="10"/>
  <c r="AG141" i="10"/>
  <c r="AH115" i="10"/>
  <c r="AF90" i="10"/>
  <c r="X82" i="10"/>
  <c r="AD64" i="10"/>
  <c r="AG114" i="10"/>
  <c r="W46" i="10"/>
  <c r="AE46" i="10" s="1"/>
  <c r="W97" i="10"/>
  <c r="AA79" i="10"/>
  <c r="AE79" i="10" s="1"/>
  <c r="AD63" i="10"/>
  <c r="AF74" i="10"/>
  <c r="Z56" i="10"/>
  <c r="AF98" i="10"/>
  <c r="W109" i="10"/>
  <c r="W93" i="10"/>
  <c r="AG73" i="10"/>
  <c r="AB33" i="10"/>
  <c r="AF33" i="10" s="1"/>
  <c r="Z21" i="10"/>
  <c r="Z9" i="10"/>
  <c r="AD74" i="10"/>
  <c r="AD22" i="10"/>
  <c r="AE101" i="10"/>
  <c r="Z48" i="10"/>
  <c r="X95" i="10"/>
  <c r="W82" i="10"/>
  <c r="AG12" i="10"/>
  <c r="X56" i="10"/>
  <c r="AD101" i="10"/>
  <c r="AG59" i="10"/>
  <c r="W42" i="10"/>
  <c r="AA9" i="10"/>
  <c r="AG24" i="10"/>
  <c r="AG16" i="10"/>
  <c r="AB64" i="10"/>
  <c r="AA21" i="10"/>
  <c r="AE21" i="10" s="1"/>
  <c r="AG99" i="10"/>
  <c r="AE167" i="10"/>
  <c r="AG161" i="10"/>
  <c r="AH158" i="10"/>
  <c r="AG153" i="10"/>
  <c r="AG157" i="10"/>
  <c r="AH130" i="10"/>
  <c r="AH138" i="10"/>
  <c r="AG85" i="10"/>
  <c r="Z64" i="10"/>
  <c r="AE64" i="10"/>
  <c r="AD95" i="10"/>
  <c r="AH95" i="10" s="1"/>
  <c r="AD48" i="10"/>
  <c r="AF150" i="10"/>
  <c r="AD114" i="10"/>
  <c r="AH69" i="10"/>
  <c r="AH65" i="10"/>
  <c r="W23" i="10"/>
  <c r="AA97" i="10"/>
  <c r="Z75" i="10"/>
  <c r="AA63" i="10"/>
  <c r="AE63" i="10" s="1"/>
  <c r="AD28" i="10"/>
  <c r="AH28" i="10" s="1"/>
  <c r="AF62" i="10"/>
  <c r="AF78" i="10"/>
  <c r="AF18" i="10"/>
  <c r="Z44" i="10"/>
  <c r="AF60" i="10"/>
  <c r="Z122" i="10"/>
  <c r="AB91" i="10"/>
  <c r="AA109" i="10"/>
  <c r="AE42" i="10"/>
  <c r="X18" i="10"/>
  <c r="Z110" i="10"/>
  <c r="Z168" i="10"/>
  <c r="AB93" i="10"/>
  <c r="X60" i="10"/>
  <c r="AB43" i="10"/>
  <c r="AB122" i="10"/>
  <c r="W58" i="10"/>
  <c r="W101" i="10"/>
  <c r="Z42" i="10"/>
  <c r="AG38" i="10"/>
  <c r="AA13" i="10"/>
  <c r="AE13" i="10" s="1"/>
  <c r="AF61" i="10"/>
  <c r="AG54" i="10"/>
  <c r="W9" i="10"/>
  <c r="AB31" i="10"/>
  <c r="X31" i="10"/>
  <c r="AB20" i="10"/>
  <c r="AF20" i="10" s="1"/>
  <c r="X20" i="10"/>
  <c r="AB14" i="10"/>
  <c r="X14" i="10"/>
  <c r="X23" i="10"/>
  <c r="AB23" i="10"/>
  <c r="AD23" i="10"/>
  <c r="X46" i="10"/>
  <c r="AB46" i="10"/>
  <c r="AF46" i="10" s="1"/>
  <c r="Z57" i="10"/>
  <c r="X57" i="10"/>
  <c r="AB57" i="10"/>
  <c r="AF57" i="10" s="1"/>
  <c r="AB128" i="10"/>
  <c r="AF128" i="10" s="1"/>
  <c r="X128" i="10"/>
  <c r="AB105" i="10"/>
  <c r="X105" i="10"/>
  <c r="AB83" i="10"/>
  <c r="X83" i="10"/>
  <c r="X137" i="10"/>
  <c r="AB137" i="10"/>
  <c r="AF137" i="10" s="1"/>
  <c r="AD20" i="10"/>
  <c r="X112" i="10"/>
  <c r="AF112" i="10" s="1"/>
  <c r="AB68" i="10"/>
  <c r="AF68" i="10" s="1"/>
  <c r="AD52" i="10"/>
  <c r="X168" i="10"/>
  <c r="AF168" i="10" s="1"/>
  <c r="AE164" i="10"/>
  <c r="Z68" i="10"/>
  <c r="AB81" i="10"/>
  <c r="AF81" i="10" s="1"/>
  <c r="X52" i="10"/>
  <c r="AF52" i="10" s="1"/>
  <c r="X36" i="10"/>
  <c r="AF36" i="10" s="1"/>
  <c r="AB140" i="10"/>
  <c r="AF140" i="10" s="1"/>
  <c r="X45" i="10"/>
  <c r="AB45" i="10"/>
  <c r="AF45" i="10" s="1"/>
  <c r="Z45" i="10"/>
  <c r="AB26" i="10"/>
  <c r="AF26" i="10" s="1"/>
  <c r="Z10" i="10"/>
  <c r="AA10" i="10"/>
  <c r="W10" i="10"/>
  <c r="AD10" i="10"/>
  <c r="AD15" i="10"/>
  <c r="AA15" i="10"/>
  <c r="AE15" i="10" s="1"/>
  <c r="AA41" i="10"/>
  <c r="W41" i="10"/>
  <c r="Z41" i="10"/>
  <c r="AD51" i="10"/>
  <c r="Z51" i="10"/>
  <c r="AA51" i="10"/>
  <c r="W51" i="10"/>
  <c r="AA78" i="10"/>
  <c r="AE78" i="10" s="1"/>
  <c r="Z78" i="10"/>
  <c r="AD78" i="10"/>
  <c r="W78" i="10"/>
  <c r="Z26" i="10"/>
  <c r="W26" i="10"/>
  <c r="AD26" i="10"/>
  <c r="Z36" i="10"/>
  <c r="AA36" i="10"/>
  <c r="AD36" i="10"/>
  <c r="AH36" i="10" s="1"/>
  <c r="W52" i="10"/>
  <c r="AA52" i="10"/>
  <c r="Z52" i="10"/>
  <c r="Z81" i="10"/>
  <c r="AD81" i="10"/>
  <c r="W81" i="10"/>
  <c r="AA81" i="10"/>
  <c r="AE81" i="10" s="1"/>
  <c r="W71" i="10"/>
  <c r="AD71" i="10"/>
  <c r="Z71" i="10"/>
  <c r="W100" i="10"/>
  <c r="AA100" i="10"/>
  <c r="Z100" i="10"/>
  <c r="AD99" i="10"/>
  <c r="AA99" i="10"/>
  <c r="Z99" i="10"/>
  <c r="AD94" i="10"/>
  <c r="AH94" i="10" s="1"/>
  <c r="AA94" i="10"/>
  <c r="W94" i="10"/>
  <c r="W117" i="10"/>
  <c r="AA117" i="10"/>
  <c r="AD117" i="10"/>
  <c r="Z117" i="10"/>
  <c r="W127" i="10"/>
  <c r="Z127" i="10"/>
  <c r="AD127" i="10"/>
  <c r="AD112" i="10"/>
  <c r="Z112" i="10"/>
  <c r="W112" i="10"/>
  <c r="Z121" i="10"/>
  <c r="AA121" i="10"/>
  <c r="AD121" i="10"/>
  <c r="AH121" i="10" s="1"/>
  <c r="W121" i="10"/>
  <c r="AD135" i="10"/>
  <c r="AA135" i="10"/>
  <c r="Z135" i="10"/>
  <c r="W135" i="10"/>
  <c r="AA140" i="10"/>
  <c r="AE140" i="10" s="1"/>
  <c r="AD140" i="10"/>
  <c r="Z140" i="10"/>
  <c r="Z159" i="10"/>
  <c r="AA159" i="10"/>
  <c r="W159" i="10"/>
  <c r="AA152" i="10"/>
  <c r="W152" i="10"/>
  <c r="Z152" i="10"/>
  <c r="AD152" i="10"/>
  <c r="AH152" i="10" s="1"/>
  <c r="AD161" i="10"/>
  <c r="AH161" i="10" s="1"/>
  <c r="AA161" i="10"/>
  <c r="AH9" i="10"/>
  <c r="W168" i="10"/>
  <c r="AF163" i="10"/>
  <c r="AH162" i="10"/>
  <c r="AH133" i="10"/>
  <c r="AA112" i="10"/>
  <c r="AE112" i="10" s="1"/>
  <c r="W99" i="10"/>
  <c r="AB110" i="10"/>
  <c r="AF110" i="10" s="1"/>
  <c r="W161" i="10"/>
  <c r="AH157" i="10"/>
  <c r="AH153" i="10"/>
  <c r="X166" i="10"/>
  <c r="AF166" i="10" s="1"/>
  <c r="AD159" i="10"/>
  <c r="AB135" i="10"/>
  <c r="AF135" i="10" s="1"/>
  <c r="AF139" i="10"/>
  <c r="AA127" i="10"/>
  <c r="AH122" i="10"/>
  <c r="AF120" i="10"/>
  <c r="X127" i="10"/>
  <c r="AF127" i="10" s="1"/>
  <c r="X117" i="10"/>
  <c r="AD57" i="10"/>
  <c r="AH57" i="10" s="1"/>
  <c r="Z15" i="10"/>
  <c r="AB94" i="10"/>
  <c r="AF94" i="10" s="1"/>
  <c r="AF79" i="10"/>
  <c r="AF63" i="10"/>
  <c r="AA71" i="10"/>
  <c r="AE71" i="10" s="1"/>
  <c r="AF111" i="10"/>
  <c r="X29" i="10"/>
  <c r="AB29" i="10"/>
  <c r="AF29" i="10" s="1"/>
  <c r="AD17" i="10"/>
  <c r="Z17" i="10"/>
  <c r="AA17" i="10"/>
  <c r="AE17" i="10" s="1"/>
  <c r="AE23" i="10"/>
  <c r="W36" i="10"/>
  <c r="AD100" i="10"/>
  <c r="AH100" i="10" s="1"/>
  <c r="AH41" i="10"/>
  <c r="AE30" i="10"/>
  <c r="W16" i="10"/>
  <c r="AA16" i="10"/>
  <c r="Z16" i="10"/>
  <c r="AD16" i="10"/>
  <c r="AD70" i="10"/>
  <c r="AB70" i="10"/>
  <c r="AF70" i="10" s="1"/>
  <c r="X92" i="10"/>
  <c r="AB92" i="10"/>
  <c r="X100" i="10"/>
  <c r="AB100" i="10"/>
  <c r="AB99" i="10"/>
  <c r="X99" i="10"/>
  <c r="AF117" i="10"/>
  <c r="AB118" i="10"/>
  <c r="X118" i="10"/>
  <c r="AB121" i="10"/>
  <c r="X121" i="10"/>
  <c r="AB159" i="10"/>
  <c r="X159" i="10"/>
  <c r="AB152" i="10"/>
  <c r="X152" i="10"/>
  <c r="AB161" i="10"/>
  <c r="X161" i="10"/>
  <c r="AB13" i="10"/>
  <c r="X13" i="10"/>
  <c r="W88" i="10"/>
  <c r="AA88" i="10"/>
  <c r="AE88" i="10" s="1"/>
  <c r="Z88" i="10"/>
  <c r="AD88" i="10"/>
  <c r="AH88" i="10" s="1"/>
  <c r="AB47" i="10"/>
  <c r="X47" i="10"/>
  <c r="Z30" i="10"/>
  <c r="AD30" i="10"/>
  <c r="AH30" i="10" s="1"/>
  <c r="Z62" i="10"/>
  <c r="AA62" i="10"/>
  <c r="W62" i="10"/>
  <c r="AD62" i="10"/>
  <c r="AD105" i="10"/>
  <c r="AA105" i="10"/>
  <c r="AE105" i="10" s="1"/>
  <c r="Z105" i="10"/>
  <c r="AD68" i="10"/>
  <c r="AH68" i="10" s="1"/>
  <c r="W68" i="10"/>
  <c r="AE68" i="10" s="1"/>
  <c r="AA92" i="10"/>
  <c r="W92" i="10"/>
  <c r="AD92" i="10"/>
  <c r="Z92" i="10"/>
  <c r="W83" i="10"/>
  <c r="AE83" i="10" s="1"/>
  <c r="AD83" i="10"/>
  <c r="Z83" i="10"/>
  <c r="AD110" i="10"/>
  <c r="AH110" i="10" s="1"/>
  <c r="AA110" i="10"/>
  <c r="W110" i="10"/>
  <c r="Z118" i="10"/>
  <c r="AH118" i="10" s="1"/>
  <c r="W118" i="10"/>
  <c r="AA118" i="10"/>
  <c r="AD137" i="10"/>
  <c r="AA137" i="10"/>
  <c r="AE137" i="10" s="1"/>
  <c r="Z137" i="10"/>
  <c r="W166" i="10"/>
  <c r="AA166" i="10"/>
  <c r="AE166" i="10" s="1"/>
  <c r="AD166" i="10"/>
  <c r="Z166" i="10"/>
  <c r="AD168" i="10"/>
  <c r="AH168" i="10" s="1"/>
  <c r="AA168" i="10"/>
  <c r="AA26" i="10"/>
  <c r="AE26" i="10" s="1"/>
  <c r="Z13" i="10"/>
  <c r="AD47" i="10"/>
  <c r="AF91" i="10"/>
  <c r="AD45" i="10"/>
  <c r="AF10" i="10"/>
  <c r="AE103" i="10"/>
  <c r="AE141" i="10"/>
  <c r="AH139" i="10"/>
  <c r="AH144" i="10"/>
  <c r="AE147" i="10"/>
  <c r="AE149" i="10"/>
  <c r="AF93" i="10"/>
  <c r="AF43" i="10"/>
  <c r="AF17" i="10"/>
  <c r="AF41" i="10"/>
  <c r="AH156" i="10"/>
  <c r="AG165" i="10"/>
  <c r="AE160" i="10"/>
  <c r="AF113" i="10"/>
  <c r="AF84" i="10"/>
  <c r="AF39" i="10"/>
  <c r="W31" i="10"/>
  <c r="AA31" i="10"/>
  <c r="W20" i="10"/>
  <c r="AA20" i="10"/>
  <c r="AB8" i="10"/>
  <c r="X8" i="10"/>
  <c r="X104" i="10"/>
  <c r="AB104" i="10"/>
  <c r="AG61" i="10"/>
  <c r="Z47" i="10"/>
  <c r="Z40" i="10"/>
  <c r="AH40" i="10" s="1"/>
  <c r="Z14" i="10"/>
  <c r="AA33" i="10"/>
  <c r="W33" i="10"/>
  <c r="AA66" i="10"/>
  <c r="AE66" i="10" s="1"/>
  <c r="Z66" i="10"/>
  <c r="AA84" i="10"/>
  <c r="W84" i="10"/>
  <c r="W104" i="10"/>
  <c r="AA104" i="10"/>
  <c r="Z111" i="10"/>
  <c r="AA130" i="10"/>
  <c r="W130" i="10"/>
  <c r="AH101" i="10"/>
  <c r="AE25" i="10"/>
  <c r="AD19" i="10"/>
  <c r="AH19" i="10" s="1"/>
  <c r="AG20" i="10"/>
  <c r="W14" i="10"/>
  <c r="AE14" i="10" s="1"/>
  <c r="X72" i="10"/>
  <c r="AF72" i="10" s="1"/>
  <c r="AF143" i="10"/>
  <c r="Z103" i="10"/>
  <c r="AA139" i="10"/>
  <c r="AE139" i="10" s="1"/>
  <c r="Z104" i="10"/>
  <c r="AF136" i="10"/>
  <c r="AG93" i="10"/>
  <c r="AF82" i="10"/>
  <c r="AF132" i="10"/>
  <c r="Z82" i="10"/>
  <c r="AD49" i="10"/>
  <c r="AH49" i="10" s="1"/>
  <c r="AD33" i="10"/>
  <c r="AH33" i="10" s="1"/>
  <c r="AG111" i="10"/>
  <c r="AD11" i="10"/>
  <c r="AE97" i="10"/>
  <c r="AH79" i="10"/>
  <c r="AH67" i="10"/>
  <c r="W24" i="10"/>
  <c r="AA24" i="10"/>
  <c r="AG17" i="10"/>
  <c r="AB12" i="10"/>
  <c r="X12" i="10"/>
  <c r="W8" i="10"/>
  <c r="AA8" i="10"/>
  <c r="AE8" i="10" s="1"/>
  <c r="X131" i="10"/>
  <c r="AB131" i="10"/>
  <c r="X108" i="10"/>
  <c r="AB108" i="10"/>
  <c r="AF108" i="10" s="1"/>
  <c r="AF107" i="10"/>
  <c r="AB142" i="10"/>
  <c r="X142" i="10"/>
  <c r="AB138" i="10"/>
  <c r="X138" i="10"/>
  <c r="X145" i="10"/>
  <c r="AB145" i="10"/>
  <c r="AB153" i="10"/>
  <c r="X153" i="10"/>
  <c r="AB169" i="10"/>
  <c r="X169" i="10"/>
  <c r="AB109" i="10"/>
  <c r="AF109" i="10" s="1"/>
  <c r="AG87" i="10"/>
  <c r="AD145" i="10"/>
  <c r="AH145" i="10" s="1"/>
  <c r="Z109" i="10"/>
  <c r="AH109" i="10" s="1"/>
  <c r="X97" i="10"/>
  <c r="AF97" i="10" s="1"/>
  <c r="AA93" i="10"/>
  <c r="AE93" i="10" s="1"/>
  <c r="AE89" i="10"/>
  <c r="AG65" i="10"/>
  <c r="AD31" i="10"/>
  <c r="AD12" i="10"/>
  <c r="AH12" i="10" s="1"/>
  <c r="Z18" i="10"/>
  <c r="AH18" i="10" s="1"/>
  <c r="AD35" i="10"/>
  <c r="Z35" i="10"/>
  <c r="Z46" i="10"/>
  <c r="AD46" i="10"/>
  <c r="AA57" i="10"/>
  <c r="W57" i="10"/>
  <c r="AA70" i="10"/>
  <c r="AE70" i="10" s="1"/>
  <c r="Z70" i="10"/>
  <c r="AD128" i="10"/>
  <c r="Z128" i="10"/>
  <c r="W128" i="10"/>
  <c r="AD131" i="10"/>
  <c r="W131" i="10"/>
  <c r="AE131" i="10" s="1"/>
  <c r="Z131" i="10"/>
  <c r="AD44" i="10"/>
  <c r="AH44" i="10" s="1"/>
  <c r="AD86" i="10"/>
  <c r="Z86" i="10"/>
  <c r="W108" i="10"/>
  <c r="AA108" i="10"/>
  <c r="AE108" i="10" s="1"/>
  <c r="AD102" i="10"/>
  <c r="AH102" i="10" s="1"/>
  <c r="W113" i="10"/>
  <c r="AA113" i="10"/>
  <c r="AE113" i="10" s="1"/>
  <c r="AA122" i="10"/>
  <c r="W122" i="10"/>
  <c r="W132" i="10"/>
  <c r="Z132" i="10"/>
  <c r="AH132" i="10" s="1"/>
  <c r="W142" i="10"/>
  <c r="AA142" i="10"/>
  <c r="W138" i="10"/>
  <c r="AA138" i="10"/>
  <c r="AE138" i="10" s="1"/>
  <c r="Z129" i="10"/>
  <c r="AH129" i="10" s="1"/>
  <c r="W150" i="10"/>
  <c r="AA150" i="10"/>
  <c r="Z151" i="10"/>
  <c r="AH151" i="10" s="1"/>
  <c r="Z167" i="10"/>
  <c r="AH55" i="10"/>
  <c r="X107" i="10"/>
  <c r="AA18" i="10"/>
  <c r="AE18" i="10" s="1"/>
  <c r="AB56" i="10"/>
  <c r="AF56" i="10" s="1"/>
  <c r="X76" i="10"/>
  <c r="AF76" i="10" s="1"/>
  <c r="AF69" i="10"/>
  <c r="X25" i="10"/>
  <c r="AF25" i="10" s="1"/>
  <c r="X21" i="10"/>
  <c r="AF21" i="10" s="1"/>
  <c r="X9" i="10"/>
  <c r="AF9" i="10" s="1"/>
  <c r="AB11" i="10"/>
  <c r="AF11" i="10" s="1"/>
  <c r="X59" i="10"/>
  <c r="AF59" i="10" s="1"/>
  <c r="Z29" i="10"/>
  <c r="AH29" i="10" s="1"/>
  <c r="AD21" i="10"/>
  <c r="AH21" i="10" s="1"/>
  <c r="AD13" i="10"/>
  <c r="AH13" i="10" s="1"/>
  <c r="X40" i="10"/>
  <c r="AF40" i="10" s="1"/>
  <c r="AH163" i="10"/>
  <c r="AE157" i="10"/>
  <c r="AG155" i="10"/>
  <c r="AF151" i="10"/>
  <c r="AE132" i="10"/>
  <c r="AG143" i="10"/>
  <c r="AG97" i="10"/>
  <c r="AH84" i="10"/>
  <c r="AG104" i="10"/>
  <c r="AE98" i="10"/>
  <c r="AH107" i="10"/>
  <c r="AH80" i="10"/>
  <c r="AH64" i="10"/>
  <c r="AH56" i="10"/>
  <c r="AG50" i="10"/>
  <c r="AE48" i="10"/>
  <c r="AG34" i="10"/>
  <c r="AE32" i="10"/>
  <c r="AG81" i="10"/>
  <c r="AF55" i="10"/>
  <c r="AF144" i="10"/>
  <c r="W47" i="10"/>
  <c r="AA47" i="10"/>
  <c r="AE47" i="10" s="1"/>
  <c r="AG29" i="10"/>
  <c r="AB24" i="10"/>
  <c r="X24" i="10"/>
  <c r="AG13" i="10"/>
  <c r="AY15" i="10" s="1"/>
  <c r="AF103" i="10"/>
  <c r="AF119" i="10"/>
  <c r="AF130" i="10"/>
  <c r="AB134" i="10"/>
  <c r="X134" i="10"/>
  <c r="X141" i="10"/>
  <c r="AB141" i="10"/>
  <c r="AF141" i="10" s="1"/>
  <c r="X165" i="10"/>
  <c r="AB165" i="10"/>
  <c r="AG145" i="10"/>
  <c r="AE109" i="10"/>
  <c r="AG89" i="10"/>
  <c r="AG77" i="10"/>
  <c r="AA45" i="10"/>
  <c r="W45" i="10"/>
  <c r="AE44" i="10"/>
  <c r="Z31" i="10"/>
  <c r="AF22" i="10"/>
  <c r="Z43" i="10"/>
  <c r="AD43" i="10"/>
  <c r="AH43" i="10" s="1"/>
  <c r="AD54" i="10"/>
  <c r="Z54" i="10"/>
  <c r="AE82" i="10"/>
  <c r="AD120" i="10"/>
  <c r="AH120" i="10" s="1"/>
  <c r="W120" i="10"/>
  <c r="AE120" i="10" s="1"/>
  <c r="Z120" i="10"/>
  <c r="Z87" i="10"/>
  <c r="AD98" i="10"/>
  <c r="AH98" i="10" s="1"/>
  <c r="W119" i="10"/>
  <c r="AE119" i="10" s="1"/>
  <c r="Z119" i="10"/>
  <c r="AH119" i="10" s="1"/>
  <c r="W134" i="10"/>
  <c r="AA134" i="10"/>
  <c r="AE134" i="10" s="1"/>
  <c r="Z125" i="10"/>
  <c r="AH125" i="10" s="1"/>
  <c r="Z163" i="10"/>
  <c r="AA156" i="10"/>
  <c r="W156" i="10"/>
  <c r="AA165" i="10"/>
  <c r="W165" i="10"/>
  <c r="AD104" i="10"/>
  <c r="AD87" i="10"/>
  <c r="AH87" i="10" s="1"/>
  <c r="AF42" i="10"/>
  <c r="AF122" i="10"/>
  <c r="AE58" i="10"/>
  <c r="AG52" i="10"/>
  <c r="AD25" i="10"/>
  <c r="AH42" i="10"/>
  <c r="AG28" i="10"/>
  <c r="AQ11" i="10" s="1"/>
  <c r="AG8" i="10"/>
  <c r="AG43" i="10"/>
  <c r="AB27" i="10"/>
  <c r="AF27" i="10" s="1"/>
  <c r="AF64" i="10"/>
  <c r="AH39" i="10"/>
  <c r="AA29" i="10"/>
  <c r="AE29" i="10" s="1"/>
  <c r="Z25" i="10"/>
  <c r="AF162" i="10"/>
  <c r="AF155" i="10"/>
  <c r="AF167" i="10"/>
  <c r="AD165" i="10"/>
  <c r="X156" i="10"/>
  <c r="AF156" i="10" s="1"/>
  <c r="AB149" i="10"/>
  <c r="AF149" i="10" s="1"/>
  <c r="Z134" i="10"/>
  <c r="AH134" i="10" s="1"/>
  <c r="AG127" i="10"/>
  <c r="AA125" i="10"/>
  <c r="AE125" i="10" s="1"/>
  <c r="AB147" i="10"/>
  <c r="AF147" i="10" s="1"/>
  <c r="AH142" i="10"/>
  <c r="AG137" i="10"/>
  <c r="AF129" i="10"/>
  <c r="AG112" i="10"/>
  <c r="AG109" i="10"/>
  <c r="AE91" i="10"/>
  <c r="AD111" i="10"/>
  <c r="AG100" i="10"/>
  <c r="AD103" i="10"/>
  <c r="AH103" i="10" s="1"/>
  <c r="W56" i="10"/>
  <c r="AE56" i="10" s="1"/>
  <c r="W40" i="10"/>
  <c r="AE40" i="10" s="1"/>
  <c r="Z27" i="10"/>
  <c r="AH27" i="10" s="1"/>
  <c r="AG116" i="10"/>
  <c r="AA116" i="10"/>
  <c r="AE116" i="10" s="1"/>
  <c r="AF106" i="10"/>
  <c r="W54" i="10"/>
  <c r="AE54" i="10" s="1"/>
  <c r="Z20" i="10"/>
  <c r="AH90" i="10"/>
  <c r="AD75" i="10"/>
  <c r="AH75" i="10" s="1"/>
  <c r="AH63" i="10"/>
  <c r="AB28" i="10"/>
  <c r="AF28" i="10" s="1"/>
  <c r="X28" i="10"/>
  <c r="Z165" i="10"/>
  <c r="AG149" i="10"/>
  <c r="AH148" i="10"/>
  <c r="Z141" i="10"/>
  <c r="AH141" i="10" s="1"/>
  <c r="AG169" i="10"/>
  <c r="AH167" i="10"/>
  <c r="AF160" i="10"/>
  <c r="AE151" i="10"/>
  <c r="AH136" i="10"/>
  <c r="AA163" i="10"/>
  <c r="AE163" i="10" s="1"/>
  <c r="AE155" i="10"/>
  <c r="AE145" i="10"/>
  <c r="AE133" i="10"/>
  <c r="AG148" i="10"/>
  <c r="AH126" i="10"/>
  <c r="AF158" i="10"/>
  <c r="AG131" i="10"/>
  <c r="AE129" i="10"/>
  <c r="AG123" i="10"/>
  <c r="AE136" i="10"/>
  <c r="AG133" i="10"/>
  <c r="AG139" i="10"/>
  <c r="AE128" i="10"/>
  <c r="AE107" i="10"/>
  <c r="AE95" i="10"/>
  <c r="AG105" i="10"/>
  <c r="Z72" i="10"/>
  <c r="AH72" i="10" s="1"/>
  <c r="AF124" i="10"/>
  <c r="AG118" i="10"/>
  <c r="X116" i="10"/>
  <c r="AF116" i="10" s="1"/>
  <c r="W111" i="10"/>
  <c r="AE111" i="10" s="1"/>
  <c r="AE106" i="10"/>
  <c r="Z98" i="10"/>
  <c r="AG96" i="10"/>
  <c r="X87" i="10"/>
  <c r="AF87" i="10" s="1"/>
  <c r="AB125" i="10"/>
  <c r="AF125" i="10" s="1"/>
  <c r="AF115" i="10"/>
  <c r="AD82" i="10"/>
  <c r="AG58" i="10"/>
  <c r="AH48" i="10"/>
  <c r="AG42" i="10"/>
  <c r="AH32" i="10"/>
  <c r="Z23" i="10"/>
  <c r="AE114" i="10"/>
  <c r="AH85" i="10"/>
  <c r="W43" i="10"/>
  <c r="AE43" i="10" s="1"/>
  <c r="AE27" i="10"/>
  <c r="AA19" i="10"/>
  <c r="AE19" i="10" s="1"/>
  <c r="Z11" i="10"/>
  <c r="AG113" i="10"/>
  <c r="AU12" i="10" s="1"/>
  <c r="AF101" i="10"/>
  <c r="X88" i="10"/>
  <c r="AB88" i="10"/>
  <c r="AF88" i="10" s="1"/>
  <c r="AH50" i="10"/>
  <c r="AG46" i="10"/>
  <c r="AH34" i="10"/>
  <c r="AG30" i="10"/>
  <c r="W28" i="10"/>
  <c r="AA28" i="10"/>
  <c r="AG21" i="10"/>
  <c r="AB16" i="10"/>
  <c r="X16" i="10"/>
  <c r="W12" i="10"/>
  <c r="AA12" i="10"/>
  <c r="AF32" i="10"/>
  <c r="AF48" i="10"/>
  <c r="X96" i="10"/>
  <c r="AB96" i="10"/>
  <c r="X123" i="10"/>
  <c r="AB123" i="10"/>
  <c r="AF123" i="10" s="1"/>
  <c r="AF95" i="10"/>
  <c r="AF114" i="10"/>
  <c r="X157" i="10"/>
  <c r="AB157" i="10"/>
  <c r="AF157" i="10" s="1"/>
  <c r="W87" i="10"/>
  <c r="AE87" i="10" s="1"/>
  <c r="AD108" i="10"/>
  <c r="AH108" i="10" s="1"/>
  <c r="AG69" i="10"/>
  <c r="AB30" i="10"/>
  <c r="AF30" i="10" s="1"/>
  <c r="AD24" i="10"/>
  <c r="AH24" i="10" s="1"/>
  <c r="AD8" i="10"/>
  <c r="AH8" i="10" s="1"/>
  <c r="AD38" i="10"/>
  <c r="Z38" i="10"/>
  <c r="AA49" i="10"/>
  <c r="AE49" i="10" s="1"/>
  <c r="W49" i="10"/>
  <c r="Z59" i="10"/>
  <c r="AH59" i="10" s="1"/>
  <c r="AA74" i="10"/>
  <c r="AE74" i="10" s="1"/>
  <c r="Z74" i="10"/>
  <c r="AH74" i="10" s="1"/>
  <c r="Z22" i="10"/>
  <c r="AH22" i="10" s="1"/>
  <c r="AD89" i="10"/>
  <c r="Z89" i="10"/>
  <c r="W96" i="10"/>
  <c r="AA96" i="10"/>
  <c r="AD123" i="10"/>
  <c r="W123" i="10"/>
  <c r="AE123" i="10" s="1"/>
  <c r="Z123" i="10"/>
  <c r="AA162" i="10"/>
  <c r="W162" i="10"/>
  <c r="AD106" i="10"/>
  <c r="AH106" i="10" s="1"/>
  <c r="W115" i="10"/>
  <c r="AA115" i="10"/>
  <c r="W124" i="10"/>
  <c r="AE124" i="10" s="1"/>
  <c r="Z124" i="10"/>
  <c r="AH124" i="10" s="1"/>
  <c r="Z114" i="10"/>
  <c r="AH114" i="10" s="1"/>
  <c r="AA154" i="10"/>
  <c r="W154" i="10"/>
  <c r="AD146" i="10"/>
  <c r="AH146" i="10" s="1"/>
  <c r="W146" i="10"/>
  <c r="AA146" i="10"/>
  <c r="AA148" i="10"/>
  <c r="W148" i="10"/>
  <c r="W158" i="10"/>
  <c r="AA158" i="10"/>
  <c r="Z155" i="10"/>
  <c r="AH155" i="10" s="1"/>
  <c r="AF73" i="10"/>
  <c r="AD66" i="10"/>
  <c r="AH66" i="10" s="1"/>
  <c r="AF53" i="10"/>
  <c r="AG36" i="10"/>
  <c r="AM11" i="10" s="1"/>
  <c r="AB15" i="10"/>
  <c r="AF15" i="10" s="1"/>
  <c r="AB54" i="10"/>
  <c r="AF54" i="10" s="1"/>
  <c r="AF37" i="10"/>
  <c r="AY12" i="10"/>
  <c r="AU11" i="10"/>
  <c r="AY11" i="10"/>
  <c r="AA86" i="10"/>
  <c r="AE86" i="10" s="1"/>
  <c r="AA35" i="10"/>
  <c r="AE35" i="10" s="1"/>
  <c r="W22" i="10"/>
  <c r="AE22" i="10" s="1"/>
  <c r="AD14" i="10"/>
  <c r="AH14" i="10" s="1"/>
  <c r="AE39" i="10"/>
  <c r="V21" i="9"/>
  <c r="V20" i="9"/>
  <c r="V18" i="9"/>
  <c r="U16" i="9"/>
  <c r="V16" i="9"/>
  <c r="V22" i="9"/>
  <c r="U20" i="9"/>
  <c r="U22" i="9"/>
  <c r="V19" i="9"/>
  <c r="V17" i="9"/>
  <c r="U21" i="9"/>
  <c r="U19" i="9"/>
  <c r="U17" i="9"/>
  <c r="AE135" i="10" l="1"/>
  <c r="AE121" i="10"/>
  <c r="AE36" i="10"/>
  <c r="AE28" i="10"/>
  <c r="AM10" i="10"/>
  <c r="AH25" i="10"/>
  <c r="AE165" i="10"/>
  <c r="AH54" i="10"/>
  <c r="AF165" i="10"/>
  <c r="AE142" i="10"/>
  <c r="AH86" i="10"/>
  <c r="AH131" i="10"/>
  <c r="AH46" i="10"/>
  <c r="AF169" i="10"/>
  <c r="AF142" i="10"/>
  <c r="AF131" i="10"/>
  <c r="AH11" i="10"/>
  <c r="AE130" i="10"/>
  <c r="AE31" i="10"/>
  <c r="AH105" i="10"/>
  <c r="AE16" i="10"/>
  <c r="AH159" i="10"/>
  <c r="AH127" i="10"/>
  <c r="AE52" i="10"/>
  <c r="AE9" i="10"/>
  <c r="AM12" i="10"/>
  <c r="AE104" i="10"/>
  <c r="AF13" i="10"/>
  <c r="AF152" i="10"/>
  <c r="AF92" i="10"/>
  <c r="AH16" i="10"/>
  <c r="AH17" i="10"/>
  <c r="AE152" i="10"/>
  <c r="AE100" i="10"/>
  <c r="AE41" i="10"/>
  <c r="AM15" i="10"/>
  <c r="AH82" i="10"/>
  <c r="AF134" i="10"/>
  <c r="AU13" i="10"/>
  <c r="AM13" i="10"/>
  <c r="AQ13" i="10"/>
  <c r="AY13" i="10"/>
  <c r="AE122" i="10"/>
  <c r="AE33" i="10"/>
  <c r="AH62" i="10"/>
  <c r="AF47" i="10"/>
  <c r="AH70" i="10"/>
  <c r="AY10" i="10"/>
  <c r="AE99" i="10"/>
  <c r="AU10" i="10"/>
  <c r="AE148" i="10"/>
  <c r="AH89" i="10"/>
  <c r="AH38" i="10"/>
  <c r="AF16" i="10"/>
  <c r="AH111" i="10"/>
  <c r="AH104" i="10"/>
  <c r="AE156" i="10"/>
  <c r="AQ10" i="10"/>
  <c r="AQ12" i="10"/>
  <c r="AE158" i="10"/>
  <c r="AE146" i="10"/>
  <c r="AE154" i="10"/>
  <c r="AE115" i="10"/>
  <c r="AE162" i="10"/>
  <c r="AE96" i="10"/>
  <c r="AF96" i="10"/>
  <c r="AE12" i="10"/>
  <c r="AH165" i="10"/>
  <c r="AE45" i="10"/>
  <c r="AF24" i="10"/>
  <c r="AE150" i="10"/>
  <c r="AH128" i="10"/>
  <c r="AE57" i="10"/>
  <c r="AH35" i="10"/>
  <c r="AF145" i="10"/>
  <c r="AE24" i="10"/>
  <c r="AF104" i="10"/>
  <c r="AX13" i="10" s="1"/>
  <c r="AE20" i="10"/>
  <c r="AH45" i="10"/>
  <c r="AE118" i="10"/>
  <c r="AE110" i="10"/>
  <c r="AE92" i="10"/>
  <c r="AE62" i="10"/>
  <c r="AF118" i="10"/>
  <c r="AF100" i="10"/>
  <c r="AE127" i="10"/>
  <c r="AE161" i="10"/>
  <c r="AE117" i="10"/>
  <c r="AW8" i="10" s="1"/>
  <c r="AH71" i="10"/>
  <c r="AH81" i="10"/>
  <c r="AH26" i="10"/>
  <c r="AH78" i="10"/>
  <c r="AE51" i="10"/>
  <c r="AH10" i="10"/>
  <c r="AH20" i="10"/>
  <c r="AF83" i="10"/>
  <c r="AF23" i="10"/>
  <c r="AT8" i="10"/>
  <c r="AL8" i="10"/>
  <c r="AP8" i="10"/>
  <c r="AX8" i="10"/>
  <c r="AY9" i="10"/>
  <c r="AU9" i="10"/>
  <c r="AQ9" i="10"/>
  <c r="AM9" i="10"/>
  <c r="AQ15" i="10"/>
  <c r="AU15" i="10"/>
  <c r="AF12" i="10"/>
  <c r="AE84" i="10"/>
  <c r="AH166" i="10"/>
  <c r="AH92" i="10"/>
  <c r="AF121" i="10"/>
  <c r="AH140" i="10"/>
  <c r="AH112" i="10"/>
  <c r="AH51" i="10"/>
  <c r="AE10" i="10"/>
  <c r="AH52" i="10"/>
  <c r="AH123" i="10"/>
  <c r="AH31" i="10"/>
  <c r="AV10" i="10" s="1"/>
  <c r="AF153" i="10"/>
  <c r="AF138" i="10"/>
  <c r="AU8" i="10"/>
  <c r="AY8" i="10"/>
  <c r="AQ8" i="10"/>
  <c r="AM8" i="10"/>
  <c r="AF8" i="10"/>
  <c r="AH47" i="10"/>
  <c r="AE168" i="10"/>
  <c r="AH137" i="10"/>
  <c r="AH83" i="10"/>
  <c r="AV9" i="10" s="1"/>
  <c r="AF161" i="10"/>
  <c r="AF159" i="10"/>
  <c r="AF99" i="10"/>
  <c r="AS8" i="10"/>
  <c r="AE159" i="10"/>
  <c r="AH135" i="10"/>
  <c r="AH117" i="10"/>
  <c r="AE94" i="10"/>
  <c r="AH99" i="10"/>
  <c r="AZ11" i="10" s="1"/>
  <c r="AH15" i="10"/>
  <c r="AF105" i="10"/>
  <c r="AH23" i="10"/>
  <c r="AF14" i="10"/>
  <c r="AF31" i="10"/>
  <c r="AL10" i="10" s="1"/>
  <c r="G35" i="9"/>
  <c r="G34" i="9"/>
  <c r="G33" i="9"/>
  <c r="G38" i="9"/>
  <c r="J38" i="9" s="1"/>
  <c r="G37" i="9"/>
  <c r="J37" i="9" s="1"/>
  <c r="G36" i="9"/>
  <c r="J36" i="9" s="1"/>
  <c r="G41" i="9"/>
  <c r="G40" i="9"/>
  <c r="G39" i="9"/>
  <c r="G6" i="9"/>
  <c r="J6" i="9" s="1"/>
  <c r="G7" i="9"/>
  <c r="I7" i="9" s="1"/>
  <c r="G8" i="9"/>
  <c r="I8" i="9" s="1"/>
  <c r="G9" i="9"/>
  <c r="I9" i="9" s="1"/>
  <c r="G10" i="9"/>
  <c r="I10" i="9" s="1"/>
  <c r="G11" i="9"/>
  <c r="J11" i="9" s="1"/>
  <c r="G12" i="9"/>
  <c r="I12" i="9" s="1"/>
  <c r="G13" i="9"/>
  <c r="I13" i="9" s="1"/>
  <c r="G14" i="9"/>
  <c r="I14" i="9" s="1"/>
  <c r="G15" i="9"/>
  <c r="J15" i="9" s="1"/>
  <c r="G16" i="9"/>
  <c r="I16" i="9" s="1"/>
  <c r="G17" i="9"/>
  <c r="I17" i="9" s="1"/>
  <c r="G18" i="9"/>
  <c r="I18" i="9" s="1"/>
  <c r="G19" i="9"/>
  <c r="J19" i="9" s="1"/>
  <c r="G20" i="9"/>
  <c r="I20" i="9" s="1"/>
  <c r="G21" i="9"/>
  <c r="I21" i="9" s="1"/>
  <c r="G22" i="9"/>
  <c r="I22" i="9" s="1"/>
  <c r="G23" i="9"/>
  <c r="J23" i="9" s="1"/>
  <c r="G24" i="9"/>
  <c r="I24" i="9" s="1"/>
  <c r="G25" i="9"/>
  <c r="I25" i="9" s="1"/>
  <c r="G26" i="9"/>
  <c r="I26" i="9" s="1"/>
  <c r="G27" i="9"/>
  <c r="J27" i="9" s="1"/>
  <c r="G28" i="9"/>
  <c r="I28" i="9" s="1"/>
  <c r="G5" i="9"/>
  <c r="I5" i="9" s="1"/>
  <c r="AT15" i="10" l="1"/>
  <c r="AT10" i="10"/>
  <c r="AZ10" i="10"/>
  <c r="AV11" i="10"/>
  <c r="AZ8" i="10"/>
  <c r="AS10" i="10"/>
  <c r="AR12" i="10"/>
  <c r="AN12" i="10"/>
  <c r="AX10" i="10"/>
  <c r="AN10" i="10"/>
  <c r="AZ12" i="10"/>
  <c r="AV8" i="10"/>
  <c r="AW10" i="10"/>
  <c r="AW11" i="10"/>
  <c r="AZ9" i="10"/>
  <c r="AT9" i="10"/>
  <c r="AT13" i="10"/>
  <c r="AO12" i="10"/>
  <c r="AK8" i="10"/>
  <c r="AS12" i="10"/>
  <c r="AT12" i="10"/>
  <c r="AT11" i="10"/>
  <c r="AL11" i="10"/>
  <c r="AX11" i="10"/>
  <c r="AP11" i="10"/>
  <c r="AR8" i="10"/>
  <c r="AP9" i="10"/>
  <c r="AX15" i="10"/>
  <c r="AO10" i="10"/>
  <c r="AN9" i="10"/>
  <c r="AX12" i="10"/>
  <c r="AS11" i="10"/>
  <c r="AL15" i="10"/>
  <c r="AW12" i="10"/>
  <c r="AR9" i="10"/>
  <c r="AW15" i="10"/>
  <c r="AS15" i="10"/>
  <c r="AO15" i="10"/>
  <c r="AK15" i="10"/>
  <c r="AW13" i="10"/>
  <c r="AO13" i="10"/>
  <c r="AS13" i="10"/>
  <c r="AK13" i="10"/>
  <c r="AO8" i="10"/>
  <c r="AN11" i="10"/>
  <c r="AV12" i="10"/>
  <c r="AP10" i="10"/>
  <c r="AL12" i="10"/>
  <c r="AN8" i="10"/>
  <c r="AK11" i="10"/>
  <c r="AL9" i="10"/>
  <c r="AP15" i="10"/>
  <c r="AP13" i="10"/>
  <c r="AK12" i="10"/>
  <c r="AR10" i="10"/>
  <c r="AK10" i="10"/>
  <c r="AV15" i="10"/>
  <c r="AZ15" i="10"/>
  <c r="AR15" i="10"/>
  <c r="AN15" i="10"/>
  <c r="AZ13" i="10"/>
  <c r="AR13" i="10"/>
  <c r="AN13" i="10"/>
  <c r="AV13" i="10"/>
  <c r="AO11" i="10"/>
  <c r="AR11" i="10"/>
  <c r="AX9" i="10"/>
  <c r="AL13" i="10"/>
  <c r="AW9" i="10"/>
  <c r="AS9" i="10"/>
  <c r="AK9" i="10"/>
  <c r="AO9" i="10"/>
  <c r="AP12" i="10"/>
  <c r="J21" i="9"/>
  <c r="I35" i="9"/>
  <c r="I39" i="9"/>
  <c r="J9" i="9"/>
  <c r="J17" i="9"/>
  <c r="J5" i="9"/>
  <c r="T5" i="9" s="1"/>
  <c r="J25" i="9"/>
  <c r="J14" i="9"/>
  <c r="J22" i="9"/>
  <c r="J13" i="9"/>
  <c r="J8" i="9"/>
  <c r="J26" i="9"/>
  <c r="J18" i="9"/>
  <c r="R9" i="9" s="1"/>
  <c r="J10" i="9"/>
  <c r="S10" i="9"/>
  <c r="Q10" i="9"/>
  <c r="S6" i="9"/>
  <c r="Q6" i="9"/>
  <c r="S5" i="9"/>
  <c r="Q5" i="9"/>
  <c r="I23" i="9"/>
  <c r="I11" i="9"/>
  <c r="J28" i="9"/>
  <c r="J24" i="9"/>
  <c r="J20" i="9"/>
  <c r="J16" i="9"/>
  <c r="J12" i="9"/>
  <c r="J7" i="9"/>
  <c r="I27" i="9"/>
  <c r="S23" i="9" s="1"/>
  <c r="U23" i="9" s="1"/>
  <c r="I19" i="9"/>
  <c r="S9" i="9" s="1"/>
  <c r="I15" i="9"/>
  <c r="S8" i="9" s="1"/>
  <c r="I6" i="9"/>
  <c r="J34" i="9"/>
  <c r="J40" i="9"/>
  <c r="J33" i="9"/>
  <c r="J41" i="9"/>
  <c r="I38" i="9"/>
  <c r="I36" i="9"/>
  <c r="I40" i="9"/>
  <c r="J39" i="9"/>
  <c r="I34" i="9"/>
  <c r="J35" i="9"/>
  <c r="T34" i="9"/>
  <c r="R34" i="9"/>
  <c r="I33" i="9"/>
  <c r="I37" i="9"/>
  <c r="I41" i="9"/>
  <c r="Q35" i="9" s="1"/>
  <c r="R8" i="9" l="1"/>
  <c r="T7" i="9"/>
  <c r="R6" i="9"/>
  <c r="R5" i="9"/>
  <c r="V5" i="9" s="1"/>
  <c r="T8" i="9"/>
  <c r="T11" i="9"/>
  <c r="T9" i="9"/>
  <c r="V9" i="9" s="1"/>
  <c r="R7" i="9"/>
  <c r="T23" i="9"/>
  <c r="V23" i="9" s="1"/>
  <c r="V8" i="9"/>
  <c r="Q12" i="9"/>
  <c r="U10" i="9"/>
  <c r="R12" i="9"/>
  <c r="T12" i="9"/>
  <c r="V12" i="9" s="1"/>
  <c r="S12" i="9"/>
  <c r="T6" i="9"/>
  <c r="T33" i="9"/>
  <c r="T10" i="9"/>
  <c r="R10" i="9"/>
  <c r="U5" i="9"/>
  <c r="S7" i="9"/>
  <c r="Q7" i="9"/>
  <c r="Q9" i="9"/>
  <c r="U9" i="9" s="1"/>
  <c r="Q8" i="9"/>
  <c r="U8" i="9" s="1"/>
  <c r="R11" i="9"/>
  <c r="U6" i="9"/>
  <c r="S11" i="9"/>
  <c r="Q11" i="9"/>
  <c r="T35" i="9"/>
  <c r="Q34" i="9"/>
  <c r="R35" i="9"/>
  <c r="S34" i="9"/>
  <c r="R33" i="9"/>
  <c r="S35" i="9"/>
  <c r="U35" i="9" s="1"/>
  <c r="Q33" i="9"/>
  <c r="S33" i="9"/>
  <c r="V34" i="9"/>
  <c r="U12" i="9" l="1"/>
  <c r="V6" i="9"/>
  <c r="V7" i="9"/>
  <c r="V35" i="9"/>
  <c r="V11" i="9"/>
  <c r="V33" i="9"/>
  <c r="U7" i="9"/>
  <c r="U34" i="9"/>
  <c r="U11" i="9"/>
  <c r="V10" i="9"/>
  <c r="U33" i="9"/>
  <c r="W20" i="7" l="1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X14" i="7"/>
  <c r="F38" i="7" s="1"/>
  <c r="X13" i="7"/>
  <c r="E37" i="7" s="1"/>
  <c r="X12" i="7"/>
  <c r="H36" i="7" s="1"/>
  <c r="X7" i="7"/>
  <c r="G31" i="7" s="1"/>
  <c r="X6" i="7"/>
  <c r="G30" i="7" s="1"/>
  <c r="X5" i="7"/>
  <c r="F29" i="7" s="1"/>
  <c r="D65" i="7"/>
  <c r="D64" i="7"/>
  <c r="D24" i="7" l="1"/>
  <c r="H24" i="7"/>
  <c r="L24" i="7"/>
  <c r="P24" i="7"/>
  <c r="T24" i="7"/>
  <c r="E24" i="7"/>
  <c r="I24" i="7"/>
  <c r="M24" i="7"/>
  <c r="Q24" i="7"/>
  <c r="U24" i="7"/>
  <c r="F24" i="7"/>
  <c r="J24" i="7"/>
  <c r="N24" i="7"/>
  <c r="R24" i="7"/>
  <c r="V24" i="7"/>
  <c r="G24" i="7"/>
  <c r="K24" i="7"/>
  <c r="O24" i="7"/>
  <c r="S24" i="7"/>
  <c r="W24" i="7"/>
  <c r="V30" i="7"/>
  <c r="L30" i="7"/>
  <c r="Q29" i="7"/>
  <c r="T38" i="7"/>
  <c r="L38" i="7"/>
  <c r="T37" i="7"/>
  <c r="U30" i="7"/>
  <c r="J30" i="7"/>
  <c r="I29" i="7"/>
  <c r="Q38" i="7"/>
  <c r="I38" i="7"/>
  <c r="P37" i="7"/>
  <c r="Q30" i="7"/>
  <c r="F30" i="7"/>
  <c r="D38" i="7"/>
  <c r="P38" i="7"/>
  <c r="H38" i="7"/>
  <c r="L37" i="7"/>
  <c r="P30" i="7"/>
  <c r="E30" i="7"/>
  <c r="U38" i="7"/>
  <c r="M38" i="7"/>
  <c r="E38" i="7"/>
  <c r="H37" i="7"/>
  <c r="W36" i="7"/>
  <c r="P29" i="7"/>
  <c r="D37" i="7"/>
  <c r="S37" i="7"/>
  <c r="K37" i="7"/>
  <c r="V36" i="7"/>
  <c r="R36" i="7"/>
  <c r="F36" i="7"/>
  <c r="T30" i="7"/>
  <c r="N30" i="7"/>
  <c r="I30" i="7"/>
  <c r="U29" i="7"/>
  <c r="M29" i="7"/>
  <c r="E29" i="7"/>
  <c r="W38" i="7"/>
  <c r="S38" i="7"/>
  <c r="O38" i="7"/>
  <c r="K38" i="7"/>
  <c r="G38" i="7"/>
  <c r="V37" i="7"/>
  <c r="R37" i="7"/>
  <c r="N37" i="7"/>
  <c r="J37" i="7"/>
  <c r="F37" i="7"/>
  <c r="U36" i="7"/>
  <c r="Q36" i="7"/>
  <c r="M36" i="7"/>
  <c r="I36" i="7"/>
  <c r="E36" i="7"/>
  <c r="S36" i="7"/>
  <c r="O36" i="7"/>
  <c r="K36" i="7"/>
  <c r="G36" i="7"/>
  <c r="H29" i="7"/>
  <c r="W37" i="7"/>
  <c r="O37" i="7"/>
  <c r="G37" i="7"/>
  <c r="N36" i="7"/>
  <c r="J36" i="7"/>
  <c r="D29" i="7"/>
  <c r="R30" i="7"/>
  <c r="M30" i="7"/>
  <c r="H30" i="7"/>
  <c r="T29" i="7"/>
  <c r="L29" i="7"/>
  <c r="D36" i="7"/>
  <c r="V38" i="7"/>
  <c r="R38" i="7"/>
  <c r="N38" i="7"/>
  <c r="J38" i="7"/>
  <c r="U37" i="7"/>
  <c r="Q37" i="7"/>
  <c r="M37" i="7"/>
  <c r="I37" i="7"/>
  <c r="T36" i="7"/>
  <c r="P36" i="7"/>
  <c r="L36" i="7"/>
  <c r="V31" i="7"/>
  <c r="R31" i="7"/>
  <c r="N31" i="7"/>
  <c r="J31" i="7"/>
  <c r="F31" i="7"/>
  <c r="D31" i="7"/>
  <c r="U31" i="7"/>
  <c r="Q31" i="7"/>
  <c r="M31" i="7"/>
  <c r="I31" i="7"/>
  <c r="E31" i="7"/>
  <c r="W29" i="7"/>
  <c r="S29" i="7"/>
  <c r="O29" i="7"/>
  <c r="K29" i="7"/>
  <c r="G29" i="7"/>
  <c r="D30" i="7"/>
  <c r="T31" i="7"/>
  <c r="P31" i="7"/>
  <c r="L31" i="7"/>
  <c r="H31" i="7"/>
  <c r="W30" i="7"/>
  <c r="S30" i="7"/>
  <c r="O30" i="7"/>
  <c r="K30" i="7"/>
  <c r="V29" i="7"/>
  <c r="R29" i="7"/>
  <c r="N29" i="7"/>
  <c r="J29" i="7"/>
  <c r="W31" i="7"/>
  <c r="S31" i="7"/>
  <c r="O31" i="7"/>
  <c r="K31" i="7"/>
  <c r="D21" i="7"/>
  <c r="H21" i="7"/>
  <c r="L21" i="7"/>
  <c r="P21" i="7"/>
  <c r="T21" i="7"/>
  <c r="E21" i="7"/>
  <c r="I21" i="7"/>
  <c r="M21" i="7"/>
  <c r="Q21" i="7"/>
  <c r="U21" i="7"/>
  <c r="F21" i="7"/>
  <c r="J21" i="7"/>
  <c r="N21" i="7"/>
  <c r="R21" i="7"/>
  <c r="V21" i="7"/>
  <c r="G21" i="7"/>
  <c r="K21" i="7"/>
  <c r="O21" i="7"/>
  <c r="S21" i="7"/>
  <c r="W21" i="7"/>
  <c r="G18" i="7"/>
  <c r="K18" i="7"/>
  <c r="O18" i="7"/>
  <c r="S18" i="7"/>
  <c r="W18" i="7"/>
  <c r="D18" i="7"/>
  <c r="H18" i="7"/>
  <c r="L18" i="7"/>
  <c r="P18" i="7"/>
  <c r="T18" i="7"/>
  <c r="E18" i="7"/>
  <c r="I18" i="7"/>
  <c r="M18" i="7"/>
  <c r="Q18" i="7"/>
  <c r="U18" i="7"/>
  <c r="F18" i="7"/>
  <c r="J18" i="7"/>
  <c r="N18" i="7"/>
  <c r="R18" i="7"/>
  <c r="V18" i="7"/>
  <c r="I65" i="7"/>
  <c r="U64" i="7"/>
  <c r="U65" i="7"/>
  <c r="N65" i="7"/>
  <c r="J65" i="7"/>
  <c r="N64" i="7"/>
  <c r="E64" i="7"/>
  <c r="I64" i="7"/>
  <c r="O64" i="7"/>
  <c r="E68" i="7"/>
  <c r="Z18" i="7" l="1"/>
  <c r="X21" i="7"/>
  <c r="Y18" i="7"/>
  <c r="AA18" i="7"/>
  <c r="AA21" i="7"/>
  <c r="Z21" i="7"/>
  <c r="Y21" i="7"/>
  <c r="Y24" i="7"/>
  <c r="Z24" i="7"/>
  <c r="X18" i="7"/>
  <c r="X24" i="7"/>
  <c r="X54" i="7"/>
  <c r="S64" i="7"/>
  <c r="U66" i="7"/>
  <c r="O65" i="7"/>
  <c r="O66" i="7" s="1"/>
  <c r="E65" i="7"/>
  <c r="E66" i="7" s="1"/>
  <c r="J64" i="7"/>
  <c r="J66" i="7" s="1"/>
  <c r="P68" i="7"/>
  <c r="G65" i="7"/>
  <c r="G64" i="7"/>
  <c r="K65" i="7"/>
  <c r="K64" i="7"/>
  <c r="L65" i="7"/>
  <c r="L64" i="7"/>
  <c r="L68" i="7"/>
  <c r="L67" i="7"/>
  <c r="S65" i="7"/>
  <c r="K68" i="7"/>
  <c r="K67" i="7"/>
  <c r="K72" i="7" s="1"/>
  <c r="Q67" i="7"/>
  <c r="Q68" i="7"/>
  <c r="S68" i="7"/>
  <c r="S67" i="7"/>
  <c r="S72" i="7" s="1"/>
  <c r="T68" i="7"/>
  <c r="T67" i="7"/>
  <c r="R68" i="7"/>
  <c r="R67" i="7"/>
  <c r="X61" i="7"/>
  <c r="W65" i="7"/>
  <c r="W64" i="7"/>
  <c r="X62" i="7"/>
  <c r="F65" i="7"/>
  <c r="F64" i="7"/>
  <c r="P64" i="7"/>
  <c r="P65" i="7"/>
  <c r="G68" i="7"/>
  <c r="G67" i="7"/>
  <c r="G72" i="7" s="1"/>
  <c r="D68" i="7"/>
  <c r="X60" i="7"/>
  <c r="D67" i="7"/>
  <c r="D72" i="7" s="1"/>
  <c r="F68" i="7"/>
  <c r="F67" i="7"/>
  <c r="V68" i="7"/>
  <c r="V67" i="7"/>
  <c r="I66" i="7"/>
  <c r="R65" i="7"/>
  <c r="R64" i="7"/>
  <c r="V65" i="7"/>
  <c r="V64" i="7"/>
  <c r="X53" i="7"/>
  <c r="T64" i="7"/>
  <c r="T65" i="7"/>
  <c r="N66" i="7"/>
  <c r="H67" i="7"/>
  <c r="H68" i="7"/>
  <c r="I67" i="7"/>
  <c r="I72" i="7" s="1"/>
  <c r="I68" i="7"/>
  <c r="J68" i="7"/>
  <c r="J67" i="7"/>
  <c r="J72" i="7" s="1"/>
  <c r="P67" i="7"/>
  <c r="P72" i="7" s="1"/>
  <c r="M64" i="7"/>
  <c r="M65" i="7"/>
  <c r="Q65" i="7"/>
  <c r="Q64" i="7"/>
  <c r="H65" i="7"/>
  <c r="H64" i="7"/>
  <c r="W68" i="7"/>
  <c r="W67" i="7"/>
  <c r="W72" i="7" s="1"/>
  <c r="U68" i="7"/>
  <c r="U67" i="7"/>
  <c r="U72" i="7" s="1"/>
  <c r="M68" i="7"/>
  <c r="M67" i="7"/>
  <c r="O68" i="7"/>
  <c r="O67" i="7"/>
  <c r="O72" i="7" s="1"/>
  <c r="N68" i="7"/>
  <c r="N67" i="7"/>
  <c r="N72" i="7" s="1"/>
  <c r="X55" i="7"/>
  <c r="E67" i="7"/>
  <c r="E72" i="7" s="1"/>
  <c r="L41" i="7"/>
  <c r="X37" i="7"/>
  <c r="H44" i="7"/>
  <c r="H43" i="7"/>
  <c r="W44" i="7"/>
  <c r="W43" i="7"/>
  <c r="L44" i="7"/>
  <c r="L43" i="7"/>
  <c r="K43" i="7"/>
  <c r="K48" i="7" s="1"/>
  <c r="K44" i="7"/>
  <c r="M44" i="7"/>
  <c r="M43" i="7"/>
  <c r="J44" i="7"/>
  <c r="J43" i="7"/>
  <c r="X38" i="7"/>
  <c r="O44" i="7"/>
  <c r="O43" i="7"/>
  <c r="D44" i="7"/>
  <c r="D43" i="7"/>
  <c r="X36" i="7"/>
  <c r="Q43" i="7"/>
  <c r="Q48" i="7" s="1"/>
  <c r="Q44" i="7"/>
  <c r="N44" i="7"/>
  <c r="N43" i="7"/>
  <c r="G44" i="7"/>
  <c r="G43" i="7"/>
  <c r="E44" i="7"/>
  <c r="E43" i="7"/>
  <c r="U44" i="7"/>
  <c r="U43" i="7"/>
  <c r="R44" i="7"/>
  <c r="R43" i="7"/>
  <c r="P44" i="7"/>
  <c r="P43" i="7"/>
  <c r="T44" i="7"/>
  <c r="T43" i="7"/>
  <c r="S44" i="7"/>
  <c r="S43" i="7"/>
  <c r="I44" i="7"/>
  <c r="I43" i="7"/>
  <c r="F44" i="7"/>
  <c r="F43" i="7"/>
  <c r="V44" i="7"/>
  <c r="V43" i="7"/>
  <c r="L40" i="7"/>
  <c r="K41" i="7"/>
  <c r="U40" i="7"/>
  <c r="P41" i="7"/>
  <c r="G40" i="7"/>
  <c r="W41" i="7"/>
  <c r="U41" i="7"/>
  <c r="U42" i="7" s="1"/>
  <c r="E40" i="7"/>
  <c r="X30" i="7"/>
  <c r="D41" i="7"/>
  <c r="D40" i="7"/>
  <c r="X29" i="7"/>
  <c r="S41" i="7"/>
  <c r="S40" i="7"/>
  <c r="F41" i="7"/>
  <c r="F40" i="7"/>
  <c r="V41" i="7"/>
  <c r="V40" i="7"/>
  <c r="T41" i="7"/>
  <c r="T40" i="7"/>
  <c r="Q41" i="7"/>
  <c r="Q40" i="7"/>
  <c r="M41" i="7"/>
  <c r="M40" i="7"/>
  <c r="J41" i="7"/>
  <c r="J40" i="7"/>
  <c r="P40" i="7"/>
  <c r="K40" i="7"/>
  <c r="X31" i="7"/>
  <c r="O41" i="7"/>
  <c r="O40" i="7"/>
  <c r="H41" i="7"/>
  <c r="H40" i="7"/>
  <c r="N41" i="7"/>
  <c r="N40" i="7"/>
  <c r="W40" i="7"/>
  <c r="G41" i="7"/>
  <c r="G42" i="7" s="1"/>
  <c r="E41" i="7"/>
  <c r="I41" i="7"/>
  <c r="I40" i="7"/>
  <c r="R41" i="7"/>
  <c r="R40" i="7"/>
  <c r="V48" i="7" l="1"/>
  <c r="T72" i="7"/>
  <c r="D48" i="7"/>
  <c r="O48" i="7"/>
  <c r="R72" i="7"/>
  <c r="I48" i="7"/>
  <c r="T48" i="7"/>
  <c r="R48" i="7"/>
  <c r="E48" i="7"/>
  <c r="N48" i="7"/>
  <c r="M48" i="7"/>
  <c r="L48" i="7"/>
  <c r="H48" i="7"/>
  <c r="H72" i="7"/>
  <c r="F72" i="7"/>
  <c r="F48" i="7"/>
  <c r="S48" i="7"/>
  <c r="P48" i="7"/>
  <c r="U48" i="7"/>
  <c r="G48" i="7"/>
  <c r="J48" i="7"/>
  <c r="W48" i="7"/>
  <c r="M72" i="7"/>
  <c r="V72" i="7"/>
  <c r="Q72" i="7"/>
  <c r="L72" i="7"/>
  <c r="Q69" i="7"/>
  <c r="E69" i="7"/>
  <c r="M69" i="7"/>
  <c r="N69" i="7"/>
  <c r="W69" i="7"/>
  <c r="F69" i="7"/>
  <c r="I69" i="7"/>
  <c r="Q66" i="7"/>
  <c r="H66" i="7"/>
  <c r="F66" i="7"/>
  <c r="S66" i="7"/>
  <c r="P69" i="7"/>
  <c r="K69" i="7"/>
  <c r="O69" i="7"/>
  <c r="U69" i="7"/>
  <c r="V69" i="7"/>
  <c r="H69" i="7"/>
  <c r="M66" i="7"/>
  <c r="J69" i="7"/>
  <c r="D66" i="7"/>
  <c r="V66" i="7"/>
  <c r="G69" i="7"/>
  <c r="W66" i="7"/>
  <c r="R69" i="7"/>
  <c r="S69" i="7"/>
  <c r="L69" i="7"/>
  <c r="K66" i="7"/>
  <c r="T66" i="7"/>
  <c r="R66" i="7"/>
  <c r="D69" i="7"/>
  <c r="P66" i="7"/>
  <c r="T69" i="7"/>
  <c r="L66" i="7"/>
  <c r="G66" i="7"/>
  <c r="V45" i="7"/>
  <c r="R45" i="7"/>
  <c r="E45" i="7"/>
  <c r="F45" i="7"/>
  <c r="J45" i="7"/>
  <c r="L42" i="7"/>
  <c r="P45" i="7"/>
  <c r="K45" i="7"/>
  <c r="W45" i="7"/>
  <c r="P42" i="7"/>
  <c r="N45" i="7"/>
  <c r="D45" i="7"/>
  <c r="O45" i="7"/>
  <c r="M45" i="7"/>
  <c r="S45" i="7"/>
  <c r="I45" i="7"/>
  <c r="U45" i="7"/>
  <c r="L45" i="7"/>
  <c r="T45" i="7"/>
  <c r="Q45" i="7"/>
  <c r="H45" i="7"/>
  <c r="G45" i="7"/>
  <c r="W42" i="7"/>
  <c r="K42" i="7"/>
  <c r="O42" i="7"/>
  <c r="J42" i="7"/>
  <c r="M42" i="7"/>
  <c r="Q42" i="7"/>
  <c r="T42" i="7"/>
  <c r="E42" i="7"/>
  <c r="I42" i="7"/>
  <c r="N42" i="7"/>
  <c r="V42" i="7"/>
  <c r="F42" i="7"/>
  <c r="D42" i="7"/>
  <c r="R42" i="7"/>
  <c r="H42" i="7"/>
  <c r="S42" i="7"/>
  <c r="X48" i="7" l="1"/>
  <c r="Z48" i="7"/>
  <c r="Y48" i="7"/>
  <c r="Z72" i="7"/>
  <c r="Y72" i="7"/>
  <c r="X72" i="7"/>
  <c r="Z45" i="7"/>
  <c r="Z42" i="7"/>
  <c r="AA66" i="7"/>
  <c r="Z66" i="7"/>
  <c r="X66" i="7"/>
  <c r="Y66" i="7"/>
  <c r="AA69" i="7"/>
  <c r="Z69" i="7"/>
  <c r="X69" i="7"/>
  <c r="Y69" i="7"/>
  <c r="X42" i="7"/>
  <c r="AA45" i="7"/>
  <c r="Y45" i="7"/>
  <c r="X45" i="7"/>
  <c r="AA42" i="7"/>
  <c r="Y42" i="7"/>
  <c r="H11" i="6" l="1"/>
  <c r="D16" i="6"/>
  <c r="I11" i="6" s="1"/>
  <c r="E16" i="6"/>
  <c r="J11" i="6" s="1"/>
  <c r="C16" i="6"/>
  <c r="H14" i="6" s="1"/>
  <c r="G4" i="6"/>
  <c r="F4" i="6"/>
  <c r="G15" i="6"/>
  <c r="F15" i="6"/>
  <c r="G14" i="6"/>
  <c r="F14" i="6"/>
  <c r="G13" i="6"/>
  <c r="F13" i="6"/>
  <c r="G12" i="6"/>
  <c r="F12" i="6"/>
  <c r="G11" i="6"/>
  <c r="F11" i="6"/>
  <c r="E7" i="6"/>
  <c r="J4" i="6" s="1"/>
  <c r="D7" i="6"/>
  <c r="I5" i="6" s="1"/>
  <c r="C7" i="6"/>
  <c r="H4" i="6" s="1"/>
  <c r="G6" i="6"/>
  <c r="F6" i="6"/>
  <c r="G5" i="6"/>
  <c r="F5" i="6"/>
  <c r="H12" i="6" l="1"/>
  <c r="H5" i="6"/>
  <c r="J14" i="6"/>
  <c r="H13" i="6"/>
  <c r="J13" i="6"/>
  <c r="J12" i="6"/>
  <c r="H6" i="6"/>
  <c r="K11" i="6"/>
  <c r="J15" i="6"/>
  <c r="I14" i="6"/>
  <c r="L14" i="6" s="1"/>
  <c r="H15" i="6"/>
  <c r="L11" i="6"/>
  <c r="I12" i="6"/>
  <c r="I15" i="6"/>
  <c r="I13" i="6"/>
  <c r="I6" i="6"/>
  <c r="J5" i="6"/>
  <c r="I4" i="6"/>
  <c r="K4" i="6" s="1"/>
  <c r="F7" i="6"/>
  <c r="J6" i="6"/>
  <c r="F16" i="6"/>
  <c r="L12" i="6" l="1"/>
  <c r="K14" i="6"/>
  <c r="L5" i="6"/>
  <c r="L13" i="6"/>
  <c r="L15" i="6"/>
  <c r="K5" i="6"/>
  <c r="K13" i="6"/>
  <c r="K15" i="6"/>
  <c r="K12" i="6"/>
  <c r="L4" i="6"/>
  <c r="K6" i="6"/>
  <c r="L6" i="6"/>
  <c r="AA36" i="3" l="1"/>
  <c r="AA72" i="3"/>
  <c r="J170" i="8"/>
  <c r="I170" i="8"/>
  <c r="T142" i="8" s="1"/>
  <c r="H170" i="8"/>
  <c r="S163" i="8" s="1"/>
  <c r="G170" i="8"/>
  <c r="R33" i="8" s="1"/>
  <c r="F170" i="8"/>
  <c r="Q163" i="8" s="1"/>
  <c r="E170" i="8"/>
  <c r="P111" i="8" s="1"/>
  <c r="D170" i="8"/>
  <c r="O166" i="8" s="1"/>
  <c r="C170" i="8"/>
  <c r="N73" i="8" s="1"/>
  <c r="B170" i="8"/>
  <c r="M167" i="8" s="1"/>
  <c r="U167" i="8"/>
  <c r="U166" i="8"/>
  <c r="Q166" i="8"/>
  <c r="U164" i="8"/>
  <c r="Q164" i="8"/>
  <c r="U163" i="8"/>
  <c r="U162" i="8"/>
  <c r="Q162" i="8"/>
  <c r="U159" i="8"/>
  <c r="U158" i="8"/>
  <c r="Q158" i="8"/>
  <c r="U156" i="8"/>
  <c r="Q156" i="8"/>
  <c r="U155" i="8"/>
  <c r="Q155" i="8"/>
  <c r="U154" i="8"/>
  <c r="Q154" i="8"/>
  <c r="U151" i="8"/>
  <c r="U150" i="8"/>
  <c r="Q150" i="8"/>
  <c r="M150" i="8"/>
  <c r="U148" i="8"/>
  <c r="Q148" i="8"/>
  <c r="M148" i="8"/>
  <c r="Q147" i="8"/>
  <c r="Q146" i="8"/>
  <c r="M146" i="8"/>
  <c r="U145" i="8"/>
  <c r="Q145" i="8"/>
  <c r="Q143" i="8"/>
  <c r="M143" i="8"/>
  <c r="U140" i="8"/>
  <c r="Q140" i="8"/>
  <c r="U139" i="8"/>
  <c r="Q139" i="8"/>
  <c r="U138" i="8"/>
  <c r="Q138" i="8"/>
  <c r="M138" i="8"/>
  <c r="U136" i="8"/>
  <c r="Q136" i="8"/>
  <c r="U134" i="8"/>
  <c r="Q134" i="8"/>
  <c r="P134" i="8"/>
  <c r="M134" i="8"/>
  <c r="U133" i="8"/>
  <c r="Q133" i="8"/>
  <c r="M133" i="8"/>
  <c r="U131" i="8"/>
  <c r="Q131" i="8"/>
  <c r="M131" i="8"/>
  <c r="U130" i="8"/>
  <c r="Q130" i="8"/>
  <c r="U129" i="8"/>
  <c r="M129" i="8"/>
  <c r="U126" i="8"/>
  <c r="Q126" i="8"/>
  <c r="M126" i="8"/>
  <c r="U125" i="8"/>
  <c r="Q125" i="8"/>
  <c r="M125" i="8"/>
  <c r="U124" i="8"/>
  <c r="Q124" i="8"/>
  <c r="M124" i="8"/>
  <c r="U122" i="8"/>
  <c r="Q122" i="8"/>
  <c r="M122" i="8"/>
  <c r="U121" i="8"/>
  <c r="Q121" i="8"/>
  <c r="M121" i="8"/>
  <c r="U119" i="8"/>
  <c r="Q119" i="8"/>
  <c r="M119" i="8"/>
  <c r="U117" i="8"/>
  <c r="Q117" i="8"/>
  <c r="M117" i="8"/>
  <c r="U116" i="8"/>
  <c r="Q116" i="8"/>
  <c r="M116" i="8"/>
  <c r="U115" i="8"/>
  <c r="Q115" i="8"/>
  <c r="M115" i="8"/>
  <c r="U114" i="8"/>
  <c r="Q114" i="8"/>
  <c r="M114" i="8"/>
  <c r="U113" i="8"/>
  <c r="Q113" i="8"/>
  <c r="M113" i="8"/>
  <c r="U112" i="8"/>
  <c r="Q112" i="8"/>
  <c r="M112" i="8"/>
  <c r="U111" i="8"/>
  <c r="Q111" i="8"/>
  <c r="M111" i="8"/>
  <c r="U110" i="8"/>
  <c r="Q110" i="8"/>
  <c r="M110" i="8"/>
  <c r="U109" i="8"/>
  <c r="Q109" i="8"/>
  <c r="M109" i="8"/>
  <c r="U108" i="8"/>
  <c r="Q108" i="8"/>
  <c r="M108" i="8"/>
  <c r="U107" i="8"/>
  <c r="Q107" i="8"/>
  <c r="M107" i="8"/>
  <c r="U106" i="8"/>
  <c r="Q106" i="8"/>
  <c r="M106" i="8"/>
  <c r="U105" i="8"/>
  <c r="Q105" i="8"/>
  <c r="M105" i="8"/>
  <c r="U104" i="8"/>
  <c r="Q104" i="8"/>
  <c r="M104" i="8"/>
  <c r="U103" i="8"/>
  <c r="Q103" i="8"/>
  <c r="M103" i="8"/>
  <c r="U102" i="8"/>
  <c r="Q102" i="8"/>
  <c r="M102" i="8"/>
  <c r="U101" i="8"/>
  <c r="Q101" i="8"/>
  <c r="M101" i="8"/>
  <c r="U100" i="8"/>
  <c r="Q100" i="8"/>
  <c r="M100" i="8"/>
  <c r="U99" i="8"/>
  <c r="Q99" i="8"/>
  <c r="M99" i="8"/>
  <c r="U98" i="8"/>
  <c r="Q98" i="8"/>
  <c r="M98" i="8"/>
  <c r="U97" i="8"/>
  <c r="Q97" i="8"/>
  <c r="M97" i="8"/>
  <c r="U96" i="8"/>
  <c r="Q96" i="8"/>
  <c r="M96" i="8"/>
  <c r="U95" i="8"/>
  <c r="Q95" i="8"/>
  <c r="M95" i="8"/>
  <c r="U94" i="8"/>
  <c r="Q94" i="8"/>
  <c r="M94" i="8"/>
  <c r="U93" i="8"/>
  <c r="Q93" i="8"/>
  <c r="M93" i="8"/>
  <c r="U92" i="8"/>
  <c r="Q92" i="8"/>
  <c r="M92" i="8"/>
  <c r="U91" i="8"/>
  <c r="Q91" i="8"/>
  <c r="M91" i="8"/>
  <c r="U90" i="8"/>
  <c r="Q90" i="8"/>
  <c r="M90" i="8"/>
  <c r="U89" i="8"/>
  <c r="Q89" i="8"/>
  <c r="M89" i="8"/>
  <c r="U88" i="8"/>
  <c r="Q88" i="8"/>
  <c r="M88" i="8"/>
  <c r="U87" i="8"/>
  <c r="Q87" i="8"/>
  <c r="M87" i="8"/>
  <c r="U86" i="8"/>
  <c r="Q86" i="8"/>
  <c r="M86" i="8"/>
  <c r="U85" i="8"/>
  <c r="Q85" i="8"/>
  <c r="M85" i="8"/>
  <c r="U84" i="8"/>
  <c r="Q84" i="8"/>
  <c r="M84" i="8"/>
  <c r="U83" i="8"/>
  <c r="Q83" i="8"/>
  <c r="M83" i="8"/>
  <c r="U82" i="8"/>
  <c r="Q82" i="8"/>
  <c r="M82" i="8"/>
  <c r="U81" i="8"/>
  <c r="Q81" i="8"/>
  <c r="M81" i="8"/>
  <c r="U80" i="8"/>
  <c r="Q80" i="8"/>
  <c r="M80" i="8"/>
  <c r="U79" i="8"/>
  <c r="Q79" i="8"/>
  <c r="M79" i="8"/>
  <c r="U78" i="8"/>
  <c r="Q78" i="8"/>
  <c r="M78" i="8"/>
  <c r="U77" i="8"/>
  <c r="Q77" i="8"/>
  <c r="M77" i="8"/>
  <c r="U76" i="8"/>
  <c r="Q76" i="8"/>
  <c r="M76" i="8"/>
  <c r="U75" i="8"/>
  <c r="Q75" i="8"/>
  <c r="M75" i="8"/>
  <c r="U74" i="8"/>
  <c r="Q74" i="8"/>
  <c r="M74" i="8"/>
  <c r="U73" i="8"/>
  <c r="Q73" i="8"/>
  <c r="M73" i="8"/>
  <c r="U72" i="8"/>
  <c r="Q72" i="8"/>
  <c r="M72" i="8"/>
  <c r="U71" i="8"/>
  <c r="Q71" i="8"/>
  <c r="M71" i="8"/>
  <c r="U70" i="8"/>
  <c r="Q70" i="8"/>
  <c r="M70" i="8"/>
  <c r="U69" i="8"/>
  <c r="Q69" i="8"/>
  <c r="M69" i="8"/>
  <c r="U68" i="8"/>
  <c r="Q68" i="8"/>
  <c r="M68" i="8"/>
  <c r="U67" i="8"/>
  <c r="Q67" i="8"/>
  <c r="M67" i="8"/>
  <c r="U66" i="8"/>
  <c r="Q66" i="8"/>
  <c r="M66" i="8"/>
  <c r="U65" i="8"/>
  <c r="Q65" i="8"/>
  <c r="M65" i="8"/>
  <c r="U64" i="8"/>
  <c r="Q64" i="8"/>
  <c r="M64" i="8"/>
  <c r="U63" i="8"/>
  <c r="Q63" i="8"/>
  <c r="M63" i="8"/>
  <c r="U62" i="8"/>
  <c r="Q62" i="8"/>
  <c r="M62" i="8"/>
  <c r="U61" i="8"/>
  <c r="Q61" i="8"/>
  <c r="M61" i="8"/>
  <c r="U60" i="8"/>
  <c r="Q60" i="8"/>
  <c r="M60" i="8"/>
  <c r="U59" i="8"/>
  <c r="Q59" i="8"/>
  <c r="M59" i="8"/>
  <c r="U58" i="8"/>
  <c r="Q58" i="8"/>
  <c r="M58" i="8"/>
  <c r="U57" i="8"/>
  <c r="Q57" i="8"/>
  <c r="M57" i="8"/>
  <c r="U56" i="8"/>
  <c r="Q56" i="8"/>
  <c r="M56" i="8"/>
  <c r="U55" i="8"/>
  <c r="Q55" i="8"/>
  <c r="M55" i="8"/>
  <c r="U54" i="8"/>
  <c r="Q54" i="8"/>
  <c r="M54" i="8"/>
  <c r="U53" i="8"/>
  <c r="Q53" i="8"/>
  <c r="M53" i="8"/>
  <c r="U52" i="8"/>
  <c r="Q52" i="8"/>
  <c r="M52" i="8"/>
  <c r="U51" i="8"/>
  <c r="Q51" i="8"/>
  <c r="M51" i="8"/>
  <c r="U50" i="8"/>
  <c r="Q50" i="8"/>
  <c r="M50" i="8"/>
  <c r="U49" i="8"/>
  <c r="Q49" i="8"/>
  <c r="M49" i="8"/>
  <c r="U48" i="8"/>
  <c r="Q48" i="8"/>
  <c r="M48" i="8"/>
  <c r="U47" i="8"/>
  <c r="Q47" i="8"/>
  <c r="M47" i="8"/>
  <c r="U46" i="8"/>
  <c r="Q46" i="8"/>
  <c r="M46" i="8"/>
  <c r="U45" i="8"/>
  <c r="Q45" i="8"/>
  <c r="M45" i="8"/>
  <c r="U44" i="8"/>
  <c r="Q44" i="8"/>
  <c r="M44" i="8"/>
  <c r="U43" i="8"/>
  <c r="Q43" i="8"/>
  <c r="M43" i="8"/>
  <c r="U42" i="8"/>
  <c r="Q42" i="8"/>
  <c r="M42" i="8"/>
  <c r="U41" i="8"/>
  <c r="Q41" i="8"/>
  <c r="M41" i="8"/>
  <c r="U40" i="8"/>
  <c r="Q40" i="8"/>
  <c r="M40" i="8"/>
  <c r="U39" i="8"/>
  <c r="Q39" i="8"/>
  <c r="M39" i="8"/>
  <c r="U38" i="8"/>
  <c r="Q38" i="8"/>
  <c r="M38" i="8"/>
  <c r="U37" i="8"/>
  <c r="Q37" i="8"/>
  <c r="M37" i="8"/>
  <c r="U36" i="8"/>
  <c r="Q36" i="8"/>
  <c r="M36" i="8"/>
  <c r="U35" i="8"/>
  <c r="Q35" i="8"/>
  <c r="M35" i="8"/>
  <c r="U34" i="8"/>
  <c r="Q34" i="8"/>
  <c r="M34" i="8"/>
  <c r="U33" i="8"/>
  <c r="Q33" i="8"/>
  <c r="M33" i="8"/>
  <c r="U32" i="8"/>
  <c r="Q32" i="8"/>
  <c r="M32" i="8"/>
  <c r="U31" i="8"/>
  <c r="Q31" i="8"/>
  <c r="M31" i="8"/>
  <c r="U30" i="8"/>
  <c r="Q30" i="8"/>
  <c r="M30" i="8"/>
  <c r="U29" i="8"/>
  <c r="Q29" i="8"/>
  <c r="M29" i="8"/>
  <c r="U28" i="8"/>
  <c r="Q28" i="8"/>
  <c r="M28" i="8"/>
  <c r="U27" i="8"/>
  <c r="Q27" i="8"/>
  <c r="M27" i="8"/>
  <c r="U26" i="8"/>
  <c r="Q26" i="8"/>
  <c r="M26" i="8"/>
  <c r="U25" i="8"/>
  <c r="Q25" i="8"/>
  <c r="M25" i="8"/>
  <c r="U24" i="8"/>
  <c r="Q24" i="8"/>
  <c r="M24" i="8"/>
  <c r="U23" i="8"/>
  <c r="Q23" i="8"/>
  <c r="M23" i="8"/>
  <c r="U22" i="8"/>
  <c r="Q22" i="8"/>
  <c r="M22" i="8"/>
  <c r="U21" i="8"/>
  <c r="Q21" i="8"/>
  <c r="M21" i="8"/>
  <c r="U20" i="8"/>
  <c r="Q20" i="8"/>
  <c r="M20" i="8"/>
  <c r="U19" i="8"/>
  <c r="Q19" i="8"/>
  <c r="M19" i="8"/>
  <c r="U18" i="8"/>
  <c r="Q18" i="8"/>
  <c r="M18" i="8"/>
  <c r="U17" i="8"/>
  <c r="Q17" i="8"/>
  <c r="M17" i="8"/>
  <c r="U16" i="8"/>
  <c r="Q16" i="8"/>
  <c r="M16" i="8"/>
  <c r="U15" i="8"/>
  <c r="Q15" i="8"/>
  <c r="M15" i="8"/>
  <c r="U14" i="8"/>
  <c r="Q14" i="8"/>
  <c r="M14" i="8"/>
  <c r="U13" i="8"/>
  <c r="Q13" i="8"/>
  <c r="M13" i="8"/>
  <c r="U12" i="8"/>
  <c r="Q12" i="8"/>
  <c r="M12" i="8"/>
  <c r="U11" i="8"/>
  <c r="Q11" i="8"/>
  <c r="M11" i="8"/>
  <c r="U10" i="8"/>
  <c r="Q10" i="8"/>
  <c r="M10" i="8"/>
  <c r="U9" i="8"/>
  <c r="Q9" i="8"/>
  <c r="M9" i="8"/>
  <c r="U8" i="8"/>
  <c r="Q8" i="8"/>
  <c r="M8" i="8"/>
  <c r="M164" i="8" l="1"/>
  <c r="M154" i="8"/>
  <c r="T21" i="8"/>
  <c r="T25" i="8"/>
  <c r="T88" i="8"/>
  <c r="P122" i="8"/>
  <c r="M136" i="8"/>
  <c r="M147" i="8"/>
  <c r="M155" i="8"/>
  <c r="T169" i="8"/>
  <c r="P22" i="8"/>
  <c r="P23" i="8"/>
  <c r="P24" i="8"/>
  <c r="P26" i="8"/>
  <c r="P27" i="8"/>
  <c r="T148" i="8"/>
  <c r="P29" i="8"/>
  <c r="P30" i="8"/>
  <c r="P67" i="8"/>
  <c r="T73" i="8"/>
  <c r="T86" i="8"/>
  <c r="O19" i="8"/>
  <c r="T33" i="8"/>
  <c r="P89" i="8"/>
  <c r="P110" i="8"/>
  <c r="M140" i="8"/>
  <c r="M145" i="8"/>
  <c r="S87" i="8"/>
  <c r="S88" i="8"/>
  <c r="AC88" i="8" s="1"/>
  <c r="O89" i="8"/>
  <c r="O83" i="8"/>
  <c r="M151" i="8"/>
  <c r="M159" i="8"/>
  <c r="M163" i="8"/>
  <c r="R92" i="8"/>
  <c r="M158" i="8"/>
  <c r="N94" i="8"/>
  <c r="N107" i="8"/>
  <c r="O123" i="8"/>
  <c r="M156" i="8"/>
  <c r="M162" i="8"/>
  <c r="O153" i="8"/>
  <c r="O10" i="8"/>
  <c r="O16" i="8"/>
  <c r="O45" i="8"/>
  <c r="O69" i="8"/>
  <c r="O121" i="8"/>
  <c r="P21" i="8"/>
  <c r="T24" i="8"/>
  <c r="P25" i="8"/>
  <c r="T30" i="8"/>
  <c r="S33" i="8"/>
  <c r="O34" i="8"/>
  <c r="T75" i="8"/>
  <c r="O85" i="8"/>
  <c r="S89" i="8"/>
  <c r="T90" i="8"/>
  <c r="S92" i="8"/>
  <c r="T106" i="8"/>
  <c r="S124" i="8"/>
  <c r="O127" i="8"/>
  <c r="T132" i="8"/>
  <c r="O135" i="8"/>
  <c r="P145" i="8"/>
  <c r="S9" i="8"/>
  <c r="S13" i="8"/>
  <c r="S15" i="8"/>
  <c r="S39" i="8"/>
  <c r="O68" i="8"/>
  <c r="O147" i="8"/>
  <c r="T9" i="8"/>
  <c r="P10" i="8"/>
  <c r="T13" i="8"/>
  <c r="T15" i="8"/>
  <c r="P16" i="8"/>
  <c r="S24" i="8"/>
  <c r="O25" i="8"/>
  <c r="T26" i="8"/>
  <c r="T28" i="8"/>
  <c r="P31" i="8"/>
  <c r="O32" i="8"/>
  <c r="O36" i="8"/>
  <c r="T39" i="8"/>
  <c r="O43" i="8"/>
  <c r="T54" i="8"/>
  <c r="O62" i="8"/>
  <c r="S64" i="8"/>
  <c r="S65" i="8"/>
  <c r="T66" i="8"/>
  <c r="P73" i="8"/>
  <c r="P76" i="8"/>
  <c r="O93" i="8"/>
  <c r="T96" i="8"/>
  <c r="S105" i="8"/>
  <c r="S106" i="8"/>
  <c r="AC106" i="8" s="1"/>
  <c r="T110" i="8"/>
  <c r="S136" i="8"/>
  <c r="S159" i="8"/>
  <c r="T162" i="8"/>
  <c r="N14" i="8"/>
  <c r="R14" i="8"/>
  <c r="N40" i="8"/>
  <c r="N48" i="8"/>
  <c r="R169" i="8"/>
  <c r="S8" i="8"/>
  <c r="O9" i="8"/>
  <c r="O12" i="8"/>
  <c r="O13" i="8"/>
  <c r="O14" i="8"/>
  <c r="S14" i="8"/>
  <c r="O15" i="8"/>
  <c r="R20" i="8"/>
  <c r="N21" i="8"/>
  <c r="R21" i="8"/>
  <c r="S22" i="8"/>
  <c r="O33" i="8"/>
  <c r="S35" i="8"/>
  <c r="S37" i="8"/>
  <c r="O40" i="8"/>
  <c r="S42" i="8"/>
  <c r="S44" i="8"/>
  <c r="S46" i="8"/>
  <c r="S47" i="8"/>
  <c r="O48" i="8"/>
  <c r="O52" i="8"/>
  <c r="O54" i="8"/>
  <c r="S60" i="8"/>
  <c r="S61" i="8"/>
  <c r="O80" i="8"/>
  <c r="O81" i="8"/>
  <c r="S101" i="8"/>
  <c r="S102" i="8"/>
  <c r="S156" i="8"/>
  <c r="S158" i="8"/>
  <c r="T8" i="8"/>
  <c r="P9" i="8"/>
  <c r="S11" i="8"/>
  <c r="P13" i="8"/>
  <c r="P14" i="8"/>
  <c r="T14" i="8"/>
  <c r="P15" i="8"/>
  <c r="S17" i="8"/>
  <c r="S20" i="8"/>
  <c r="O21" i="8"/>
  <c r="S21" i="8"/>
  <c r="O22" i="8"/>
  <c r="T23" i="8"/>
  <c r="S25" i="8"/>
  <c r="O26" i="8"/>
  <c r="T27" i="8"/>
  <c r="S28" i="8"/>
  <c r="Y28" i="8" s="1"/>
  <c r="O29" i="8"/>
  <c r="S32" i="8"/>
  <c r="P33" i="8"/>
  <c r="AB33" i="8" s="1"/>
  <c r="T49" i="8"/>
  <c r="S50" i="8"/>
  <c r="S51" i="8"/>
  <c r="S53" i="8"/>
  <c r="P54" i="8"/>
  <c r="O56" i="8"/>
  <c r="O57" i="8"/>
  <c r="O71" i="8"/>
  <c r="P74" i="8"/>
  <c r="P75" i="8"/>
  <c r="O78" i="8"/>
  <c r="P90" i="8"/>
  <c r="P97" i="8"/>
  <c r="R99" i="8"/>
  <c r="S117" i="8"/>
  <c r="T121" i="8"/>
  <c r="O130" i="8"/>
  <c r="O143" i="8"/>
  <c r="O150" i="8"/>
  <c r="S154" i="8"/>
  <c r="T161" i="8"/>
  <c r="N37" i="8"/>
  <c r="N60" i="8"/>
  <c r="N64" i="8"/>
  <c r="O11" i="8"/>
  <c r="S12" i="8"/>
  <c r="O17" i="8"/>
  <c r="S18" i="8"/>
  <c r="O20" i="8"/>
  <c r="S23" i="8"/>
  <c r="O24" i="8"/>
  <c r="S27" i="8"/>
  <c r="AC27" i="8" s="1"/>
  <c r="O28" i="8"/>
  <c r="N30" i="8"/>
  <c r="R30" i="8"/>
  <c r="S31" i="8"/>
  <c r="R34" i="8"/>
  <c r="N35" i="8"/>
  <c r="S36" i="8"/>
  <c r="O37" i="8"/>
  <c r="N42" i="8"/>
  <c r="S55" i="8"/>
  <c r="S58" i="8"/>
  <c r="S59" i="8"/>
  <c r="O60" i="8"/>
  <c r="S62" i="8"/>
  <c r="S63" i="8"/>
  <c r="O64" i="8"/>
  <c r="S67" i="8"/>
  <c r="N75" i="8"/>
  <c r="R75" i="8"/>
  <c r="S76" i="8"/>
  <c r="S77" i="8"/>
  <c r="S79" i="8"/>
  <c r="R82" i="8"/>
  <c r="R84" i="8"/>
  <c r="S86" i="8"/>
  <c r="N87" i="8"/>
  <c r="S90" i="8"/>
  <c r="Y90" i="8" s="1"/>
  <c r="O91" i="8"/>
  <c r="N92" i="8"/>
  <c r="R94" i="8"/>
  <c r="O95" i="8"/>
  <c r="O96" i="8"/>
  <c r="R107" i="8"/>
  <c r="O108" i="8"/>
  <c r="O109" i="8"/>
  <c r="S119" i="8"/>
  <c r="S123" i="8"/>
  <c r="S128" i="8"/>
  <c r="S131" i="8"/>
  <c r="S135" i="8"/>
  <c r="O141" i="8"/>
  <c r="O146" i="8"/>
  <c r="S157" i="8"/>
  <c r="S160" i="8"/>
  <c r="R163" i="8"/>
  <c r="N164" i="8"/>
  <c r="M166" i="8"/>
  <c r="R18" i="8"/>
  <c r="R55" i="8"/>
  <c r="S169" i="8"/>
  <c r="O8" i="8"/>
  <c r="S10" i="8"/>
  <c r="N12" i="8"/>
  <c r="S16" i="8"/>
  <c r="O18" i="8"/>
  <c r="S19" i="8"/>
  <c r="O23" i="8"/>
  <c r="S26" i="8"/>
  <c r="O27" i="8"/>
  <c r="S29" i="8"/>
  <c r="O30" i="8"/>
  <c r="S30" i="8"/>
  <c r="O31" i="8"/>
  <c r="R32" i="8"/>
  <c r="N33" i="8"/>
  <c r="S34" i="8"/>
  <c r="O35" i="8"/>
  <c r="O38" i="8"/>
  <c r="S40" i="8"/>
  <c r="S41" i="8"/>
  <c r="O42" i="8"/>
  <c r="S48" i="8"/>
  <c r="S49" i="8"/>
  <c r="Y49" i="8" s="1"/>
  <c r="O51" i="8"/>
  <c r="S54" i="8"/>
  <c r="AC54" i="8" s="1"/>
  <c r="N55" i="8"/>
  <c r="N62" i="8"/>
  <c r="O66" i="8"/>
  <c r="S74" i="8"/>
  <c r="O75" i="8"/>
  <c r="S75" i="8"/>
  <c r="O76" i="8"/>
  <c r="O87" i="8"/>
  <c r="O90" i="8"/>
  <c r="S94" i="8"/>
  <c r="O98" i="8"/>
  <c r="O100" i="8"/>
  <c r="O103" i="8"/>
  <c r="O104" i="8"/>
  <c r="S107" i="8"/>
  <c r="S113" i="8"/>
  <c r="S114" i="8"/>
  <c r="S118" i="8"/>
  <c r="S133" i="8"/>
  <c r="S137" i="8"/>
  <c r="O139" i="8"/>
  <c r="O140" i="8"/>
  <c r="S142" i="8"/>
  <c r="S144" i="8"/>
  <c r="S145" i="8"/>
  <c r="O154" i="8"/>
  <c r="O164" i="8"/>
  <c r="N143" i="8"/>
  <c r="N90" i="8"/>
  <c r="AA90" i="8" s="1"/>
  <c r="N52" i="8"/>
  <c r="N45" i="8"/>
  <c r="N43" i="8"/>
  <c r="N162" i="8"/>
  <c r="N160" i="8"/>
  <c r="N138" i="8"/>
  <c r="N118" i="8"/>
  <c r="N110" i="8"/>
  <c r="N99" i="8"/>
  <c r="N84" i="8"/>
  <c r="N82" i="8"/>
  <c r="N72" i="8"/>
  <c r="N70" i="8"/>
  <c r="N53" i="8"/>
  <c r="R164" i="8"/>
  <c r="R154" i="8"/>
  <c r="R90" i="8"/>
  <c r="R87" i="8"/>
  <c r="R64" i="8"/>
  <c r="R62" i="8"/>
  <c r="R60" i="8"/>
  <c r="R51" i="8"/>
  <c r="R48" i="8"/>
  <c r="R42" i="8"/>
  <c r="R40" i="8"/>
  <c r="R161" i="8"/>
  <c r="R110" i="8"/>
  <c r="AB110" i="8" s="1"/>
  <c r="R52" i="8"/>
  <c r="R45" i="8"/>
  <c r="R43" i="8"/>
  <c r="R12" i="8"/>
  <c r="N13" i="8"/>
  <c r="R13" i="8"/>
  <c r="N18" i="8"/>
  <c r="N20" i="8"/>
  <c r="R35" i="8"/>
  <c r="R37" i="8"/>
  <c r="N50" i="8"/>
  <c r="N54" i="8"/>
  <c r="R54" i="8"/>
  <c r="R70" i="8"/>
  <c r="R72" i="8"/>
  <c r="R79" i="8"/>
  <c r="R142" i="8"/>
  <c r="N151" i="8"/>
  <c r="R153" i="8"/>
  <c r="N156" i="8"/>
  <c r="O170" i="8"/>
  <c r="O169" i="8"/>
  <c r="O162" i="8"/>
  <c r="O160" i="8"/>
  <c r="O159" i="8"/>
  <c r="O157" i="8"/>
  <c r="O155" i="8"/>
  <c r="O144" i="8"/>
  <c r="O142" i="8"/>
  <c r="O138" i="8"/>
  <c r="O137" i="8"/>
  <c r="O136" i="8"/>
  <c r="O134" i="8"/>
  <c r="O128" i="8"/>
  <c r="O124" i="8"/>
  <c r="O122" i="8"/>
  <c r="O118" i="8"/>
  <c r="O114" i="8"/>
  <c r="O111" i="8"/>
  <c r="O110" i="8"/>
  <c r="O106" i="8"/>
  <c r="O102" i="8"/>
  <c r="O99" i="8"/>
  <c r="O97" i="8"/>
  <c r="O88" i="8"/>
  <c r="O84" i="8"/>
  <c r="O82" i="8"/>
  <c r="O77" i="8"/>
  <c r="O72" i="8"/>
  <c r="O70" i="8"/>
  <c r="O65" i="8"/>
  <c r="O63" i="8"/>
  <c r="O61" i="8"/>
  <c r="O59" i="8"/>
  <c r="O53" i="8"/>
  <c r="O49" i="8"/>
  <c r="O47" i="8"/>
  <c r="O41" i="8"/>
  <c r="O167" i="8"/>
  <c r="O165" i="8"/>
  <c r="O163" i="8"/>
  <c r="O158" i="8"/>
  <c r="O156" i="8"/>
  <c r="O152" i="8"/>
  <c r="O151" i="8"/>
  <c r="O145" i="8"/>
  <c r="O133" i="8"/>
  <c r="O132" i="8"/>
  <c r="O131" i="8"/>
  <c r="O129" i="8"/>
  <c r="O120" i="8"/>
  <c r="O119" i="8"/>
  <c r="O117" i="8"/>
  <c r="O113" i="8"/>
  <c r="O107" i="8"/>
  <c r="O105" i="8"/>
  <c r="O101" i="8"/>
  <c r="O94" i="8"/>
  <c r="O92" i="8"/>
  <c r="O86" i="8"/>
  <c r="O79" i="8"/>
  <c r="O74" i="8"/>
  <c r="O73" i="8"/>
  <c r="O67" i="8"/>
  <c r="O58" i="8"/>
  <c r="O55" i="8"/>
  <c r="O50" i="8"/>
  <c r="O46" i="8"/>
  <c r="O44" i="8"/>
  <c r="O39" i="8"/>
  <c r="S170" i="8"/>
  <c r="S167" i="8"/>
  <c r="S166" i="8"/>
  <c r="S165" i="8"/>
  <c r="S161" i="8"/>
  <c r="S152" i="8"/>
  <c r="S151" i="8"/>
  <c r="S140" i="8"/>
  <c r="S132" i="8"/>
  <c r="S130" i="8"/>
  <c r="S129" i="8"/>
  <c r="S126" i="8"/>
  <c r="S121" i="8"/>
  <c r="S120" i="8"/>
  <c r="S116" i="8"/>
  <c r="S112" i="8"/>
  <c r="S110" i="8"/>
  <c r="Y110" i="8" s="1"/>
  <c r="S109" i="8"/>
  <c r="S104" i="8"/>
  <c r="S100" i="8"/>
  <c r="S98" i="8"/>
  <c r="S96" i="8"/>
  <c r="AC96" i="8" s="1"/>
  <c r="S85" i="8"/>
  <c r="S83" i="8"/>
  <c r="S81" i="8"/>
  <c r="S71" i="8"/>
  <c r="S69" i="8"/>
  <c r="S57" i="8"/>
  <c r="S52" i="8"/>
  <c r="S45" i="8"/>
  <c r="S43" i="8"/>
  <c r="S38" i="8"/>
  <c r="S168" i="8"/>
  <c r="S162" i="8"/>
  <c r="S155" i="8"/>
  <c r="S153" i="8"/>
  <c r="S150" i="8"/>
  <c r="S149" i="8"/>
  <c r="S148" i="8"/>
  <c r="S147" i="8"/>
  <c r="S146" i="8"/>
  <c r="S143" i="8"/>
  <c r="S141" i="8"/>
  <c r="S139" i="8"/>
  <c r="S138" i="8"/>
  <c r="S134" i="8"/>
  <c r="S127" i="8"/>
  <c r="S125" i="8"/>
  <c r="S122" i="8"/>
  <c r="S115" i="8"/>
  <c r="S111" i="8"/>
  <c r="S108" i="8"/>
  <c r="S103" i="8"/>
  <c r="S99" i="8"/>
  <c r="S97" i="8"/>
  <c r="S95" i="8"/>
  <c r="S93" i="8"/>
  <c r="S91" i="8"/>
  <c r="S84" i="8"/>
  <c r="S82" i="8"/>
  <c r="S80" i="8"/>
  <c r="S78" i="8"/>
  <c r="S73" i="8"/>
  <c r="S72" i="8"/>
  <c r="S70" i="8"/>
  <c r="S68" i="8"/>
  <c r="S66" i="8"/>
  <c r="S56" i="8"/>
  <c r="R155" i="8"/>
  <c r="N23" i="8"/>
  <c r="R23" i="8"/>
  <c r="N25" i="8"/>
  <c r="R25" i="8"/>
  <c r="N27" i="8"/>
  <c r="W27" i="8" s="1"/>
  <c r="R27" i="8"/>
  <c r="N32" i="8"/>
  <c r="N34" i="8"/>
  <c r="R50" i="8"/>
  <c r="N51" i="8"/>
  <c r="R73" i="8"/>
  <c r="N79" i="8"/>
  <c r="O112" i="8"/>
  <c r="O115" i="8"/>
  <c r="O116" i="8"/>
  <c r="O125" i="8"/>
  <c r="O126" i="8"/>
  <c r="R138" i="8"/>
  <c r="O148" i="8"/>
  <c r="O149" i="8"/>
  <c r="N152" i="8"/>
  <c r="N154" i="8"/>
  <c r="R156" i="8"/>
  <c r="O161" i="8"/>
  <c r="R162" i="8"/>
  <c r="S164" i="8"/>
  <c r="O168" i="8"/>
  <c r="P170" i="8"/>
  <c r="P165" i="8"/>
  <c r="P158" i="8"/>
  <c r="P156" i="8"/>
  <c r="P135" i="8"/>
  <c r="P132" i="8"/>
  <c r="P129" i="8"/>
  <c r="P123" i="8"/>
  <c r="P119" i="8"/>
  <c r="P117" i="8"/>
  <c r="P113" i="8"/>
  <c r="P105" i="8"/>
  <c r="P101" i="8"/>
  <c r="P95" i="8"/>
  <c r="P85" i="8"/>
  <c r="P84" i="8"/>
  <c r="P83" i="8"/>
  <c r="P80" i="8"/>
  <c r="P79" i="8"/>
  <c r="P78" i="8"/>
  <c r="P70" i="8"/>
  <c r="P69" i="8"/>
  <c r="P65" i="8"/>
  <c r="P64" i="8"/>
  <c r="P63" i="8"/>
  <c r="P62" i="8"/>
  <c r="P61" i="8"/>
  <c r="P60" i="8"/>
  <c r="P59" i="8"/>
  <c r="P51" i="8"/>
  <c r="P46" i="8"/>
  <c r="P45" i="8"/>
  <c r="P44" i="8"/>
  <c r="P43" i="8"/>
  <c r="P38" i="8"/>
  <c r="P37" i="8"/>
  <c r="P36" i="8"/>
  <c r="P35" i="8"/>
  <c r="P169" i="8"/>
  <c r="P168" i="8"/>
  <c r="P161" i="8"/>
  <c r="P160" i="8"/>
  <c r="P157" i="8"/>
  <c r="P148" i="8"/>
  <c r="P142" i="8"/>
  <c r="P141" i="8"/>
  <c r="P137" i="8"/>
  <c r="P128" i="8"/>
  <c r="P127" i="8"/>
  <c r="P121" i="8"/>
  <c r="P118" i="8"/>
  <c r="P114" i="8"/>
  <c r="P108" i="8"/>
  <c r="P107" i="8"/>
  <c r="P106" i="8"/>
  <c r="P102" i="8"/>
  <c r="P96" i="8"/>
  <c r="P94" i="8"/>
  <c r="P93" i="8"/>
  <c r="P92" i="8"/>
  <c r="P91" i="8"/>
  <c r="P88" i="8"/>
  <c r="P87" i="8"/>
  <c r="P86" i="8"/>
  <c r="P82" i="8"/>
  <c r="P81" i="8"/>
  <c r="P66" i="8"/>
  <c r="P56" i="8"/>
  <c r="P55" i="8"/>
  <c r="P50" i="8"/>
  <c r="P49" i="8"/>
  <c r="P48" i="8"/>
  <c r="P47" i="8"/>
  <c r="P42" i="8"/>
  <c r="P41" i="8"/>
  <c r="P40" i="8"/>
  <c r="P39" i="8"/>
  <c r="P34" i="8"/>
  <c r="P166" i="8"/>
  <c r="P164" i="8"/>
  <c r="P154" i="8"/>
  <c r="P149" i="8"/>
  <c r="P147" i="8"/>
  <c r="P144" i="8"/>
  <c r="P140" i="8"/>
  <c r="P138" i="8"/>
  <c r="P136" i="8"/>
  <c r="P126" i="8"/>
  <c r="P116" i="8"/>
  <c r="P112" i="8"/>
  <c r="P104" i="8"/>
  <c r="P100" i="8"/>
  <c r="P99" i="8"/>
  <c r="P98" i="8"/>
  <c r="P77" i="8"/>
  <c r="P72" i="8"/>
  <c r="P71" i="8"/>
  <c r="P68" i="8"/>
  <c r="P58" i="8"/>
  <c r="P52" i="8"/>
  <c r="T10" i="8"/>
  <c r="P11" i="8"/>
  <c r="P12" i="8"/>
  <c r="T12" i="8"/>
  <c r="T16" i="8"/>
  <c r="P17" i="8"/>
  <c r="P18" i="8"/>
  <c r="T18" i="8"/>
  <c r="P19" i="8"/>
  <c r="P20" i="8"/>
  <c r="T20" i="8"/>
  <c r="T22" i="8"/>
  <c r="P32" i="8"/>
  <c r="T32" i="8"/>
  <c r="T47" i="8"/>
  <c r="T93" i="8"/>
  <c r="T102" i="8"/>
  <c r="P103" i="8"/>
  <c r="T114" i="8"/>
  <c r="P115" i="8"/>
  <c r="P150" i="8"/>
  <c r="P153" i="8"/>
  <c r="P162" i="8"/>
  <c r="T166" i="8"/>
  <c r="T156" i="8"/>
  <c r="T152" i="8"/>
  <c r="T147" i="8"/>
  <c r="T140" i="8"/>
  <c r="T136" i="8"/>
  <c r="T126" i="8"/>
  <c r="T120" i="8"/>
  <c r="T116" i="8"/>
  <c r="T112" i="8"/>
  <c r="T104" i="8"/>
  <c r="T100" i="8"/>
  <c r="T98" i="8"/>
  <c r="T84" i="8"/>
  <c r="T79" i="8"/>
  <c r="T77" i="8"/>
  <c r="T71" i="8"/>
  <c r="T70" i="8"/>
  <c r="T68" i="8"/>
  <c r="Y68" i="8" s="1"/>
  <c r="T64" i="8"/>
  <c r="T62" i="8"/>
  <c r="T60" i="8"/>
  <c r="T58" i="8"/>
  <c r="T51" i="8"/>
  <c r="T45" i="8"/>
  <c r="T43" i="8"/>
  <c r="T37" i="8"/>
  <c r="T35" i="8"/>
  <c r="T31" i="8"/>
  <c r="T29" i="8"/>
  <c r="T158" i="8"/>
  <c r="T149" i="8"/>
  <c r="T144" i="8"/>
  <c r="T119" i="8"/>
  <c r="T117" i="8"/>
  <c r="T113" i="8"/>
  <c r="T107" i="8"/>
  <c r="T105" i="8"/>
  <c r="T101" i="8"/>
  <c r="T95" i="8"/>
  <c r="T94" i="8"/>
  <c r="T92" i="8"/>
  <c r="T87" i="8"/>
  <c r="T85" i="8"/>
  <c r="T83" i="8"/>
  <c r="T82" i="8"/>
  <c r="T80" i="8"/>
  <c r="T78" i="8"/>
  <c r="T69" i="8"/>
  <c r="T65" i="8"/>
  <c r="T63" i="8"/>
  <c r="T61" i="8"/>
  <c r="T59" i="8"/>
  <c r="T55" i="8"/>
  <c r="T50" i="8"/>
  <c r="T48" i="8"/>
  <c r="T46" i="8"/>
  <c r="T44" i="8"/>
  <c r="T42" i="8"/>
  <c r="T40" i="8"/>
  <c r="T38" i="8"/>
  <c r="T36" i="8"/>
  <c r="T34" i="8"/>
  <c r="T168" i="8"/>
  <c r="T164" i="8"/>
  <c r="T160" i="8"/>
  <c r="T157" i="8"/>
  <c r="T154" i="8"/>
  <c r="T153" i="8"/>
  <c r="T150" i="8"/>
  <c r="T145" i="8"/>
  <c r="T141" i="8"/>
  <c r="T138" i="8"/>
  <c r="T137" i="8"/>
  <c r="T134" i="8"/>
  <c r="AC134" i="8" s="1"/>
  <c r="T131" i="8"/>
  <c r="T128" i="8"/>
  <c r="T127" i="8"/>
  <c r="T125" i="8"/>
  <c r="T122" i="8"/>
  <c r="T118" i="8"/>
  <c r="T115" i="8"/>
  <c r="T111" i="8"/>
  <c r="T109" i="8"/>
  <c r="T103" i="8"/>
  <c r="T99" i="8"/>
  <c r="T97" i="8"/>
  <c r="T89" i="8"/>
  <c r="T76" i="8"/>
  <c r="T74" i="8"/>
  <c r="T72" i="8"/>
  <c r="T67" i="8"/>
  <c r="T57" i="8"/>
  <c r="T53" i="8"/>
  <c r="T52" i="8"/>
  <c r="P8" i="8"/>
  <c r="T11" i="8"/>
  <c r="T17" i="8"/>
  <c r="T19" i="8"/>
  <c r="P28" i="8"/>
  <c r="T41" i="8"/>
  <c r="P53" i="8"/>
  <c r="T56" i="8"/>
  <c r="P57" i="8"/>
  <c r="T81" i="8"/>
  <c r="T91" i="8"/>
  <c r="T108" i="8"/>
  <c r="P109" i="8"/>
  <c r="P120" i="8"/>
  <c r="T123" i="8"/>
  <c r="P125" i="8"/>
  <c r="T129" i="8"/>
  <c r="P131" i="8"/>
  <c r="T135" i="8"/>
  <c r="P152" i="8"/>
  <c r="T165" i="8"/>
  <c r="N170" i="8"/>
  <c r="N147" i="8"/>
  <c r="N145" i="8"/>
  <c r="N134" i="8"/>
  <c r="N129" i="8"/>
  <c r="N125" i="8"/>
  <c r="N166" i="8"/>
  <c r="N165" i="8"/>
  <c r="N163" i="8"/>
  <c r="N158" i="8"/>
  <c r="N157" i="8"/>
  <c r="N155" i="8"/>
  <c r="N150" i="8"/>
  <c r="N149" i="8"/>
  <c r="N140" i="8"/>
  <c r="N133" i="8"/>
  <c r="N131" i="8"/>
  <c r="N126" i="8"/>
  <c r="N124" i="8"/>
  <c r="N122" i="8"/>
  <c r="N116" i="8"/>
  <c r="N161" i="8"/>
  <c r="N159" i="8"/>
  <c r="N141" i="8"/>
  <c r="N139" i="8"/>
  <c r="N132" i="8"/>
  <c r="N130" i="8"/>
  <c r="N128" i="8"/>
  <c r="N120" i="8"/>
  <c r="N115" i="8"/>
  <c r="N114" i="8"/>
  <c r="N112" i="8"/>
  <c r="N109" i="8"/>
  <c r="N105" i="8"/>
  <c r="N101" i="8"/>
  <c r="N97" i="8"/>
  <c r="N93" i="8"/>
  <c r="N89" i="8"/>
  <c r="N85" i="8"/>
  <c r="N81" i="8"/>
  <c r="N168" i="8"/>
  <c r="N167" i="8"/>
  <c r="N153" i="8"/>
  <c r="N136" i="8"/>
  <c r="N127" i="8"/>
  <c r="N117" i="8"/>
  <c r="N113" i="8"/>
  <c r="N111" i="8"/>
  <c r="N104" i="8"/>
  <c r="N102" i="8"/>
  <c r="N95" i="8"/>
  <c r="N88" i="8"/>
  <c r="N86" i="8"/>
  <c r="N77" i="8"/>
  <c r="N71" i="8"/>
  <c r="N69" i="8"/>
  <c r="N67" i="8"/>
  <c r="N65" i="8"/>
  <c r="N63" i="8"/>
  <c r="N58" i="8"/>
  <c r="N56" i="8"/>
  <c r="N49" i="8"/>
  <c r="N46" i="8"/>
  <c r="N44" i="8"/>
  <c r="N41" i="8"/>
  <c r="N38" i="8"/>
  <c r="N36" i="8"/>
  <c r="N29" i="8"/>
  <c r="N26" i="8"/>
  <c r="N24" i="8"/>
  <c r="N19" i="8"/>
  <c r="N17" i="8"/>
  <c r="N15" i="8"/>
  <c r="N11" i="8"/>
  <c r="N9" i="8"/>
  <c r="N169" i="8"/>
  <c r="N148" i="8"/>
  <c r="N146" i="8"/>
  <c r="N119" i="8"/>
  <c r="N108" i="8"/>
  <c r="N106" i="8"/>
  <c r="N103" i="8"/>
  <c r="N100" i="8"/>
  <c r="N98" i="8"/>
  <c r="N80" i="8"/>
  <c r="N78" i="8"/>
  <c r="N68" i="8"/>
  <c r="N61" i="8"/>
  <c r="N59" i="8"/>
  <c r="N47" i="8"/>
  <c r="N39" i="8"/>
  <c r="N31" i="8"/>
  <c r="N28" i="8"/>
  <c r="W28" i="8" s="1"/>
  <c r="N22" i="8"/>
  <c r="N16" i="8"/>
  <c r="N10" i="8"/>
  <c r="N8" i="8"/>
  <c r="N144" i="8"/>
  <c r="N142" i="8"/>
  <c r="N137" i="8"/>
  <c r="N135" i="8"/>
  <c r="N123" i="8"/>
  <c r="N121" i="8"/>
  <c r="N96" i="8"/>
  <c r="N91" i="8"/>
  <c r="N83" i="8"/>
  <c r="N76" i="8"/>
  <c r="N74" i="8"/>
  <c r="N66" i="8"/>
  <c r="N57" i="8"/>
  <c r="R170" i="8"/>
  <c r="R147" i="8"/>
  <c r="R145" i="8"/>
  <c r="R134" i="8"/>
  <c r="X134" i="8" s="1"/>
  <c r="R129" i="8"/>
  <c r="R125" i="8"/>
  <c r="R166" i="8"/>
  <c r="R158" i="8"/>
  <c r="R150" i="8"/>
  <c r="R141" i="8"/>
  <c r="R140" i="8"/>
  <c r="R139" i="8"/>
  <c r="R132" i="8"/>
  <c r="R131" i="8"/>
  <c r="R130" i="8"/>
  <c r="R127" i="8"/>
  <c r="R126" i="8"/>
  <c r="R123" i="8"/>
  <c r="R122" i="8"/>
  <c r="R116" i="8"/>
  <c r="R114" i="8"/>
  <c r="R167" i="8"/>
  <c r="R160" i="8"/>
  <c r="R157" i="8"/>
  <c r="R151" i="8"/>
  <c r="R146" i="8"/>
  <c r="R144" i="8"/>
  <c r="R133" i="8"/>
  <c r="R115" i="8"/>
  <c r="R112" i="8"/>
  <c r="R109" i="8"/>
  <c r="R105" i="8"/>
  <c r="R101" i="8"/>
  <c r="R97" i="8"/>
  <c r="R93" i="8"/>
  <c r="R89" i="8"/>
  <c r="AB89" i="8" s="1"/>
  <c r="R85" i="8"/>
  <c r="R81" i="8"/>
  <c r="R165" i="8"/>
  <c r="R152" i="8"/>
  <c r="R143" i="8"/>
  <c r="R137" i="8"/>
  <c r="R136" i="8"/>
  <c r="R135" i="8"/>
  <c r="R128" i="8"/>
  <c r="R117" i="8"/>
  <c r="R113" i="8"/>
  <c r="R111" i="8"/>
  <c r="AB111" i="8" s="1"/>
  <c r="R104" i="8"/>
  <c r="R102" i="8"/>
  <c r="R95" i="8"/>
  <c r="R88" i="8"/>
  <c r="R86" i="8"/>
  <c r="R77" i="8"/>
  <c r="R71" i="8"/>
  <c r="R69" i="8"/>
  <c r="R67" i="8"/>
  <c r="R65" i="8"/>
  <c r="R63" i="8"/>
  <c r="R58" i="8"/>
  <c r="R56" i="8"/>
  <c r="R49" i="8"/>
  <c r="R46" i="8"/>
  <c r="R44" i="8"/>
  <c r="R41" i="8"/>
  <c r="R38" i="8"/>
  <c r="R36" i="8"/>
  <c r="R29" i="8"/>
  <c r="R26" i="8"/>
  <c r="R24" i="8"/>
  <c r="R19" i="8"/>
  <c r="R17" i="8"/>
  <c r="R15" i="8"/>
  <c r="R11" i="8"/>
  <c r="R9" i="8"/>
  <c r="R168" i="8"/>
  <c r="R148" i="8"/>
  <c r="R119" i="8"/>
  <c r="R118" i="8"/>
  <c r="R108" i="8"/>
  <c r="R106" i="8"/>
  <c r="R103" i="8"/>
  <c r="R100" i="8"/>
  <c r="R98" i="8"/>
  <c r="R80" i="8"/>
  <c r="R78" i="8"/>
  <c r="R68" i="8"/>
  <c r="R61" i="8"/>
  <c r="R59" i="8"/>
  <c r="R47" i="8"/>
  <c r="R39" i="8"/>
  <c r="R31" i="8"/>
  <c r="R28" i="8"/>
  <c r="R22" i="8"/>
  <c r="R16" i="8"/>
  <c r="R10" i="8"/>
  <c r="R8" i="8"/>
  <c r="R159" i="8"/>
  <c r="R149" i="8"/>
  <c r="R124" i="8"/>
  <c r="R121" i="8"/>
  <c r="R120" i="8"/>
  <c r="R96" i="8"/>
  <c r="R91" i="8"/>
  <c r="R83" i="8"/>
  <c r="R76" i="8"/>
  <c r="R74" i="8"/>
  <c r="R66" i="8"/>
  <c r="R57" i="8"/>
  <c r="R53" i="8"/>
  <c r="M170" i="8"/>
  <c r="M169" i="8"/>
  <c r="M165" i="8"/>
  <c r="M161" i="8"/>
  <c r="M157" i="8"/>
  <c r="M153" i="8"/>
  <c r="M149" i="8"/>
  <c r="M144" i="8"/>
  <c r="M141" i="8"/>
  <c r="M137" i="8"/>
  <c r="M135" i="8"/>
  <c r="M132" i="8"/>
  <c r="M127" i="8"/>
  <c r="M123" i="8"/>
  <c r="M168" i="8"/>
  <c r="M160" i="8"/>
  <c r="M152" i="8"/>
  <c r="M142" i="8"/>
  <c r="M139" i="8"/>
  <c r="M130" i="8"/>
  <c r="M128" i="8"/>
  <c r="M120" i="8"/>
  <c r="M118" i="8"/>
  <c r="Q170" i="8"/>
  <c r="Q169" i="8"/>
  <c r="Q165" i="8"/>
  <c r="Q161" i="8"/>
  <c r="Q157" i="8"/>
  <c r="Q153" i="8"/>
  <c r="Q149" i="8"/>
  <c r="Q144" i="8"/>
  <c r="Q141" i="8"/>
  <c r="Q137" i="8"/>
  <c r="Q135" i="8"/>
  <c r="Q132" i="8"/>
  <c r="Q127" i="8"/>
  <c r="Q123" i="8"/>
  <c r="Q168" i="8"/>
  <c r="Q167" i="8"/>
  <c r="Q160" i="8"/>
  <c r="Q159" i="8"/>
  <c r="Q152" i="8"/>
  <c r="Q151" i="8"/>
  <c r="Q142" i="8"/>
  <c r="Q129" i="8"/>
  <c r="Q128" i="8"/>
  <c r="Q120" i="8"/>
  <c r="Q118" i="8"/>
  <c r="U170" i="8"/>
  <c r="U169" i="8"/>
  <c r="U165" i="8"/>
  <c r="U161" i="8"/>
  <c r="U157" i="8"/>
  <c r="U153" i="8"/>
  <c r="U149" i="8"/>
  <c r="U144" i="8"/>
  <c r="U141" i="8"/>
  <c r="U137" i="8"/>
  <c r="U135" i="8"/>
  <c r="U132" i="8"/>
  <c r="U127" i="8"/>
  <c r="U123" i="8"/>
  <c r="U168" i="8"/>
  <c r="U160" i="8"/>
  <c r="U152" i="8"/>
  <c r="U147" i="8"/>
  <c r="U146" i="8"/>
  <c r="U143" i="8"/>
  <c r="U142" i="8"/>
  <c r="U128" i="8"/>
  <c r="U120" i="8"/>
  <c r="U118" i="8"/>
  <c r="P167" i="8"/>
  <c r="P163" i="8"/>
  <c r="P159" i="8"/>
  <c r="P155" i="8"/>
  <c r="P151" i="8"/>
  <c r="P146" i="8"/>
  <c r="P143" i="8"/>
  <c r="P139" i="8"/>
  <c r="P133" i="8"/>
  <c r="P130" i="8"/>
  <c r="P124" i="8"/>
  <c r="T170" i="8"/>
  <c r="T167" i="8"/>
  <c r="T163" i="8"/>
  <c r="AC163" i="8" s="1"/>
  <c r="T159" i="8"/>
  <c r="T155" i="8"/>
  <c r="T151" i="8"/>
  <c r="T146" i="8"/>
  <c r="T143" i="8"/>
  <c r="T139" i="8"/>
  <c r="T133" i="8"/>
  <c r="T130" i="8"/>
  <c r="T124" i="8"/>
  <c r="X33" i="8"/>
  <c r="Y21" i="8" l="1"/>
  <c r="AC117" i="8"/>
  <c r="X122" i="8"/>
  <c r="AB76" i="8"/>
  <c r="X27" i="8"/>
  <c r="X67" i="8"/>
  <c r="Y87" i="8"/>
  <c r="W43" i="8"/>
  <c r="AB26" i="8"/>
  <c r="AB30" i="8"/>
  <c r="W128" i="8"/>
  <c r="Y163" i="8"/>
  <c r="AG163" i="8" s="1"/>
  <c r="AA109" i="8"/>
  <c r="Y86" i="8"/>
  <c r="X24" i="8"/>
  <c r="X23" i="8"/>
  <c r="Y73" i="8"/>
  <c r="AC148" i="8"/>
  <c r="W121" i="8"/>
  <c r="W19" i="8"/>
  <c r="W85" i="8"/>
  <c r="AA140" i="8"/>
  <c r="AA145" i="8"/>
  <c r="X34" i="8"/>
  <c r="AC162" i="8"/>
  <c r="AC109" i="8"/>
  <c r="Y113" i="8"/>
  <c r="W42" i="8"/>
  <c r="AC9" i="8"/>
  <c r="Y88" i="8"/>
  <c r="AG88" i="8" s="1"/>
  <c r="W83" i="8"/>
  <c r="X70" i="8"/>
  <c r="AC33" i="8"/>
  <c r="Y9" i="8"/>
  <c r="Y144" i="8"/>
  <c r="X160" i="8"/>
  <c r="W130" i="8"/>
  <c r="AA160" i="8"/>
  <c r="AC21" i="8"/>
  <c r="Y54" i="8"/>
  <c r="AG54" i="8" s="1"/>
  <c r="W26" i="8"/>
  <c r="Y162" i="8"/>
  <c r="AC67" i="8"/>
  <c r="Y109" i="8"/>
  <c r="AC35" i="8"/>
  <c r="Y64" i="8"/>
  <c r="X12" i="8"/>
  <c r="X79" i="8"/>
  <c r="Y127" i="8"/>
  <c r="Y129" i="8"/>
  <c r="X84" i="8"/>
  <c r="Y15" i="8"/>
  <c r="AC132" i="8"/>
  <c r="X111" i="8"/>
  <c r="AC53" i="8"/>
  <c r="X154" i="8"/>
  <c r="X82" i="8"/>
  <c r="AB25" i="8"/>
  <c r="AC93" i="8"/>
  <c r="AC121" i="8"/>
  <c r="W107" i="8"/>
  <c r="Y14" i="8"/>
  <c r="AC154" i="8"/>
  <c r="Y96" i="8"/>
  <c r="AG96" i="8" s="1"/>
  <c r="X110" i="8"/>
  <c r="AF110" i="8" s="1"/>
  <c r="X30" i="8"/>
  <c r="AB15" i="8"/>
  <c r="W68" i="8"/>
  <c r="AA119" i="8"/>
  <c r="W46" i="8"/>
  <c r="W63" i="8"/>
  <c r="AA95" i="8"/>
  <c r="AA166" i="8"/>
  <c r="AC11" i="8"/>
  <c r="W32" i="8"/>
  <c r="AA25" i="8"/>
  <c r="W94" i="8"/>
  <c r="AA60" i="8"/>
  <c r="X14" i="8"/>
  <c r="Y8" i="8"/>
  <c r="X159" i="8"/>
  <c r="AB77" i="8"/>
  <c r="AB38" i="8"/>
  <c r="X109" i="8"/>
  <c r="AB125" i="8"/>
  <c r="Y97" i="8"/>
  <c r="Y158" i="8"/>
  <c r="AC152" i="8"/>
  <c r="X153" i="8"/>
  <c r="AA152" i="8"/>
  <c r="Z50" i="8"/>
  <c r="Y91" i="8"/>
  <c r="Y115" i="8"/>
  <c r="Y71" i="8"/>
  <c r="AC120" i="8"/>
  <c r="AC113" i="8"/>
  <c r="Y131" i="8"/>
  <c r="AC51" i="8"/>
  <c r="W34" i="8"/>
  <c r="X139" i="8"/>
  <c r="X118" i="8"/>
  <c r="AA132" i="8"/>
  <c r="AB83" i="8"/>
  <c r="AB106" i="8"/>
  <c r="X41" i="8"/>
  <c r="AB143" i="8"/>
  <c r="AB85" i="8"/>
  <c r="AB101" i="8"/>
  <c r="X129" i="8"/>
  <c r="AA16" i="8"/>
  <c r="AA9" i="8"/>
  <c r="W36" i="8"/>
  <c r="W71" i="8"/>
  <c r="Y164" i="8"/>
  <c r="Y125" i="8"/>
  <c r="AC100" i="8"/>
  <c r="W99" i="8"/>
  <c r="Y75" i="8"/>
  <c r="AC77" i="8"/>
  <c r="AA42" i="8"/>
  <c r="AE42" i="8" s="1"/>
  <c r="Y126" i="8"/>
  <c r="AC86" i="8"/>
  <c r="AG86" i="8" s="1"/>
  <c r="AB82" i="8"/>
  <c r="AA85" i="8"/>
  <c r="AC167" i="8"/>
  <c r="X76" i="8"/>
  <c r="W10" i="8"/>
  <c r="AA31" i="8"/>
  <c r="AA17" i="8"/>
  <c r="AA136" i="8"/>
  <c r="W122" i="8"/>
  <c r="AC131" i="8"/>
  <c r="Y78" i="8"/>
  <c r="Y51" i="8"/>
  <c r="AC90" i="8"/>
  <c r="AG90" i="8" s="1"/>
  <c r="Y22" i="8"/>
  <c r="AB164" i="8"/>
  <c r="Y106" i="8"/>
  <c r="AG106" i="8" s="1"/>
  <c r="AA34" i="8"/>
  <c r="AE34" i="8" s="1"/>
  <c r="Y168" i="8"/>
  <c r="AD73" i="8"/>
  <c r="AA156" i="8"/>
  <c r="AA99" i="8"/>
  <c r="AA162" i="8"/>
  <c r="AA18" i="8"/>
  <c r="Y142" i="8"/>
  <c r="AA51" i="8"/>
  <c r="AC30" i="8"/>
  <c r="X94" i="8"/>
  <c r="AA87" i="8"/>
  <c r="AA35" i="8"/>
  <c r="AA21" i="8"/>
  <c r="AC61" i="8"/>
  <c r="W48" i="8"/>
  <c r="Y24" i="8"/>
  <c r="Y39" i="8"/>
  <c r="Y89" i="8"/>
  <c r="AB21" i="8"/>
  <c r="W24" i="8"/>
  <c r="AC74" i="8"/>
  <c r="AC99" i="8"/>
  <c r="AC115" i="8"/>
  <c r="Y36" i="8"/>
  <c r="Y44" i="8"/>
  <c r="AC136" i="8"/>
  <c r="AC156" i="8"/>
  <c r="AC32" i="8"/>
  <c r="AB50" i="8"/>
  <c r="AA110" i="8"/>
  <c r="Y13" i="8"/>
  <c r="Z158" i="8"/>
  <c r="X25" i="8"/>
  <c r="AB104" i="8"/>
  <c r="AC161" i="8"/>
  <c r="Y33" i="8"/>
  <c r="Y134" i="8"/>
  <c r="AG134" i="8" s="1"/>
  <c r="W119" i="8"/>
  <c r="AC89" i="8"/>
  <c r="AD21" i="8"/>
  <c r="AC24" i="8"/>
  <c r="X128" i="8"/>
  <c r="W142" i="8"/>
  <c r="W153" i="8"/>
  <c r="AA83" i="8"/>
  <c r="AA19" i="8"/>
  <c r="AD136" i="8"/>
  <c r="AB93" i="8"/>
  <c r="W148" i="8"/>
  <c r="AA93" i="8"/>
  <c r="Z139" i="8"/>
  <c r="AC39" i="8"/>
  <c r="AC144" i="8"/>
  <c r="Y84" i="8"/>
  <c r="Y155" i="8"/>
  <c r="AC43" i="8"/>
  <c r="AC85" i="8"/>
  <c r="AC129" i="8"/>
  <c r="AB32" i="8"/>
  <c r="AC29" i="8"/>
  <c r="AC119" i="8"/>
  <c r="Y154" i="8"/>
  <c r="AA54" i="8"/>
  <c r="AA40" i="8"/>
  <c r="Y159" i="8"/>
  <c r="AC105" i="8"/>
  <c r="W62" i="8"/>
  <c r="AC15" i="8"/>
  <c r="AC75" i="8"/>
  <c r="X106" i="8"/>
  <c r="AA107" i="8"/>
  <c r="AA71" i="8"/>
  <c r="AA73" i="8"/>
  <c r="AC168" i="8"/>
  <c r="W140" i="8"/>
  <c r="AE140" i="8" s="1"/>
  <c r="Z110" i="8"/>
  <c r="X21" i="8"/>
  <c r="AB133" i="8"/>
  <c r="AB12" i="8"/>
  <c r="AC64" i="8"/>
  <c r="AB47" i="8"/>
  <c r="X101" i="8"/>
  <c r="AC164" i="8"/>
  <c r="Y148" i="8"/>
  <c r="AB109" i="8"/>
  <c r="AF109" i="8" s="1"/>
  <c r="W35" i="8"/>
  <c r="X26" i="8"/>
  <c r="AC151" i="8"/>
  <c r="AB151" i="8"/>
  <c r="AB167" i="8"/>
  <c r="AB79" i="8"/>
  <c r="AB67" i="8"/>
  <c r="AB10" i="8"/>
  <c r="AB61" i="8"/>
  <c r="W147" i="8"/>
  <c r="AC13" i="8"/>
  <c r="Y65" i="8"/>
  <c r="AC92" i="8"/>
  <c r="Y105" i="8"/>
  <c r="AB115" i="8"/>
  <c r="Y80" i="8"/>
  <c r="Y93" i="8"/>
  <c r="Y138" i="8"/>
  <c r="Y146" i="8"/>
  <c r="Y52" i="8"/>
  <c r="Y81" i="8"/>
  <c r="W124" i="8"/>
  <c r="AB153" i="8"/>
  <c r="AB161" i="8"/>
  <c r="AB87" i="8"/>
  <c r="AD138" i="8"/>
  <c r="AC107" i="8"/>
  <c r="AC34" i="8"/>
  <c r="AC16" i="8"/>
  <c r="AA164" i="8"/>
  <c r="W75" i="8"/>
  <c r="Z143" i="8"/>
  <c r="AB169" i="8"/>
  <c r="W166" i="8"/>
  <c r="W138" i="8"/>
  <c r="W110" i="8"/>
  <c r="X104" i="8"/>
  <c r="X115" i="8"/>
  <c r="AC81" i="8"/>
  <c r="W95" i="8"/>
  <c r="W16" i="8"/>
  <c r="Y11" i="8"/>
  <c r="X15" i="8"/>
  <c r="AC159" i="8"/>
  <c r="X38" i="8"/>
  <c r="AB49" i="8"/>
  <c r="AB65" i="8"/>
  <c r="X77" i="8"/>
  <c r="X147" i="8"/>
  <c r="AA69" i="8"/>
  <c r="AB138" i="8"/>
  <c r="AB94" i="8"/>
  <c r="AB160" i="8"/>
  <c r="AB62" i="8"/>
  <c r="X132" i="8"/>
  <c r="Y139" i="8"/>
  <c r="Y100" i="8"/>
  <c r="Y112" i="8"/>
  <c r="AA39" i="8"/>
  <c r="AA74" i="8"/>
  <c r="W158" i="8"/>
  <c r="AA114" i="8"/>
  <c r="W151" i="8"/>
  <c r="AB70" i="8"/>
  <c r="AF70" i="8" s="1"/>
  <c r="X13" i="8"/>
  <c r="AB90" i="8"/>
  <c r="AA62" i="8"/>
  <c r="W23" i="8"/>
  <c r="Y77" i="8"/>
  <c r="Z67" i="8"/>
  <c r="W20" i="8"/>
  <c r="AC20" i="8"/>
  <c r="AC101" i="8"/>
  <c r="W40" i="8"/>
  <c r="AC22" i="8"/>
  <c r="AA82" i="8"/>
  <c r="W82" i="8"/>
  <c r="AA50" i="8"/>
  <c r="W53" i="8"/>
  <c r="AA53" i="8"/>
  <c r="AA45" i="8"/>
  <c r="W45" i="8"/>
  <c r="AC26" i="8"/>
  <c r="Y26" i="8"/>
  <c r="AC79" i="8"/>
  <c r="Y79" i="8"/>
  <c r="Z30" i="8"/>
  <c r="AC23" i="8"/>
  <c r="Y23" i="8"/>
  <c r="AB75" i="8"/>
  <c r="X75" i="8"/>
  <c r="Y50" i="8"/>
  <c r="AC50" i="8"/>
  <c r="AC25" i="8"/>
  <c r="Y25" i="8"/>
  <c r="AC42" i="8"/>
  <c r="Y42" i="8"/>
  <c r="AD14" i="8"/>
  <c r="W14" i="8"/>
  <c r="AA14" i="8"/>
  <c r="X169" i="8"/>
  <c r="AF169" i="8" s="1"/>
  <c r="AA138" i="8"/>
  <c r="Y121" i="8"/>
  <c r="AD87" i="8"/>
  <c r="W73" i="8"/>
  <c r="W30" i="8"/>
  <c r="W18" i="8"/>
  <c r="AC110" i="8"/>
  <c r="AG110" i="8" s="1"/>
  <c r="Y34" i="8"/>
  <c r="AC63" i="8"/>
  <c r="Y63" i="8"/>
  <c r="AC80" i="8"/>
  <c r="Y58" i="8"/>
  <c r="AC58" i="8"/>
  <c r="AD34" i="8"/>
  <c r="AB107" i="8"/>
  <c r="X107" i="8"/>
  <c r="X121" i="8"/>
  <c r="AB121" i="8"/>
  <c r="X43" i="8"/>
  <c r="AB43" i="8"/>
  <c r="X51" i="8"/>
  <c r="AB51" i="8"/>
  <c r="AB80" i="8"/>
  <c r="X80" i="8"/>
  <c r="X73" i="8"/>
  <c r="AB73" i="8"/>
  <c r="W25" i="8"/>
  <c r="AD25" i="8"/>
  <c r="Z25" i="8"/>
  <c r="AC56" i="8"/>
  <c r="Y56" i="8"/>
  <c r="AC72" i="8"/>
  <c r="AC95" i="8"/>
  <c r="Y95" i="8"/>
  <c r="AC125" i="8"/>
  <c r="AC140" i="8"/>
  <c r="Y140" i="8"/>
  <c r="AA84" i="8"/>
  <c r="AA70" i="8"/>
  <c r="W52" i="8"/>
  <c r="AA52" i="8"/>
  <c r="Z33" i="8"/>
  <c r="AA12" i="8"/>
  <c r="W12" i="8"/>
  <c r="W92" i="8"/>
  <c r="AD97" i="8"/>
  <c r="Y47" i="8"/>
  <c r="AC47" i="8"/>
  <c r="AA48" i="8"/>
  <c r="W164" i="8"/>
  <c r="W156" i="8"/>
  <c r="Z138" i="8"/>
  <c r="AB132" i="8"/>
  <c r="W87" i="8"/>
  <c r="Z87" i="8"/>
  <c r="AH87" i="8" s="1"/>
  <c r="W70" i="8"/>
  <c r="AB34" i="8"/>
  <c r="Z21" i="8"/>
  <c r="AD32" i="8"/>
  <c r="AC49" i="8"/>
  <c r="AG49" i="8" s="1"/>
  <c r="AD33" i="8"/>
  <c r="AA30" i="8"/>
  <c r="AA33" i="8"/>
  <c r="Y132" i="8"/>
  <c r="Y161" i="8"/>
  <c r="AD121" i="8"/>
  <c r="AC68" i="8"/>
  <c r="AG68" i="8" s="1"/>
  <c r="AD30" i="8"/>
  <c r="AB74" i="8"/>
  <c r="Z9" i="8"/>
  <c r="W15" i="8"/>
  <c r="W104" i="8"/>
  <c r="W33" i="8"/>
  <c r="W21" i="8"/>
  <c r="AC52" i="8"/>
  <c r="AB14" i="8"/>
  <c r="X161" i="8"/>
  <c r="AC97" i="8"/>
  <c r="X90" i="8"/>
  <c r="AC158" i="8"/>
  <c r="Y117" i="8"/>
  <c r="AG117" i="8" s="1"/>
  <c r="Y101" i="8"/>
  <c r="AB136" i="8"/>
  <c r="AC87" i="8"/>
  <c r="Y30" i="8"/>
  <c r="W50" i="8"/>
  <c r="Z14" i="8"/>
  <c r="AC28" i="8"/>
  <c r="AG28" i="8" s="1"/>
  <c r="Y124" i="8"/>
  <c r="AC124" i="8"/>
  <c r="AA94" i="8"/>
  <c r="AC8" i="8"/>
  <c r="AA32" i="8"/>
  <c r="AA92" i="8"/>
  <c r="X87" i="8"/>
  <c r="AC123" i="8"/>
  <c r="X149" i="8"/>
  <c r="AB165" i="8"/>
  <c r="AD120" i="8"/>
  <c r="W76" i="8"/>
  <c r="AA76" i="8"/>
  <c r="W100" i="8"/>
  <c r="AA100" i="8"/>
  <c r="W113" i="8"/>
  <c r="AA124" i="8"/>
  <c r="X57" i="8"/>
  <c r="AC138" i="8"/>
  <c r="Y20" i="8"/>
  <c r="AB55" i="8"/>
  <c r="AA154" i="8"/>
  <c r="AC66" i="8"/>
  <c r="Y66" i="8"/>
  <c r="Y111" i="8"/>
  <c r="Y104" i="8"/>
  <c r="AC166" i="8"/>
  <c r="AD79" i="8"/>
  <c r="W101" i="8"/>
  <c r="Z151" i="8"/>
  <c r="W159" i="8"/>
  <c r="AB54" i="8"/>
  <c r="X35" i="8"/>
  <c r="AA13" i="8"/>
  <c r="AB42" i="8"/>
  <c r="X62" i="8"/>
  <c r="Z154" i="8"/>
  <c r="W72" i="8"/>
  <c r="Z162" i="8"/>
  <c r="AD90" i="8"/>
  <c r="AC145" i="8"/>
  <c r="AD75" i="8"/>
  <c r="Z55" i="8"/>
  <c r="Y19" i="8"/>
  <c r="X18" i="8"/>
  <c r="AC160" i="8"/>
  <c r="Y135" i="8"/>
  <c r="W37" i="8"/>
  <c r="AC18" i="8"/>
  <c r="AA64" i="8"/>
  <c r="AC37" i="8"/>
  <c r="AC14" i="8"/>
  <c r="W154" i="8"/>
  <c r="AD162" i="8"/>
  <c r="AA121" i="8"/>
  <c r="AA113" i="8"/>
  <c r="AE113" i="8" s="1"/>
  <c r="Y18" i="8"/>
  <c r="W55" i="8"/>
  <c r="AA68" i="8"/>
  <c r="Z27" i="8"/>
  <c r="Y37" i="8"/>
  <c r="W9" i="8"/>
  <c r="AB155" i="8"/>
  <c r="AC142" i="8"/>
  <c r="Y152" i="8"/>
  <c r="Y157" i="8"/>
  <c r="AB129" i="8"/>
  <c r="AB91" i="8"/>
  <c r="X108" i="8"/>
  <c r="X69" i="8"/>
  <c r="X88" i="8"/>
  <c r="X116" i="8"/>
  <c r="W146" i="8"/>
  <c r="X55" i="8"/>
  <c r="AC108" i="8"/>
  <c r="Y67" i="8"/>
  <c r="Y61" i="8"/>
  <c r="AB20" i="8"/>
  <c r="X126" i="8"/>
  <c r="Z92" i="8"/>
  <c r="Z114" i="8"/>
  <c r="X148" i="8"/>
  <c r="AB105" i="8"/>
  <c r="AB156" i="8"/>
  <c r="AD50" i="8"/>
  <c r="Z23" i="8"/>
  <c r="X130" i="8"/>
  <c r="Y120" i="8"/>
  <c r="Y149" i="8"/>
  <c r="AB53" i="8"/>
  <c r="X47" i="8"/>
  <c r="AB119" i="8"/>
  <c r="AB11" i="8"/>
  <c r="X81" i="8"/>
  <c r="AB97" i="8"/>
  <c r="AB112" i="8"/>
  <c r="AB131" i="8"/>
  <c r="X141" i="8"/>
  <c r="X125" i="8"/>
  <c r="W74" i="8"/>
  <c r="W96" i="8"/>
  <c r="AA98" i="8"/>
  <c r="AD108" i="8"/>
  <c r="W29" i="8"/>
  <c r="W44" i="8"/>
  <c r="W88" i="8"/>
  <c r="AA111" i="8"/>
  <c r="W81" i="8"/>
  <c r="AA112" i="8"/>
  <c r="AA133" i="8"/>
  <c r="AA155" i="8"/>
  <c r="AA134" i="8"/>
  <c r="Y41" i="8"/>
  <c r="AC17" i="8"/>
  <c r="Y53" i="8"/>
  <c r="AC150" i="8"/>
  <c r="Y82" i="8"/>
  <c r="Y119" i="8"/>
  <c r="Y29" i="8"/>
  <c r="Y43" i="8"/>
  <c r="Y60" i="8"/>
  <c r="AD70" i="8"/>
  <c r="AC84" i="8"/>
  <c r="AC112" i="8"/>
  <c r="AB150" i="8"/>
  <c r="Y16" i="8"/>
  <c r="W54" i="8"/>
  <c r="AA20" i="8"/>
  <c r="W60" i="8"/>
  <c r="AD167" i="8"/>
  <c r="W162" i="8"/>
  <c r="AB147" i="8"/>
  <c r="X131" i="8"/>
  <c r="Z112" i="8"/>
  <c r="W79" i="8"/>
  <c r="AC111" i="8"/>
  <c r="X97" i="8"/>
  <c r="W90" i="8"/>
  <c r="AE90" i="8" s="1"/>
  <c r="Z79" i="8"/>
  <c r="AD110" i="8"/>
  <c r="Z90" i="8"/>
  <c r="AD76" i="8"/>
  <c r="X119" i="8"/>
  <c r="X50" i="8"/>
  <c r="X112" i="8"/>
  <c r="AD42" i="8"/>
  <c r="AB35" i="8"/>
  <c r="Y17" i="8"/>
  <c r="AA101" i="8"/>
  <c r="AE101" i="8" s="1"/>
  <c r="AD85" i="8"/>
  <c r="Z75" i="8"/>
  <c r="AC73" i="8"/>
  <c r="AG73" i="8" s="1"/>
  <c r="AD35" i="8"/>
  <c r="W13" i="8"/>
  <c r="AA29" i="8"/>
  <c r="Y136" i="8"/>
  <c r="AC135" i="8"/>
  <c r="AA118" i="8"/>
  <c r="Z54" i="8"/>
  <c r="AA23" i="8"/>
  <c r="AA72" i="8"/>
  <c r="AA106" i="8"/>
  <c r="AA163" i="8"/>
  <c r="W64" i="8"/>
  <c r="Z18" i="8"/>
  <c r="Z42" i="8"/>
  <c r="Y27" i="8"/>
  <c r="AG27" i="8" s="1"/>
  <c r="Z101" i="8"/>
  <c r="X138" i="8"/>
  <c r="Y72" i="8"/>
  <c r="AC57" i="8"/>
  <c r="AC126" i="8"/>
  <c r="W39" i="8"/>
  <c r="AA55" i="8"/>
  <c r="AE55" i="8" s="1"/>
  <c r="AA151" i="8"/>
  <c r="Y156" i="8"/>
  <c r="AD154" i="8"/>
  <c r="AH154" i="8" s="1"/>
  <c r="Z149" i="8"/>
  <c r="X156" i="8"/>
  <c r="Y166" i="8"/>
  <c r="Y150" i="8"/>
  <c r="W155" i="8"/>
  <c r="Y85" i="8"/>
  <c r="Y108" i="8"/>
  <c r="Z99" i="8"/>
  <c r="W134" i="8"/>
  <c r="AD82" i="8"/>
  <c r="Y99" i="8"/>
  <c r="Z70" i="8"/>
  <c r="X54" i="8"/>
  <c r="X42" i="8"/>
  <c r="Z73" i="8"/>
  <c r="AD54" i="8"/>
  <c r="AA37" i="8"/>
  <c r="W31" i="8"/>
  <c r="AD101" i="8"/>
  <c r="AA75" i="8"/>
  <c r="AC155" i="8"/>
  <c r="AB154" i="8"/>
  <c r="AD119" i="8"/>
  <c r="AC127" i="8"/>
  <c r="AB137" i="8"/>
  <c r="Y145" i="8"/>
  <c r="AA27" i="8"/>
  <c r="AE27" i="8" s="1"/>
  <c r="X28" i="8"/>
  <c r="AA159" i="8"/>
  <c r="Y74" i="8"/>
  <c r="AC44" i="8"/>
  <c r="X32" i="8"/>
  <c r="AC104" i="8"/>
  <c r="AA79" i="8"/>
  <c r="Z34" i="8"/>
  <c r="AA46" i="8"/>
  <c r="AA63" i="8"/>
  <c r="AE63" i="8" s="1"/>
  <c r="AD166" i="8"/>
  <c r="W133" i="8"/>
  <c r="W98" i="8"/>
  <c r="Y92" i="8"/>
  <c r="Z82" i="8"/>
  <c r="AH82" i="8" s="1"/>
  <c r="W112" i="8"/>
  <c r="AC36" i="8"/>
  <c r="AB81" i="8"/>
  <c r="AC65" i="8"/>
  <c r="AD55" i="8"/>
  <c r="AD43" i="8"/>
  <c r="Z13" i="8"/>
  <c r="X150" i="8"/>
  <c r="AC60" i="8"/>
  <c r="AA10" i="8"/>
  <c r="W126" i="8"/>
  <c r="AC19" i="8"/>
  <c r="X8" i="8"/>
  <c r="AB22" i="8"/>
  <c r="X22" i="8"/>
  <c r="X103" i="8"/>
  <c r="AB103" i="8"/>
  <c r="X117" i="8"/>
  <c r="AB117" i="8"/>
  <c r="W61" i="8"/>
  <c r="AA61" i="8"/>
  <c r="AA58" i="8"/>
  <c r="W58" i="8"/>
  <c r="AD81" i="8"/>
  <c r="AA81" i="8"/>
  <c r="W97" i="8"/>
  <c r="Z97" i="8"/>
  <c r="AA97" i="8"/>
  <c r="Y55" i="8"/>
  <c r="AC55" i="8"/>
  <c r="Y70" i="8"/>
  <c r="AC70" i="8"/>
  <c r="Y102" i="8"/>
  <c r="AC102" i="8"/>
  <c r="AD18" i="8"/>
  <c r="AB18" i="8"/>
  <c r="AC10" i="8"/>
  <c r="Y10" i="8"/>
  <c r="X99" i="8"/>
  <c r="AB99" i="8"/>
  <c r="Z51" i="8"/>
  <c r="AD51" i="8"/>
  <c r="W51" i="8"/>
  <c r="AB27" i="8"/>
  <c r="AD27" i="8"/>
  <c r="AB23" i="8"/>
  <c r="AD23" i="8"/>
  <c r="AC82" i="8"/>
  <c r="AB13" i="8"/>
  <c r="AD13" i="8"/>
  <c r="AD99" i="8"/>
  <c r="AD143" i="8"/>
  <c r="Y167" i="8"/>
  <c r="X143" i="8"/>
  <c r="Z77" i="8"/>
  <c r="AB120" i="8"/>
  <c r="AD53" i="8"/>
  <c r="AC122" i="8"/>
  <c r="Y122" i="8"/>
  <c r="AC40" i="8"/>
  <c r="Y40" i="8"/>
  <c r="AC48" i="8"/>
  <c r="Y48" i="8"/>
  <c r="Z35" i="8"/>
  <c r="Y35" i="8"/>
  <c r="AB162" i="8"/>
  <c r="X162" i="8"/>
  <c r="Y32" i="8"/>
  <c r="Z32" i="8"/>
  <c r="X85" i="8"/>
  <c r="Z85" i="8"/>
  <c r="AC78" i="8"/>
  <c r="Z43" i="8"/>
  <c r="AA43" i="8"/>
  <c r="W143" i="8"/>
  <c r="AA143" i="8"/>
  <c r="AC146" i="8"/>
  <c r="AD146" i="8"/>
  <c r="Z163" i="8"/>
  <c r="AC147" i="8"/>
  <c r="AC137" i="8"/>
  <c r="Y153" i="8"/>
  <c r="AD142" i="8"/>
  <c r="Z137" i="8"/>
  <c r="Z153" i="8"/>
  <c r="Z169" i="8"/>
  <c r="X83" i="8"/>
  <c r="AB8" i="8"/>
  <c r="AB59" i="8"/>
  <c r="AB41" i="8"/>
  <c r="Z119" i="8"/>
  <c r="W114" i="8"/>
  <c r="W145" i="8"/>
  <c r="AC91" i="8"/>
  <c r="AC139" i="8"/>
  <c r="Y160" i="8"/>
  <c r="AB142" i="8"/>
  <c r="AB141" i="8"/>
  <c r="AD16" i="8"/>
  <c r="AD39" i="8"/>
  <c r="AD68" i="8"/>
  <c r="Z118" i="8"/>
  <c r="X136" i="8"/>
  <c r="X93" i="8"/>
  <c r="Z122" i="8"/>
  <c r="AB166" i="8"/>
  <c r="AD66" i="8"/>
  <c r="AD148" i="8"/>
  <c r="AD15" i="8"/>
  <c r="AA67" i="8"/>
  <c r="AA127" i="8"/>
  <c r="W168" i="8"/>
  <c r="Z129" i="8"/>
  <c r="Y57" i="8"/>
  <c r="AC118" i="8"/>
  <c r="AC71" i="8"/>
  <c r="Z52" i="8"/>
  <c r="Z72" i="8"/>
  <c r="AD100" i="8"/>
  <c r="AD164" i="8"/>
  <c r="X56" i="8"/>
  <c r="AB86" i="8"/>
  <c r="AD92" i="8"/>
  <c r="X102" i="8"/>
  <c r="AB114" i="8"/>
  <c r="AB148" i="8"/>
  <c r="X78" i="8"/>
  <c r="W84" i="8"/>
  <c r="AD137" i="8"/>
  <c r="Y123" i="8"/>
  <c r="X164" i="8"/>
  <c r="AB149" i="8"/>
  <c r="X92" i="8"/>
  <c r="AB56" i="8"/>
  <c r="Y137" i="8"/>
  <c r="Z164" i="8"/>
  <c r="Y76" i="8"/>
  <c r="Z76" i="8"/>
  <c r="AC76" i="8"/>
  <c r="AC103" i="8"/>
  <c r="Y103" i="8"/>
  <c r="Y128" i="8"/>
  <c r="AC128" i="8"/>
  <c r="AC153" i="8"/>
  <c r="Y38" i="8"/>
  <c r="AC38" i="8"/>
  <c r="Y46" i="8"/>
  <c r="AC46" i="8"/>
  <c r="Y59" i="8"/>
  <c r="AC59" i="8"/>
  <c r="AC69" i="8"/>
  <c r="Y69" i="8"/>
  <c r="Y83" i="8"/>
  <c r="AC83" i="8"/>
  <c r="Y94" i="8"/>
  <c r="AD94" i="8"/>
  <c r="AC94" i="8"/>
  <c r="Z94" i="8"/>
  <c r="Z107" i="8"/>
  <c r="AD107" i="8"/>
  <c r="Y107" i="8"/>
  <c r="Y31" i="8"/>
  <c r="AC31" i="8"/>
  <c r="Y45" i="8"/>
  <c r="AC45" i="8"/>
  <c r="Y62" i="8"/>
  <c r="AD62" i="8"/>
  <c r="Z62" i="8"/>
  <c r="AC62" i="8"/>
  <c r="Y98" i="8"/>
  <c r="AC98" i="8"/>
  <c r="Y116" i="8"/>
  <c r="AC116" i="8"/>
  <c r="Y130" i="8"/>
  <c r="AC130" i="8"/>
  <c r="AC169" i="8"/>
  <c r="Y169" i="8"/>
  <c r="AD20" i="8"/>
  <c r="Z20" i="8"/>
  <c r="AC12" i="8"/>
  <c r="Y12" i="8"/>
  <c r="Z12" i="8"/>
  <c r="X52" i="8"/>
  <c r="AD52" i="8"/>
  <c r="AB52" i="8"/>
  <c r="AB72" i="8"/>
  <c r="X72" i="8"/>
  <c r="AB126" i="8"/>
  <c r="Z126" i="8"/>
  <c r="Z40" i="8"/>
  <c r="AD40" i="8"/>
  <c r="AB40" i="8"/>
  <c r="X40" i="8"/>
  <c r="X48" i="8"/>
  <c r="AB48" i="8"/>
  <c r="AD48" i="8"/>
  <c r="Z48" i="8"/>
  <c r="X114" i="8"/>
  <c r="AD114" i="8"/>
  <c r="AB128" i="8"/>
  <c r="Z128" i="8"/>
  <c r="AB37" i="8"/>
  <c r="Z37" i="8"/>
  <c r="AD37" i="8"/>
  <c r="AB45" i="8"/>
  <c r="Z45" i="8"/>
  <c r="X45" i="8"/>
  <c r="AD45" i="8"/>
  <c r="AD60" i="8"/>
  <c r="AB60" i="8"/>
  <c r="X60" i="8"/>
  <c r="Z60" i="8"/>
  <c r="AD64" i="8"/>
  <c r="AB64" i="8"/>
  <c r="Z64" i="8"/>
  <c r="X64" i="8"/>
  <c r="AB84" i="8"/>
  <c r="AD84" i="8"/>
  <c r="Z84" i="8"/>
  <c r="Z156" i="8"/>
  <c r="AD156" i="8"/>
  <c r="X165" i="8"/>
  <c r="AA104" i="8"/>
  <c r="X37" i="8"/>
  <c r="AC114" i="8"/>
  <c r="Y114" i="8"/>
  <c r="AD123" i="8"/>
  <c r="W123" i="8"/>
  <c r="X86" i="8"/>
  <c r="AD72" i="8"/>
  <c r="AC41" i="8"/>
  <c r="AB92" i="8"/>
  <c r="AD12" i="8"/>
  <c r="Z96" i="8"/>
  <c r="AB96" i="8"/>
  <c r="X9" i="8"/>
  <c r="AD9" i="8"/>
  <c r="AD19" i="8"/>
  <c r="X19" i="8"/>
  <c r="AB19" i="8"/>
  <c r="Z19" i="8"/>
  <c r="X36" i="8"/>
  <c r="AB36" i="8"/>
  <c r="Z36" i="8"/>
  <c r="Z46" i="8"/>
  <c r="X46" i="8"/>
  <c r="AD46" i="8"/>
  <c r="AB71" i="8"/>
  <c r="X71" i="8"/>
  <c r="Z71" i="8"/>
  <c r="Z95" i="8"/>
  <c r="X95" i="8"/>
  <c r="Z165" i="8"/>
  <c r="AD130" i="8"/>
  <c r="AD91" i="8"/>
  <c r="Z91" i="8"/>
  <c r="W91" i="8"/>
  <c r="AD135" i="8"/>
  <c r="AA28" i="8"/>
  <c r="AE28" i="8" s="1"/>
  <c r="AD28" i="8"/>
  <c r="Z59" i="8"/>
  <c r="W59" i="8"/>
  <c r="AD59" i="8"/>
  <c r="AA59" i="8"/>
  <c r="Z148" i="8"/>
  <c r="Z41" i="8"/>
  <c r="Z86" i="8"/>
  <c r="Z109" i="8"/>
  <c r="AD131" i="8"/>
  <c r="AA131" i="8"/>
  <c r="AA41" i="8"/>
  <c r="X20" i="8"/>
  <c r="Y165" i="8"/>
  <c r="X142" i="8"/>
  <c r="AB168" i="8"/>
  <c r="X17" i="8"/>
  <c r="X135" i="8"/>
  <c r="AB152" i="8"/>
  <c r="X105" i="8"/>
  <c r="AB157" i="8"/>
  <c r="AB127" i="8"/>
  <c r="AB139" i="8"/>
  <c r="Z123" i="8"/>
  <c r="AA144" i="8"/>
  <c r="AD132" i="8"/>
  <c r="AA161" i="8"/>
  <c r="AA149" i="8"/>
  <c r="AD158" i="8"/>
  <c r="AB159" i="8"/>
  <c r="AB123" i="8"/>
  <c r="AD128" i="8"/>
  <c r="AB78" i="8"/>
  <c r="AB102" i="8"/>
  <c r="W137" i="8"/>
  <c r="AA169" i="8"/>
  <c r="Z81" i="8"/>
  <c r="AB24" i="8"/>
  <c r="X59" i="8"/>
  <c r="AB28" i="8"/>
  <c r="AA88" i="8"/>
  <c r="Y118" i="8"/>
  <c r="AB57" i="8"/>
  <c r="AA96" i="8"/>
  <c r="AC133" i="8"/>
  <c r="Y133" i="8"/>
  <c r="AB66" i="8"/>
  <c r="X66" i="8"/>
  <c r="X124" i="8"/>
  <c r="Z124" i="8"/>
  <c r="AB31" i="8"/>
  <c r="X31" i="8"/>
  <c r="AD31" i="8"/>
  <c r="AB98" i="8"/>
  <c r="X98" i="8"/>
  <c r="AD98" i="8"/>
  <c r="AB29" i="8"/>
  <c r="X29" i="8"/>
  <c r="AB44" i="8"/>
  <c r="X44" i="8"/>
  <c r="Z44" i="8"/>
  <c r="AB58" i="8"/>
  <c r="AD58" i="8"/>
  <c r="X58" i="8"/>
  <c r="AB69" i="8"/>
  <c r="AD69" i="8"/>
  <c r="AB158" i="8"/>
  <c r="X158" i="8"/>
  <c r="W57" i="8"/>
  <c r="AA57" i="8"/>
  <c r="Z57" i="8"/>
  <c r="AD22" i="8"/>
  <c r="Z22" i="8"/>
  <c r="Z47" i="8"/>
  <c r="AA47" i="8"/>
  <c r="W47" i="8"/>
  <c r="AA78" i="8"/>
  <c r="Z78" i="8"/>
  <c r="W78" i="8"/>
  <c r="AD103" i="8"/>
  <c r="Z103" i="8"/>
  <c r="AA103" i="8"/>
  <c r="AA11" i="8"/>
  <c r="W11" i="8"/>
  <c r="AA38" i="8"/>
  <c r="W38" i="8"/>
  <c r="Z38" i="8"/>
  <c r="W49" i="8"/>
  <c r="Z49" i="8"/>
  <c r="W65" i="8"/>
  <c r="Z65" i="8"/>
  <c r="AD65" i="8"/>
  <c r="W77" i="8"/>
  <c r="AD77" i="8"/>
  <c r="AD102" i="8"/>
  <c r="AA102" i="8"/>
  <c r="Z117" i="8"/>
  <c r="W117" i="8"/>
  <c r="AA167" i="8"/>
  <c r="W167" i="8"/>
  <c r="Z89" i="8"/>
  <c r="AA89" i="8"/>
  <c r="W105" i="8"/>
  <c r="AD105" i="8"/>
  <c r="AD115" i="8"/>
  <c r="AA115" i="8"/>
  <c r="Z115" i="8"/>
  <c r="W115" i="8"/>
  <c r="Z125" i="8"/>
  <c r="AA125" i="8"/>
  <c r="X61" i="8"/>
  <c r="AD61" i="8"/>
  <c r="W125" i="8"/>
  <c r="Y151" i="8"/>
  <c r="X167" i="8"/>
  <c r="Z157" i="8"/>
  <c r="X168" i="8"/>
  <c r="AD151" i="8"/>
  <c r="AA146" i="8"/>
  <c r="AD139" i="8"/>
  <c r="X127" i="8"/>
  <c r="Z132" i="8"/>
  <c r="AD124" i="8"/>
  <c r="W102" i="8"/>
  <c r="AA123" i="8"/>
  <c r="Z102" i="8"/>
  <c r="AD38" i="8"/>
  <c r="AD24" i="8"/>
  <c r="X89" i="8"/>
  <c r="AF89" i="8" s="1"/>
  <c r="AA77" i="8"/>
  <c r="AA158" i="8"/>
  <c r="AB88" i="8"/>
  <c r="AB116" i="8"/>
  <c r="AB16" i="8"/>
  <c r="X16" i="8"/>
  <c r="AB68" i="8"/>
  <c r="X68" i="8"/>
  <c r="AB100" i="8"/>
  <c r="Z100" i="8"/>
  <c r="Z63" i="8"/>
  <c r="X63" i="8"/>
  <c r="AD95" i="8"/>
  <c r="AB95" i="8"/>
  <c r="X113" i="8"/>
  <c r="AD113" i="8"/>
  <c r="AD122" i="8"/>
  <c r="AB122" i="8"/>
  <c r="AD140" i="8"/>
  <c r="Z140" i="8"/>
  <c r="AB145" i="8"/>
  <c r="Z145" i="8"/>
  <c r="Z66" i="8"/>
  <c r="W66" i="8"/>
  <c r="AD8" i="8"/>
  <c r="W8" i="8"/>
  <c r="W80" i="8"/>
  <c r="AD80" i="8"/>
  <c r="AA80" i="8"/>
  <c r="AA15" i="8"/>
  <c r="Z15" i="8"/>
  <c r="AD26" i="8"/>
  <c r="Z26" i="8"/>
  <c r="AA26" i="8"/>
  <c r="W41" i="8"/>
  <c r="AD41" i="8"/>
  <c r="W56" i="8"/>
  <c r="Z56" i="8"/>
  <c r="AD56" i="8"/>
  <c r="W67" i="8"/>
  <c r="AD67" i="8"/>
  <c r="AD86" i="8"/>
  <c r="AA86" i="8"/>
  <c r="W86" i="8"/>
  <c r="W93" i="8"/>
  <c r="AD93" i="8"/>
  <c r="W109" i="8"/>
  <c r="AD109" i="8"/>
  <c r="AA120" i="8"/>
  <c r="W120" i="8"/>
  <c r="AA139" i="8"/>
  <c r="W139" i="8"/>
  <c r="AA116" i="8"/>
  <c r="W116" i="8"/>
  <c r="W150" i="8"/>
  <c r="AA150" i="8"/>
  <c r="AA129" i="8"/>
  <c r="AD129" i="8"/>
  <c r="X91" i="8"/>
  <c r="X39" i="8"/>
  <c r="AA147" i="8"/>
  <c r="AD104" i="8"/>
  <c r="AD74" i="8"/>
  <c r="AD11" i="8"/>
  <c r="AA49" i="8"/>
  <c r="Z167" i="8"/>
  <c r="Z147" i="8"/>
  <c r="Z166" i="8"/>
  <c r="AD150" i="8"/>
  <c r="AD163" i="8"/>
  <c r="X152" i="8"/>
  <c r="AA148" i="8"/>
  <c r="W144" i="8"/>
  <c r="X157" i="8"/>
  <c r="AD145" i="8"/>
  <c r="Z130" i="8"/>
  <c r="AD133" i="8"/>
  <c r="W163" i="8"/>
  <c r="AA135" i="8"/>
  <c r="X133" i="8"/>
  <c r="Z120" i="8"/>
  <c r="AB130" i="8"/>
  <c r="Z104" i="8"/>
  <c r="W106" i="8"/>
  <c r="AD83" i="8"/>
  <c r="AD126" i="8"/>
  <c r="AA117" i="8"/>
  <c r="AD106" i="8"/>
  <c r="X100" i="8"/>
  <c r="AD78" i="8"/>
  <c r="X74" i="8"/>
  <c r="Z68" i="8"/>
  <c r="AA66" i="8"/>
  <c r="AB46" i="8"/>
  <c r="AB39" i="8"/>
  <c r="Z28" i="8"/>
  <c r="Z24" i="8"/>
  <c r="Z16" i="8"/>
  <c r="Z105" i="8"/>
  <c r="AD89" i="8"/>
  <c r="AD29" i="8"/>
  <c r="W22" i="8"/>
  <c r="AD17" i="8"/>
  <c r="Z11" i="8"/>
  <c r="AB17" i="8"/>
  <c r="AF33" i="8"/>
  <c r="AD125" i="8"/>
  <c r="Y141" i="8"/>
  <c r="AC141" i="8"/>
  <c r="AD152" i="8"/>
  <c r="Z152" i="8"/>
  <c r="W152" i="8"/>
  <c r="AD127" i="8"/>
  <c r="W127" i="8"/>
  <c r="Z127" i="8"/>
  <c r="AA141" i="8"/>
  <c r="AD141" i="8"/>
  <c r="W141" i="8"/>
  <c r="AD157" i="8"/>
  <c r="W157" i="8"/>
  <c r="AB140" i="8"/>
  <c r="Z111" i="8"/>
  <c r="AB63" i="8"/>
  <c r="Z58" i="8"/>
  <c r="Z131" i="8"/>
  <c r="AA56" i="8"/>
  <c r="Z74" i="8"/>
  <c r="AD10" i="8"/>
  <c r="Z98" i="8"/>
  <c r="Z69" i="8"/>
  <c r="AD111" i="8"/>
  <c r="Z136" i="8"/>
  <c r="AA126" i="8"/>
  <c r="AD147" i="8"/>
  <c r="AA91" i="8"/>
  <c r="AD49" i="8"/>
  <c r="AD36" i="8"/>
  <c r="AB9" i="8"/>
  <c r="Z159" i="8"/>
  <c r="Z150" i="8"/>
  <c r="Z161" i="8"/>
  <c r="X151" i="8"/>
  <c r="AD159" i="8"/>
  <c r="X140" i="8"/>
  <c r="Z134" i="8"/>
  <c r="W129" i="8"/>
  <c r="X145" i="8"/>
  <c r="Z141" i="8"/>
  <c r="Z133" i="8"/>
  <c r="X137" i="8"/>
  <c r="AB135" i="8"/>
  <c r="Z116" i="8"/>
  <c r="AD116" i="8"/>
  <c r="Z108" i="8"/>
  <c r="W103" i="8"/>
  <c r="Z80" i="8"/>
  <c r="Z83" i="8"/>
  <c r="AB134" i="8"/>
  <c r="AF134" i="8" s="1"/>
  <c r="Z106" i="8"/>
  <c r="X96" i="8"/>
  <c r="AD71" i="8"/>
  <c r="Z17" i="8"/>
  <c r="X123" i="8"/>
  <c r="AA105" i="8"/>
  <c r="Z93" i="8"/>
  <c r="W89" i="8"/>
  <c r="AD63" i="8"/>
  <c r="AD47" i="8"/>
  <c r="AA24" i="8"/>
  <c r="AA22" i="8"/>
  <c r="Z10" i="8"/>
  <c r="AA8" i="8"/>
  <c r="Z8" i="8"/>
  <c r="AB146" i="8"/>
  <c r="X146" i="8"/>
  <c r="AB163" i="8"/>
  <c r="X163" i="8"/>
  <c r="Z146" i="8"/>
  <c r="AB118" i="8"/>
  <c r="AD160" i="8"/>
  <c r="Z160" i="8"/>
  <c r="W160" i="8"/>
  <c r="W132" i="8"/>
  <c r="Z144" i="8"/>
  <c r="AD144" i="8"/>
  <c r="AD161" i="8"/>
  <c r="W161" i="8"/>
  <c r="X166" i="8"/>
  <c r="AB113" i="8"/>
  <c r="AB108" i="8"/>
  <c r="AC157" i="8"/>
  <c r="AD57" i="8"/>
  <c r="W131" i="8"/>
  <c r="AA65" i="8"/>
  <c r="Z39" i="8"/>
  <c r="AD117" i="8"/>
  <c r="X10" i="8"/>
  <c r="AF30" i="8"/>
  <c r="AB144" i="8"/>
  <c r="AD168" i="8"/>
  <c r="Z168" i="8"/>
  <c r="W135" i="8"/>
  <c r="Z135" i="8"/>
  <c r="AD149" i="8"/>
  <c r="AD165" i="8"/>
  <c r="AC149" i="8"/>
  <c r="X120" i="8"/>
  <c r="W108" i="8"/>
  <c r="AA108" i="8"/>
  <c r="AA128" i="8"/>
  <c r="AA165" i="8"/>
  <c r="AA44" i="8"/>
  <c r="AD96" i="8"/>
  <c r="AD88" i="8"/>
  <c r="Z155" i="8"/>
  <c r="W169" i="8"/>
  <c r="W165" i="8"/>
  <c r="W149" i="8"/>
  <c r="X155" i="8"/>
  <c r="AA168" i="8"/>
  <c r="AD155" i="8"/>
  <c r="AD134" i="8"/>
  <c r="W136" i="8"/>
  <c r="AD112" i="8"/>
  <c r="Z88" i="8"/>
  <c r="AD118" i="8"/>
  <c r="W111" i="8"/>
  <c r="AA122" i="8"/>
  <c r="Z29" i="8"/>
  <c r="W69" i="8"/>
  <c r="Z61" i="8"/>
  <c r="Z53" i="8"/>
  <c r="Z31" i="8"/>
  <c r="X11" i="8"/>
  <c r="W17" i="8"/>
  <c r="Y143" i="8"/>
  <c r="AB124" i="8"/>
  <c r="Z142" i="8"/>
  <c r="AA137" i="8"/>
  <c r="AD153" i="8"/>
  <c r="AD169" i="8"/>
  <c r="AC165" i="8"/>
  <c r="Y147" i="8"/>
  <c r="X49" i="8"/>
  <c r="Z121" i="8"/>
  <c r="AA142" i="8"/>
  <c r="AE142" i="8" s="1"/>
  <c r="Z113" i="8"/>
  <c r="AA153" i="8"/>
  <c r="AA130" i="8"/>
  <c r="AA157" i="8"/>
  <c r="X53" i="8"/>
  <c r="AD44" i="8"/>
  <c r="AC143" i="8"/>
  <c r="W118" i="8"/>
  <c r="AA36" i="8"/>
  <c r="X144" i="8"/>
  <c r="X65" i="8"/>
  <c r="AF111" i="8"/>
  <c r="AG21" i="8" l="1"/>
  <c r="AF122" i="8"/>
  <c r="AE43" i="8"/>
  <c r="AF26" i="8"/>
  <c r="AF76" i="8"/>
  <c r="AE109" i="8"/>
  <c r="AG148" i="8"/>
  <c r="AF67" i="8"/>
  <c r="AE128" i="8"/>
  <c r="AF165" i="8"/>
  <c r="AF24" i="8"/>
  <c r="AG60" i="8"/>
  <c r="AE112" i="8"/>
  <c r="AG156" i="8"/>
  <c r="AG142" i="8"/>
  <c r="AG14" i="8"/>
  <c r="AG87" i="8"/>
  <c r="AF27" i="8"/>
  <c r="AG22" i="8"/>
  <c r="AF23" i="8"/>
  <c r="AG30" i="8"/>
  <c r="AF34" i="8"/>
  <c r="AF12" i="8"/>
  <c r="AE54" i="8"/>
  <c r="AH142" i="8"/>
  <c r="AF126" i="8"/>
  <c r="AG108" i="8"/>
  <c r="AG43" i="8"/>
  <c r="AG120" i="8"/>
  <c r="AG67" i="8"/>
  <c r="AG158" i="8"/>
  <c r="AF14" i="8"/>
  <c r="AG77" i="8"/>
  <c r="AE19" i="8"/>
  <c r="AG61" i="8"/>
  <c r="AG131" i="8"/>
  <c r="AG162" i="8"/>
  <c r="AE136" i="8"/>
  <c r="AE132" i="8"/>
  <c r="AH136" i="8"/>
  <c r="AE152" i="8"/>
  <c r="AG103" i="8"/>
  <c r="AG11" i="8"/>
  <c r="AG164" i="8"/>
  <c r="AG33" i="8"/>
  <c r="AF83" i="8"/>
  <c r="AF87" i="8"/>
  <c r="AE156" i="8"/>
  <c r="AG167" i="8"/>
  <c r="AG9" i="8"/>
  <c r="AG123" i="8"/>
  <c r="AE18" i="8"/>
  <c r="AG25" i="8"/>
  <c r="AE39" i="8"/>
  <c r="AF138" i="8"/>
  <c r="AH166" i="8"/>
  <c r="AF84" i="8"/>
  <c r="AE145" i="8"/>
  <c r="AE121" i="8"/>
  <c r="AE160" i="8"/>
  <c r="AH139" i="8"/>
  <c r="AF143" i="8"/>
  <c r="AE46" i="8"/>
  <c r="AE9" i="8"/>
  <c r="AG97" i="8"/>
  <c r="AE87" i="8"/>
  <c r="AH143" i="8"/>
  <c r="AF21" i="8"/>
  <c r="AG154" i="8"/>
  <c r="AG129" i="8"/>
  <c r="AG89" i="8"/>
  <c r="AG115" i="8"/>
  <c r="AE119" i="8"/>
  <c r="AE107" i="8"/>
  <c r="AE131" i="8"/>
  <c r="AE24" i="8"/>
  <c r="AE104" i="8"/>
  <c r="AG139" i="8"/>
  <c r="AE60" i="8"/>
  <c r="AH50" i="8"/>
  <c r="AE32" i="8"/>
  <c r="AG161" i="8"/>
  <c r="AE48" i="8"/>
  <c r="AF15" i="8"/>
  <c r="AG81" i="8"/>
  <c r="AG13" i="8"/>
  <c r="AG64" i="8"/>
  <c r="AG144" i="8"/>
  <c r="AE83" i="8"/>
  <c r="AF25" i="8"/>
  <c r="AE85" i="8"/>
  <c r="AG100" i="8"/>
  <c r="AF101" i="8"/>
  <c r="AG113" i="8"/>
  <c r="AE25" i="8"/>
  <c r="AE95" i="8"/>
  <c r="AG109" i="8"/>
  <c r="AE118" i="8"/>
  <c r="AE17" i="8"/>
  <c r="AG35" i="8"/>
  <c r="AG127" i="8"/>
  <c r="AG121" i="8"/>
  <c r="AE130" i="8"/>
  <c r="AH9" i="8"/>
  <c r="AG107" i="8"/>
  <c r="AG91" i="8"/>
  <c r="AF41" i="8"/>
  <c r="AF18" i="8"/>
  <c r="AG132" i="8"/>
  <c r="AF160" i="8"/>
  <c r="AF79" i="8"/>
  <c r="AG15" i="8"/>
  <c r="AE153" i="8"/>
  <c r="AH163" i="8"/>
  <c r="AE26" i="8"/>
  <c r="AF85" i="8"/>
  <c r="AH18" i="8"/>
  <c r="AG53" i="8"/>
  <c r="AG125" i="8"/>
  <c r="AF38" i="8"/>
  <c r="AG93" i="8"/>
  <c r="AF118" i="8"/>
  <c r="AE84" i="8"/>
  <c r="AF153" i="8"/>
  <c r="AG152" i="8"/>
  <c r="AF108" i="8"/>
  <c r="AH81" i="8"/>
  <c r="AH84" i="8"/>
  <c r="AF48" i="8"/>
  <c r="AH40" i="8"/>
  <c r="AH43" i="8"/>
  <c r="AE58" i="8"/>
  <c r="AF154" i="8"/>
  <c r="AE31" i="8"/>
  <c r="AG99" i="8"/>
  <c r="AG126" i="8"/>
  <c r="AG136" i="8"/>
  <c r="AH110" i="8"/>
  <c r="AG111" i="8"/>
  <c r="AE20" i="8"/>
  <c r="AG112" i="8"/>
  <c r="AF156" i="8"/>
  <c r="AE37" i="8"/>
  <c r="AH90" i="8"/>
  <c r="AG8" i="8"/>
  <c r="AG34" i="8"/>
  <c r="AG42" i="8"/>
  <c r="AE166" i="8"/>
  <c r="AG105" i="8"/>
  <c r="AE71" i="8"/>
  <c r="AE40" i="8"/>
  <c r="AE51" i="8"/>
  <c r="AE99" i="8"/>
  <c r="AF82" i="8"/>
  <c r="AE110" i="8"/>
  <c r="AF159" i="8"/>
  <c r="AF106" i="8"/>
  <c r="AF10" i="8"/>
  <c r="AH24" i="8"/>
  <c r="AE146" i="8"/>
  <c r="AF125" i="8"/>
  <c r="AF129" i="8"/>
  <c r="AE68" i="8"/>
  <c r="AE94" i="8"/>
  <c r="AG51" i="8"/>
  <c r="AG71" i="8"/>
  <c r="AF77" i="8"/>
  <c r="AH21" i="8"/>
  <c r="AE93" i="8"/>
  <c r="AH122" i="8"/>
  <c r="AF139" i="8"/>
  <c r="AF164" i="8"/>
  <c r="AF93" i="8"/>
  <c r="AG48" i="8"/>
  <c r="AG122" i="8"/>
  <c r="AG65" i="8"/>
  <c r="AE151" i="8"/>
  <c r="AG84" i="8"/>
  <c r="AG29" i="8"/>
  <c r="AF47" i="8"/>
  <c r="AF42" i="8"/>
  <c r="AG138" i="8"/>
  <c r="AG52" i="8"/>
  <c r="AG80" i="8"/>
  <c r="AF94" i="8"/>
  <c r="AE16" i="8"/>
  <c r="AF104" i="8"/>
  <c r="AH155" i="8"/>
  <c r="AE36" i="8"/>
  <c r="AH112" i="8"/>
  <c r="AF151" i="8"/>
  <c r="AH66" i="8"/>
  <c r="AH158" i="8"/>
  <c r="AF128" i="8"/>
  <c r="AG78" i="8"/>
  <c r="AH73" i="8"/>
  <c r="AG124" i="8"/>
  <c r="AF161" i="8"/>
  <c r="AF132" i="8"/>
  <c r="AE52" i="8"/>
  <c r="AG140" i="8"/>
  <c r="AG95" i="8"/>
  <c r="AH25" i="8"/>
  <c r="AF62" i="8"/>
  <c r="AE75" i="8"/>
  <c r="AG75" i="8"/>
  <c r="AG85" i="8"/>
  <c r="AG24" i="8"/>
  <c r="AF50" i="8"/>
  <c r="AG39" i="8"/>
  <c r="AG168" i="8"/>
  <c r="AF91" i="8"/>
  <c r="AE123" i="8"/>
  <c r="AG151" i="8"/>
  <c r="AH77" i="8"/>
  <c r="AG146" i="8"/>
  <c r="AE73" i="8"/>
  <c r="AG79" i="8"/>
  <c r="AE122" i="8"/>
  <c r="AE127" i="8"/>
  <c r="AH164" i="8"/>
  <c r="AH27" i="8"/>
  <c r="AE10" i="8"/>
  <c r="AG74" i="8"/>
  <c r="AH54" i="8"/>
  <c r="AE134" i="8"/>
  <c r="AE155" i="8"/>
  <c r="AG72" i="8"/>
  <c r="AG119" i="8"/>
  <c r="AG17" i="8"/>
  <c r="AE98" i="8"/>
  <c r="AH23" i="8"/>
  <c r="AE64" i="8"/>
  <c r="AH14" i="8"/>
  <c r="AF136" i="8"/>
  <c r="AF90" i="8"/>
  <c r="AE33" i="8"/>
  <c r="AE12" i="8"/>
  <c r="AE74" i="8"/>
  <c r="AE35" i="8"/>
  <c r="AE62" i="8"/>
  <c r="AE168" i="8"/>
  <c r="AE114" i="8"/>
  <c r="AG44" i="8"/>
  <c r="AE162" i="8"/>
  <c r="AE105" i="8"/>
  <c r="AE147" i="8"/>
  <c r="AH67" i="8"/>
  <c r="AF145" i="8"/>
  <c r="AH38" i="8"/>
  <c r="AG32" i="8"/>
  <c r="AG36" i="8"/>
  <c r="AE159" i="8"/>
  <c r="AE124" i="8"/>
  <c r="AE21" i="8"/>
  <c r="AE30" i="8"/>
  <c r="AF73" i="8"/>
  <c r="AF51" i="8"/>
  <c r="AF121" i="8"/>
  <c r="AH34" i="8"/>
  <c r="AG63" i="8"/>
  <c r="AG26" i="8"/>
  <c r="AH72" i="8"/>
  <c r="AG20" i="8"/>
  <c r="AE23" i="8"/>
  <c r="AG16" i="8"/>
  <c r="AG118" i="8"/>
  <c r="AE137" i="8"/>
  <c r="AH96" i="8"/>
  <c r="AE106" i="8"/>
  <c r="AF133" i="8"/>
  <c r="AH130" i="8"/>
  <c r="AE148" i="8"/>
  <c r="AH109" i="8"/>
  <c r="AH41" i="8"/>
  <c r="AE66" i="8"/>
  <c r="AF116" i="8"/>
  <c r="AF167" i="8"/>
  <c r="AF61" i="8"/>
  <c r="AH148" i="8"/>
  <c r="AH20" i="8"/>
  <c r="AF141" i="8"/>
  <c r="AH51" i="8"/>
  <c r="AE81" i="8"/>
  <c r="AE61" i="8"/>
  <c r="AE29" i="8"/>
  <c r="AF119" i="8"/>
  <c r="AH79" i="8"/>
  <c r="AF130" i="8"/>
  <c r="AE70" i="8"/>
  <c r="AG47" i="8"/>
  <c r="AE138" i="8"/>
  <c r="AE53" i="8"/>
  <c r="AG159" i="8"/>
  <c r="AG104" i="8"/>
  <c r="AF65" i="8"/>
  <c r="AH146" i="8"/>
  <c r="AF28" i="8"/>
  <c r="AH45" i="8"/>
  <c r="AG69" i="8"/>
  <c r="AH85" i="8"/>
  <c r="AG40" i="8"/>
  <c r="AG70" i="8"/>
  <c r="AG19" i="8"/>
  <c r="AF32" i="8"/>
  <c r="AG155" i="8"/>
  <c r="AH101" i="8"/>
  <c r="AH99" i="8"/>
  <c r="AG150" i="8"/>
  <c r="AF112" i="8"/>
  <c r="AE76" i="8"/>
  <c r="AF107" i="8"/>
  <c r="AE14" i="8"/>
  <c r="AF115" i="8"/>
  <c r="AH138" i="8"/>
  <c r="AE13" i="8"/>
  <c r="AF49" i="8"/>
  <c r="AH153" i="8"/>
  <c r="AE111" i="8"/>
  <c r="AH135" i="8"/>
  <c r="AH71" i="8"/>
  <c r="AF100" i="8"/>
  <c r="AH120" i="8"/>
  <c r="AH167" i="8"/>
  <c r="AH129" i="8"/>
  <c r="AE158" i="8"/>
  <c r="AE88" i="8"/>
  <c r="AF102" i="8"/>
  <c r="AE59" i="8"/>
  <c r="AH91" i="8"/>
  <c r="AF19" i="8"/>
  <c r="AG130" i="8"/>
  <c r="AG98" i="8"/>
  <c r="AG128" i="8"/>
  <c r="AH76" i="8"/>
  <c r="AG57" i="8"/>
  <c r="AF99" i="8"/>
  <c r="AH55" i="8"/>
  <c r="AF147" i="8"/>
  <c r="AF54" i="8"/>
  <c r="AG66" i="8"/>
  <c r="AH33" i="8"/>
  <c r="AF75" i="8"/>
  <c r="AE82" i="8"/>
  <c r="AE56" i="8"/>
  <c r="AE144" i="8"/>
  <c r="AF13" i="8"/>
  <c r="AH70" i="8"/>
  <c r="AH162" i="8"/>
  <c r="AE69" i="8"/>
  <c r="AF155" i="8"/>
  <c r="AF96" i="8"/>
  <c r="AH108" i="8"/>
  <c r="AF17" i="8"/>
  <c r="AF46" i="8"/>
  <c r="AH126" i="8"/>
  <c r="AE41" i="8"/>
  <c r="AF88" i="8"/>
  <c r="AH132" i="8"/>
  <c r="AF105" i="8"/>
  <c r="AF20" i="8"/>
  <c r="AH46" i="8"/>
  <c r="AF148" i="8"/>
  <c r="AF86" i="8"/>
  <c r="AG55" i="8"/>
  <c r="AH97" i="8"/>
  <c r="AF103" i="8"/>
  <c r="AG92" i="8"/>
  <c r="AG166" i="8"/>
  <c r="AE72" i="8"/>
  <c r="AG135" i="8"/>
  <c r="AH35" i="8"/>
  <c r="AF97" i="8"/>
  <c r="AF150" i="8"/>
  <c r="AF131" i="8"/>
  <c r="AG37" i="8"/>
  <c r="AG18" i="8"/>
  <c r="AF55" i="8"/>
  <c r="AE92" i="8"/>
  <c r="AE50" i="8"/>
  <c r="AG101" i="8"/>
  <c r="AE164" i="8"/>
  <c r="AG58" i="8"/>
  <c r="AG50" i="8"/>
  <c r="AG23" i="8"/>
  <c r="AF53" i="8"/>
  <c r="AH149" i="8"/>
  <c r="AF123" i="8"/>
  <c r="AH15" i="8"/>
  <c r="AE133" i="8"/>
  <c r="AE154" i="8"/>
  <c r="AG165" i="8"/>
  <c r="AE44" i="8"/>
  <c r="AH57" i="8"/>
  <c r="AF113" i="8"/>
  <c r="AF137" i="8"/>
  <c r="AH68" i="8"/>
  <c r="AF157" i="8"/>
  <c r="AE15" i="8"/>
  <c r="AH151" i="8"/>
  <c r="AE96" i="8"/>
  <c r="AF59" i="8"/>
  <c r="AF152" i="8"/>
  <c r="AG41" i="8"/>
  <c r="AH114" i="8"/>
  <c r="AH52" i="8"/>
  <c r="AG12" i="8"/>
  <c r="AF149" i="8"/>
  <c r="AG160" i="8"/>
  <c r="AG82" i="8"/>
  <c r="AG10" i="8"/>
  <c r="AF22" i="8"/>
  <c r="AH13" i="8"/>
  <c r="AF81" i="8"/>
  <c r="AH119" i="8"/>
  <c r="AH75" i="8"/>
  <c r="AF35" i="8"/>
  <c r="AE79" i="8"/>
  <c r="AG143" i="8"/>
  <c r="AH121" i="8"/>
  <c r="AF11" i="8"/>
  <c r="AF120" i="8"/>
  <c r="AG149" i="8"/>
  <c r="AH39" i="8"/>
  <c r="AG157" i="8"/>
  <c r="AF163" i="8"/>
  <c r="AE8" i="8"/>
  <c r="AH106" i="8"/>
  <c r="AE126" i="8"/>
  <c r="AH16" i="8"/>
  <c r="AF74" i="8"/>
  <c r="AE49" i="8"/>
  <c r="AE80" i="8"/>
  <c r="AF69" i="8"/>
  <c r="AF57" i="8"/>
  <c r="AG76" i="8"/>
  <c r="AG137" i="8"/>
  <c r="AF78" i="8"/>
  <c r="AH92" i="8"/>
  <c r="AH118" i="8"/>
  <c r="AE143" i="8"/>
  <c r="AH32" i="8"/>
  <c r="AE97" i="8"/>
  <c r="AG145" i="8"/>
  <c r="AE100" i="8"/>
  <c r="AH30" i="8"/>
  <c r="AG56" i="8"/>
  <c r="AF80" i="8"/>
  <c r="AF43" i="8"/>
  <c r="AE45" i="8"/>
  <c r="AH134" i="8"/>
  <c r="AE161" i="8"/>
  <c r="AH104" i="8"/>
  <c r="AE103" i="8"/>
  <c r="AE57" i="8"/>
  <c r="AF98" i="8"/>
  <c r="AF168" i="8"/>
  <c r="AF71" i="8"/>
  <c r="AH19" i="8"/>
  <c r="AH12" i="8"/>
  <c r="AH169" i="8"/>
  <c r="AF124" i="8"/>
  <c r="AE169" i="8"/>
  <c r="AH117" i="8"/>
  <c r="AF9" i="8"/>
  <c r="AH28" i="8"/>
  <c r="AH145" i="8"/>
  <c r="AE77" i="8"/>
  <c r="AF66" i="8"/>
  <c r="AH128" i="8"/>
  <c r="AH59" i="8"/>
  <c r="AH42" i="8"/>
  <c r="AF166" i="8"/>
  <c r="AH80" i="8"/>
  <c r="AH36" i="8"/>
  <c r="AE163" i="8"/>
  <c r="AF95" i="8"/>
  <c r="AH100" i="8"/>
  <c r="AH64" i="8"/>
  <c r="AG153" i="8"/>
  <c r="AF114" i="8"/>
  <c r="AF142" i="8"/>
  <c r="AF8" i="8"/>
  <c r="AG147" i="8"/>
  <c r="AH83" i="8"/>
  <c r="AE115" i="8"/>
  <c r="AE89" i="8"/>
  <c r="AH53" i="8"/>
  <c r="AH10" i="8"/>
  <c r="AH116" i="8"/>
  <c r="AH131" i="8"/>
  <c r="AH86" i="8"/>
  <c r="AH56" i="8"/>
  <c r="AH140" i="8"/>
  <c r="AE102" i="8"/>
  <c r="AF127" i="8"/>
  <c r="AG114" i="8"/>
  <c r="AH60" i="8"/>
  <c r="AH48" i="8"/>
  <c r="AF40" i="8"/>
  <c r="AF52" i="8"/>
  <c r="AG116" i="8"/>
  <c r="AG62" i="8"/>
  <c r="AG45" i="8"/>
  <c r="AG83" i="8"/>
  <c r="AG59" i="8"/>
  <c r="AF162" i="8"/>
  <c r="AG102" i="8"/>
  <c r="AF117" i="8"/>
  <c r="AH141" i="8"/>
  <c r="AH88" i="8"/>
  <c r="AE108" i="8"/>
  <c r="AH165" i="8"/>
  <c r="AF135" i="8"/>
  <c r="AH111" i="8"/>
  <c r="AH74" i="8"/>
  <c r="AF63" i="8"/>
  <c r="AE141" i="8"/>
  <c r="AE150" i="8"/>
  <c r="AE139" i="8"/>
  <c r="AE86" i="8"/>
  <c r="AE67" i="8"/>
  <c r="AH95" i="8"/>
  <c r="AH124" i="8"/>
  <c r="AH62" i="8"/>
  <c r="AF56" i="8"/>
  <c r="AH137" i="8"/>
  <c r="AH123" i="8"/>
  <c r="AH29" i="8"/>
  <c r="AH150" i="8"/>
  <c r="AH37" i="8"/>
  <c r="AG38" i="8"/>
  <c r="AF68" i="8"/>
  <c r="AH115" i="8"/>
  <c r="AH49" i="8"/>
  <c r="AE38" i="8"/>
  <c r="AH103" i="8"/>
  <c r="AE78" i="8"/>
  <c r="AH58" i="8"/>
  <c r="AH98" i="8"/>
  <c r="AH31" i="8"/>
  <c r="AF92" i="8"/>
  <c r="AF64" i="8"/>
  <c r="AF60" i="8"/>
  <c r="AF37" i="8"/>
  <c r="AF72" i="8"/>
  <c r="AG169" i="8"/>
  <c r="AH94" i="8"/>
  <c r="AG46" i="8"/>
  <c r="AE149" i="8"/>
  <c r="AF144" i="8"/>
  <c r="AH144" i="8"/>
  <c r="AE91" i="8"/>
  <c r="AG141" i="8"/>
  <c r="AF39" i="8"/>
  <c r="AH133" i="8"/>
  <c r="AE116" i="8"/>
  <c r="AH93" i="8"/>
  <c r="AE167" i="8"/>
  <c r="AH65" i="8"/>
  <c r="AE11" i="8"/>
  <c r="AF158" i="8"/>
  <c r="AF58" i="8"/>
  <c r="AF36" i="8"/>
  <c r="AH156" i="8"/>
  <c r="AF45" i="8"/>
  <c r="AG31" i="8"/>
  <c r="AH107" i="8"/>
  <c r="AG94" i="8"/>
  <c r="AE125" i="8"/>
  <c r="AH160" i="8"/>
  <c r="AH47" i="8"/>
  <c r="AF140" i="8"/>
  <c r="AE157" i="8"/>
  <c r="AE117" i="8"/>
  <c r="AE120" i="8"/>
  <c r="AF44" i="8"/>
  <c r="AE65" i="8"/>
  <c r="AH157" i="8"/>
  <c r="AH127" i="8"/>
  <c r="AH11" i="8"/>
  <c r="AH78" i="8"/>
  <c r="AE135" i="8"/>
  <c r="AH147" i="8"/>
  <c r="AH26" i="8"/>
  <c r="AH8" i="8"/>
  <c r="AH61" i="8"/>
  <c r="AH105" i="8"/>
  <c r="AH22" i="8"/>
  <c r="AH69" i="8"/>
  <c r="AE165" i="8"/>
  <c r="AH168" i="8"/>
  <c r="AH161" i="8"/>
  <c r="AF146" i="8"/>
  <c r="AE22" i="8"/>
  <c r="AH63" i="8"/>
  <c r="AE129" i="8"/>
  <c r="AH159" i="8"/>
  <c r="AH152" i="8"/>
  <c r="AH125" i="8"/>
  <c r="AH17" i="8"/>
  <c r="AH89" i="8"/>
  <c r="AH113" i="8"/>
  <c r="AF16" i="8"/>
  <c r="AH102" i="8"/>
  <c r="AE47" i="8"/>
  <c r="AH44" i="8"/>
  <c r="AF29" i="8"/>
  <c r="AF31" i="8"/>
  <c r="AG133" i="8"/>
  <c r="AN17" i="8" l="1"/>
  <c r="AZ17" i="8"/>
  <c r="AV17" i="8"/>
  <c r="AR17" i="8"/>
  <c r="AW17" i="8"/>
  <c r="AS17" i="8"/>
  <c r="AO17" i="8"/>
  <c r="AK17" i="8"/>
  <c r="AX17" i="8"/>
  <c r="AT17" i="8"/>
  <c r="AP17" i="8"/>
  <c r="AL17" i="8"/>
  <c r="AY17" i="8"/>
  <c r="AU17" i="8"/>
  <c r="AQ17" i="8"/>
  <c r="AM17" i="8"/>
  <c r="AM10" i="8"/>
  <c r="AM11" i="8"/>
  <c r="AM12" i="8"/>
  <c r="AW12" i="8"/>
  <c r="AY8" i="8"/>
  <c r="AR11" i="8"/>
  <c r="AL13" i="8"/>
  <c r="AQ12" i="8"/>
  <c r="AX9" i="8"/>
  <c r="AY11" i="8"/>
  <c r="AU15" i="8"/>
  <c r="AS11" i="8"/>
  <c r="AS12" i="8"/>
  <c r="AT13" i="8"/>
  <c r="AK12" i="8"/>
  <c r="AP9" i="8"/>
  <c r="AK9" i="8"/>
  <c r="AW8" i="8"/>
  <c r="AT9" i="8"/>
  <c r="AV12" i="8"/>
  <c r="AU10" i="8"/>
  <c r="AO13" i="8"/>
  <c r="AU13" i="8"/>
  <c r="AQ11" i="8"/>
  <c r="AO9" i="8"/>
  <c r="AL9" i="8"/>
  <c r="AM9" i="8"/>
  <c r="AY12" i="8"/>
  <c r="AS9" i="8"/>
  <c r="AY10" i="8"/>
  <c r="AT8" i="8"/>
  <c r="AL10" i="8"/>
  <c r="AQ8" i="8"/>
  <c r="AQ10" i="8"/>
  <c r="AQ13" i="8"/>
  <c r="AM8" i="8"/>
  <c r="AU12" i="8"/>
  <c r="AO12" i="8"/>
  <c r="AN8" i="8"/>
  <c r="AP13" i="8"/>
  <c r="AU11" i="8"/>
  <c r="AV15" i="8"/>
  <c r="AX12" i="8"/>
  <c r="AR9" i="8"/>
  <c r="AY9" i="8"/>
  <c r="AX13" i="8"/>
  <c r="AU8" i="8"/>
  <c r="AT15" i="8"/>
  <c r="AY13" i="8"/>
  <c r="AN10" i="8"/>
  <c r="AQ15" i="8"/>
  <c r="AM13" i="8"/>
  <c r="AP11" i="8"/>
  <c r="AY15" i="8"/>
  <c r="AP12" i="8"/>
  <c r="AM15" i="8"/>
  <c r="AL8" i="8"/>
  <c r="AR12" i="8"/>
  <c r="AR13" i="8"/>
  <c r="AS10" i="8"/>
  <c r="AW13" i="8"/>
  <c r="AZ13" i="8"/>
  <c r="AL12" i="8"/>
  <c r="AZ9" i="8"/>
  <c r="AX8" i="8"/>
  <c r="AX11" i="8"/>
  <c r="AN13" i="8"/>
  <c r="AT12" i="8"/>
  <c r="AV10" i="8"/>
  <c r="AR15" i="8"/>
  <c r="AK11" i="8"/>
  <c r="AN11" i="8"/>
  <c r="AQ9" i="8"/>
  <c r="AS13" i="8"/>
  <c r="AO15" i="8"/>
  <c r="AS8" i="8"/>
  <c r="AV9" i="8"/>
  <c r="AP8" i="8"/>
  <c r="AN9" i="8"/>
  <c r="AO8" i="8"/>
  <c r="AT11" i="8"/>
  <c r="AW9" i="8"/>
  <c r="AV13" i="8"/>
  <c r="AX10" i="8"/>
  <c r="AW10" i="8"/>
  <c r="AR8" i="8"/>
  <c r="AZ8" i="8"/>
  <c r="AZ12" i="8"/>
  <c r="AO11" i="8"/>
  <c r="AR10" i="8"/>
  <c r="AO10" i="8"/>
  <c r="AZ15" i="8"/>
  <c r="AK10" i="8"/>
  <c r="AP10" i="8"/>
  <c r="AX15" i="8"/>
  <c r="AV11" i="8"/>
  <c r="AS15" i="8"/>
  <c r="AK8" i="8"/>
  <c r="AW11" i="8"/>
  <c r="AZ10" i="8"/>
  <c r="AN15" i="8"/>
  <c r="AT10" i="8"/>
  <c r="AL11" i="8"/>
  <c r="AZ11" i="8"/>
  <c r="AK15" i="8"/>
  <c r="AN12" i="8"/>
  <c r="AW15" i="8"/>
  <c r="AL15" i="8"/>
  <c r="AK13" i="8"/>
  <c r="AP15" i="8"/>
  <c r="AV8" i="8"/>
  <c r="AU9" i="8"/>
  <c r="J170" i="5" l="1"/>
  <c r="I170" i="5"/>
  <c r="T11" i="5" s="1"/>
  <c r="H170" i="5"/>
  <c r="G170" i="5"/>
  <c r="R26" i="5" s="1"/>
  <c r="F170" i="5"/>
  <c r="E170" i="5"/>
  <c r="P15" i="5" s="1"/>
  <c r="D170" i="5"/>
  <c r="C170" i="5"/>
  <c r="N9" i="5" s="1"/>
  <c r="B170" i="5"/>
  <c r="Y6" i="3"/>
  <c r="K16" i="3" s="1"/>
  <c r="Y7" i="3"/>
  <c r="Y8" i="3"/>
  <c r="L18" i="3" s="1"/>
  <c r="Y9" i="3"/>
  <c r="R19" i="3" s="1"/>
  <c r="Y10" i="3"/>
  <c r="R20" i="3" s="1"/>
  <c r="Y11" i="3"/>
  <c r="Y12" i="3"/>
  <c r="H22" i="3" s="1"/>
  <c r="Y13" i="3"/>
  <c r="M23" i="3" s="1"/>
  <c r="Y5" i="3"/>
  <c r="O15" i="3" s="1"/>
  <c r="Y42" i="3"/>
  <c r="G52" i="3" s="1"/>
  <c r="Y43" i="3"/>
  <c r="Y44" i="3"/>
  <c r="P54" i="3" s="1"/>
  <c r="Y45" i="3"/>
  <c r="I55" i="3" s="1"/>
  <c r="Y46" i="3"/>
  <c r="G56" i="3" s="1"/>
  <c r="Y47" i="3"/>
  <c r="Y48" i="3"/>
  <c r="O58" i="3" s="1"/>
  <c r="Y49" i="3"/>
  <c r="T59" i="3" s="1"/>
  <c r="Y41" i="3"/>
  <c r="F51" i="3" s="1"/>
  <c r="E56" i="3" l="1"/>
  <c r="Q56" i="3"/>
  <c r="P22" i="3"/>
  <c r="M52" i="3"/>
  <c r="V19" i="3"/>
  <c r="J23" i="3"/>
  <c r="Q18" i="3"/>
  <c r="V56" i="3"/>
  <c r="F56" i="3"/>
  <c r="R52" i="3"/>
  <c r="U51" i="3"/>
  <c r="I51" i="3"/>
  <c r="N23" i="3"/>
  <c r="Q22" i="3"/>
  <c r="W20" i="3"/>
  <c r="X18" i="3"/>
  <c r="H18" i="3"/>
  <c r="J15" i="3"/>
  <c r="T159" i="5"/>
  <c r="P132" i="5"/>
  <c r="R111" i="5"/>
  <c r="T84" i="5"/>
  <c r="R50" i="5"/>
  <c r="O16" i="3"/>
  <c r="N158" i="5"/>
  <c r="N130" i="5"/>
  <c r="R103" i="5"/>
  <c r="P72" i="5"/>
  <c r="P39" i="5"/>
  <c r="L59" i="3"/>
  <c r="M56" i="3"/>
  <c r="X52" i="3"/>
  <c r="L52" i="3"/>
  <c r="P51" i="3"/>
  <c r="U23" i="3"/>
  <c r="F23" i="3"/>
  <c r="L22" i="3"/>
  <c r="J19" i="3"/>
  <c r="P18" i="3"/>
  <c r="T15" i="3"/>
  <c r="P168" i="5"/>
  <c r="N150" i="5"/>
  <c r="R123" i="5"/>
  <c r="R95" i="5"/>
  <c r="N69" i="5"/>
  <c r="N25" i="5"/>
  <c r="Q55" i="3"/>
  <c r="T51" i="3"/>
  <c r="X56" i="3"/>
  <c r="L56" i="3"/>
  <c r="V52" i="3"/>
  <c r="H52" i="3"/>
  <c r="K51" i="3"/>
  <c r="R23" i="3"/>
  <c r="X22" i="3"/>
  <c r="F19" i="3"/>
  <c r="R165" i="5"/>
  <c r="N142" i="5"/>
  <c r="N113" i="5"/>
  <c r="R93" i="5"/>
  <c r="N57" i="5"/>
  <c r="R11" i="5"/>
  <c r="T163" i="5"/>
  <c r="R155" i="5"/>
  <c r="R145" i="5"/>
  <c r="P137" i="5"/>
  <c r="T127" i="5"/>
  <c r="R117" i="5"/>
  <c r="P109" i="5"/>
  <c r="P99" i="5"/>
  <c r="R90" i="5"/>
  <c r="N79" i="5"/>
  <c r="R66" i="5"/>
  <c r="P48" i="5"/>
  <c r="N33" i="5"/>
  <c r="N18" i="5"/>
  <c r="P148" i="5"/>
  <c r="T139" i="5"/>
  <c r="P121" i="5"/>
  <c r="P101" i="5"/>
  <c r="T81" i="5"/>
  <c r="P35" i="5"/>
  <c r="T21" i="5"/>
  <c r="N8" i="5"/>
  <c r="R161" i="5"/>
  <c r="T152" i="5"/>
  <c r="P144" i="5"/>
  <c r="P135" i="5"/>
  <c r="N126" i="5"/>
  <c r="R114" i="5"/>
  <c r="R106" i="5"/>
  <c r="P97" i="5"/>
  <c r="P87" i="5"/>
  <c r="R75" i="5"/>
  <c r="N62" i="5"/>
  <c r="P45" i="5"/>
  <c r="P29" i="5"/>
  <c r="N15" i="5"/>
  <c r="R170" i="5"/>
  <c r="R167" i="5"/>
  <c r="P165" i="5"/>
  <c r="P163" i="5"/>
  <c r="P161" i="5"/>
  <c r="R159" i="5"/>
  <c r="R157" i="5"/>
  <c r="N155" i="5"/>
  <c r="P152" i="5"/>
  <c r="R149" i="5"/>
  <c r="P147" i="5"/>
  <c r="P145" i="5"/>
  <c r="R143" i="5"/>
  <c r="R141" i="5"/>
  <c r="R139" i="5"/>
  <c r="T136" i="5"/>
  <c r="N134" i="5"/>
  <c r="T131" i="5"/>
  <c r="R129" i="5"/>
  <c r="R127" i="5"/>
  <c r="R125" i="5"/>
  <c r="N123" i="5"/>
  <c r="T120" i="5"/>
  <c r="P117" i="5"/>
  <c r="N114" i="5"/>
  <c r="T112" i="5"/>
  <c r="R110" i="5"/>
  <c r="P108" i="5"/>
  <c r="T105" i="5"/>
  <c r="P103" i="5"/>
  <c r="N101" i="5"/>
  <c r="R98" i="5"/>
  <c r="N97" i="5"/>
  <c r="P95" i="5"/>
  <c r="P93" i="5"/>
  <c r="T89" i="5"/>
  <c r="N86" i="5"/>
  <c r="P83" i="5"/>
  <c r="P81" i="5"/>
  <c r="T77" i="5"/>
  <c r="R74" i="5"/>
  <c r="T71" i="5"/>
  <c r="T68" i="5"/>
  <c r="N66" i="5"/>
  <c r="P59" i="5"/>
  <c r="N54" i="5"/>
  <c r="N50" i="5"/>
  <c r="R47" i="5"/>
  <c r="R43" i="5"/>
  <c r="P37" i="5"/>
  <c r="N35" i="5"/>
  <c r="P31" i="5"/>
  <c r="T27" i="5"/>
  <c r="P24" i="5"/>
  <c r="P20" i="5"/>
  <c r="T17" i="5"/>
  <c r="T13" i="5"/>
  <c r="R10" i="5"/>
  <c r="T169" i="5"/>
  <c r="P167" i="5"/>
  <c r="N165" i="5"/>
  <c r="R162" i="5"/>
  <c r="N161" i="5"/>
  <c r="P159" i="5"/>
  <c r="P157" i="5"/>
  <c r="R154" i="5"/>
  <c r="R151" i="5"/>
  <c r="X151" i="5" s="1"/>
  <c r="P149" i="5"/>
  <c r="R146" i="5"/>
  <c r="N145" i="5"/>
  <c r="P143" i="5"/>
  <c r="P141" i="5"/>
  <c r="N139" i="5"/>
  <c r="P136" i="5"/>
  <c r="R133" i="5"/>
  <c r="P131" i="5"/>
  <c r="N129" i="5"/>
  <c r="P127" i="5"/>
  <c r="P124" i="5"/>
  <c r="R122" i="5"/>
  <c r="R119" i="5"/>
  <c r="N117" i="5"/>
  <c r="R113" i="5"/>
  <c r="P112" i="5"/>
  <c r="N110" i="5"/>
  <c r="R107" i="5"/>
  <c r="P105" i="5"/>
  <c r="N102" i="5"/>
  <c r="P100" i="5"/>
  <c r="N98" i="5"/>
  <c r="P96" i="5"/>
  <c r="R94" i="5"/>
  <c r="R91" i="5"/>
  <c r="N89" i="5"/>
  <c r="T85" i="5"/>
  <c r="N83" i="5"/>
  <c r="P80" i="5"/>
  <c r="T76" i="5"/>
  <c r="P73" i="5"/>
  <c r="N70" i="5"/>
  <c r="P68" i="5"/>
  <c r="N65" i="5"/>
  <c r="R58" i="5"/>
  <c r="N53" i="5"/>
  <c r="P49" i="5"/>
  <c r="N47" i="5"/>
  <c r="P43" i="5"/>
  <c r="N37" i="5"/>
  <c r="R34" i="5"/>
  <c r="N31" i="5"/>
  <c r="R27" i="5"/>
  <c r="P23" i="5"/>
  <c r="P19" i="5"/>
  <c r="R15" i="5"/>
  <c r="T12" i="5"/>
  <c r="P9" i="5"/>
  <c r="R8" i="5"/>
  <c r="P169" i="5"/>
  <c r="N166" i="5"/>
  <c r="P164" i="5"/>
  <c r="N162" i="5"/>
  <c r="P160" i="5"/>
  <c r="R158" i="5"/>
  <c r="T155" i="5"/>
  <c r="T153" i="5"/>
  <c r="P151" i="5"/>
  <c r="N149" i="5"/>
  <c r="N146" i="5"/>
  <c r="T144" i="5"/>
  <c r="R142" i="5"/>
  <c r="P140" i="5"/>
  <c r="R138" i="5"/>
  <c r="R135" i="5"/>
  <c r="N133" i="5"/>
  <c r="R130" i="5"/>
  <c r="T128" i="5"/>
  <c r="R126" i="5"/>
  <c r="T123" i="5"/>
  <c r="T121" i="5"/>
  <c r="N118" i="5"/>
  <c r="T115" i="5"/>
  <c r="P113" i="5"/>
  <c r="T111" i="5"/>
  <c r="R109" i="5"/>
  <c r="N107" i="5"/>
  <c r="P104" i="5"/>
  <c r="R101" i="5"/>
  <c r="T99" i="5"/>
  <c r="R97" i="5"/>
  <c r="T95" i="5"/>
  <c r="N94" i="5"/>
  <c r="P91" i="5"/>
  <c r="P88" i="5"/>
  <c r="P85" i="5"/>
  <c r="N82" i="5"/>
  <c r="R79" i="5"/>
  <c r="T75" i="5"/>
  <c r="N73" i="5"/>
  <c r="T69" i="5"/>
  <c r="P67" i="5"/>
  <c r="R63" i="5"/>
  <c r="P57" i="5"/>
  <c r="N51" i="5"/>
  <c r="N49" i="5"/>
  <c r="N46" i="5"/>
  <c r="T41" i="5"/>
  <c r="P36" i="5"/>
  <c r="P33" i="5"/>
  <c r="N30" i="5"/>
  <c r="N22" i="5"/>
  <c r="N19" i="5"/>
  <c r="M10" i="5"/>
  <c r="M26" i="5"/>
  <c r="M42" i="5"/>
  <c r="M58" i="5"/>
  <c r="M74" i="5"/>
  <c r="M90" i="5"/>
  <c r="M27" i="5"/>
  <c r="M30" i="5"/>
  <c r="M68" i="5"/>
  <c r="M71" i="5"/>
  <c r="M72" i="5"/>
  <c r="M91" i="5"/>
  <c r="M103" i="5"/>
  <c r="M119" i="5"/>
  <c r="M135" i="5"/>
  <c r="M151" i="5"/>
  <c r="M167" i="5"/>
  <c r="M20" i="5"/>
  <c r="M23" i="5"/>
  <c r="M24" i="5"/>
  <c r="M43" i="5"/>
  <c r="M46" i="5"/>
  <c r="Q20" i="5"/>
  <c r="Q36" i="5"/>
  <c r="Q52" i="5"/>
  <c r="Q68" i="5"/>
  <c r="Q84" i="5"/>
  <c r="Q22" i="5"/>
  <c r="Q35" i="5"/>
  <c r="Q39" i="5"/>
  <c r="Q48" i="5"/>
  <c r="Q58" i="5"/>
  <c r="Q86" i="5"/>
  <c r="Q106" i="5"/>
  <c r="Q122" i="5"/>
  <c r="Q138" i="5"/>
  <c r="Q154" i="5"/>
  <c r="Q170" i="5"/>
  <c r="Q10" i="5"/>
  <c r="Q38" i="5"/>
  <c r="Q51" i="5"/>
  <c r="Q55" i="5"/>
  <c r="Q64" i="5"/>
  <c r="U18" i="5"/>
  <c r="U22" i="5"/>
  <c r="U34" i="5"/>
  <c r="U38" i="5"/>
  <c r="U50" i="5"/>
  <c r="U54" i="5"/>
  <c r="U66" i="5"/>
  <c r="U70" i="5"/>
  <c r="U82" i="5"/>
  <c r="U86" i="5"/>
  <c r="U12" i="5"/>
  <c r="U15" i="5"/>
  <c r="U19" i="5"/>
  <c r="U32" i="5"/>
  <c r="U76" i="5"/>
  <c r="U79" i="5"/>
  <c r="U83" i="5"/>
  <c r="U95" i="5"/>
  <c r="U96" i="5"/>
  <c r="U99" i="5"/>
  <c r="U111" i="5"/>
  <c r="U112" i="5"/>
  <c r="U115" i="5"/>
  <c r="U127" i="5"/>
  <c r="U128" i="5"/>
  <c r="U131" i="5"/>
  <c r="U143" i="5"/>
  <c r="U144" i="5"/>
  <c r="U147" i="5"/>
  <c r="U159" i="5"/>
  <c r="U160" i="5"/>
  <c r="U163" i="5"/>
  <c r="U8" i="5"/>
  <c r="U28" i="5"/>
  <c r="U31" i="5"/>
  <c r="U35" i="5"/>
  <c r="U48" i="5"/>
  <c r="M170" i="5"/>
  <c r="Q160" i="5"/>
  <c r="Q151" i="5"/>
  <c r="Q148" i="5"/>
  <c r="Q147" i="5"/>
  <c r="M142" i="5"/>
  <c r="M139" i="5"/>
  <c r="Q134" i="5"/>
  <c r="U124" i="5"/>
  <c r="M120" i="5"/>
  <c r="U118" i="5"/>
  <c r="M116" i="5"/>
  <c r="U114" i="5"/>
  <c r="M106" i="5"/>
  <c r="Q96" i="5"/>
  <c r="Q87" i="5"/>
  <c r="M84" i="5"/>
  <c r="Q80" i="5"/>
  <c r="Q70" i="5"/>
  <c r="M55" i="5"/>
  <c r="M40" i="5"/>
  <c r="Q26" i="5"/>
  <c r="M11" i="5"/>
  <c r="M168" i="5"/>
  <c r="U166" i="5"/>
  <c r="M164" i="5"/>
  <c r="U162" i="5"/>
  <c r="M154" i="5"/>
  <c r="Q144" i="5"/>
  <c r="Q135" i="5"/>
  <c r="Q132" i="5"/>
  <c r="Q131" i="5"/>
  <c r="M126" i="5"/>
  <c r="M123" i="5"/>
  <c r="Q118" i="5"/>
  <c r="U108" i="5"/>
  <c r="M104" i="5"/>
  <c r="U102" i="5"/>
  <c r="M100" i="5"/>
  <c r="U98" i="5"/>
  <c r="Q83" i="5"/>
  <c r="M78" i="5"/>
  <c r="Q74" i="5"/>
  <c r="U64" i="5"/>
  <c r="M62" i="5"/>
  <c r="M59" i="5"/>
  <c r="Q54" i="5"/>
  <c r="M52" i="5"/>
  <c r="U47" i="5"/>
  <c r="Q42" i="5"/>
  <c r="Q19" i="5"/>
  <c r="Q166" i="5"/>
  <c r="U156" i="5"/>
  <c r="M152" i="5"/>
  <c r="U150" i="5"/>
  <c r="M148" i="5"/>
  <c r="U146" i="5"/>
  <c r="M138" i="5"/>
  <c r="X135" i="5"/>
  <c r="Q128" i="5"/>
  <c r="Q119" i="5"/>
  <c r="Q116" i="5"/>
  <c r="Q115" i="5"/>
  <c r="M110" i="5"/>
  <c r="M107" i="5"/>
  <c r="Q102" i="5"/>
  <c r="U92" i="5"/>
  <c r="M87" i="5"/>
  <c r="Q71" i="5"/>
  <c r="U67" i="5"/>
  <c r="U63" i="5"/>
  <c r="U60" i="5"/>
  <c r="M56" i="5"/>
  <c r="U51" i="5"/>
  <c r="U44" i="5"/>
  <c r="M39" i="5"/>
  <c r="Q32" i="5"/>
  <c r="U16" i="5"/>
  <c r="P10" i="5"/>
  <c r="AB10" i="5" s="1"/>
  <c r="P12" i="5"/>
  <c r="P28" i="5"/>
  <c r="P44" i="5"/>
  <c r="P60" i="5"/>
  <c r="P76" i="5"/>
  <c r="P92" i="5"/>
  <c r="P11" i="5"/>
  <c r="P25" i="5"/>
  <c r="P47" i="5"/>
  <c r="P51" i="5"/>
  <c r="P52" i="5"/>
  <c r="P55" i="5"/>
  <c r="P56" i="5"/>
  <c r="P61" i="5"/>
  <c r="P64" i="5"/>
  <c r="P65" i="5"/>
  <c r="P69" i="5"/>
  <c r="P75" i="5"/>
  <c r="P89" i="5"/>
  <c r="P107" i="5"/>
  <c r="P123" i="5"/>
  <c r="P139" i="5"/>
  <c r="P155" i="5"/>
  <c r="P13" i="5"/>
  <c r="P16" i="5"/>
  <c r="P17" i="5"/>
  <c r="P21" i="5"/>
  <c r="P27" i="5"/>
  <c r="P41" i="5"/>
  <c r="P63" i="5"/>
  <c r="T10" i="5"/>
  <c r="T15" i="5"/>
  <c r="T16" i="5"/>
  <c r="T19" i="5"/>
  <c r="T24" i="5"/>
  <c r="T31" i="5"/>
  <c r="T32" i="5"/>
  <c r="T35" i="5"/>
  <c r="T40" i="5"/>
  <c r="T47" i="5"/>
  <c r="T48" i="5"/>
  <c r="T51" i="5"/>
  <c r="T56" i="5"/>
  <c r="T63" i="5"/>
  <c r="T64" i="5"/>
  <c r="T67" i="5"/>
  <c r="T72" i="5"/>
  <c r="T79" i="5"/>
  <c r="T80" i="5"/>
  <c r="T83" i="5"/>
  <c r="T88" i="5"/>
  <c r="T9" i="5"/>
  <c r="T23" i="5"/>
  <c r="T28" i="5"/>
  <c r="T36" i="5"/>
  <c r="T43" i="5"/>
  <c r="T45" i="5"/>
  <c r="T49" i="5"/>
  <c r="T53" i="5"/>
  <c r="T73" i="5"/>
  <c r="T87" i="5"/>
  <c r="T92" i="5"/>
  <c r="T93" i="5"/>
  <c r="T97" i="5"/>
  <c r="T100" i="5"/>
  <c r="T101" i="5"/>
  <c r="T103" i="5"/>
  <c r="T108" i="5"/>
  <c r="T109" i="5"/>
  <c r="T113" i="5"/>
  <c r="T116" i="5"/>
  <c r="T117" i="5"/>
  <c r="T119" i="5"/>
  <c r="T124" i="5"/>
  <c r="T125" i="5"/>
  <c r="T129" i="5"/>
  <c r="T132" i="5"/>
  <c r="T133" i="5"/>
  <c r="T135" i="5"/>
  <c r="T140" i="5"/>
  <c r="T141" i="5"/>
  <c r="T145" i="5"/>
  <c r="T148" i="5"/>
  <c r="T149" i="5"/>
  <c r="T151" i="5"/>
  <c r="T156" i="5"/>
  <c r="T157" i="5"/>
  <c r="T161" i="5"/>
  <c r="T164" i="5"/>
  <c r="T165" i="5"/>
  <c r="T167" i="5"/>
  <c r="T25" i="5"/>
  <c r="T39" i="5"/>
  <c r="T44" i="5"/>
  <c r="T52" i="5"/>
  <c r="T59" i="5"/>
  <c r="T61" i="5"/>
  <c r="T168" i="5"/>
  <c r="Q167" i="5"/>
  <c r="Q164" i="5"/>
  <c r="Q163" i="5"/>
  <c r="T160" i="5"/>
  <c r="M158" i="5"/>
  <c r="P156" i="5"/>
  <c r="M155" i="5"/>
  <c r="P153" i="5"/>
  <c r="Q150" i="5"/>
  <c r="T147" i="5"/>
  <c r="T143" i="5"/>
  <c r="U140" i="5"/>
  <c r="T137" i="5"/>
  <c r="M136" i="5"/>
  <c r="U134" i="5"/>
  <c r="P133" i="5"/>
  <c r="M132" i="5"/>
  <c r="U130" i="5"/>
  <c r="P129" i="5"/>
  <c r="P128" i="5"/>
  <c r="P125" i="5"/>
  <c r="M122" i="5"/>
  <c r="P120" i="5"/>
  <c r="P119" i="5"/>
  <c r="X119" i="5" s="1"/>
  <c r="P116" i="5"/>
  <c r="P115" i="5"/>
  <c r="Q112" i="5"/>
  <c r="P111" i="5"/>
  <c r="T107" i="5"/>
  <c r="T104" i="5"/>
  <c r="Q103" i="5"/>
  <c r="X103" i="5" s="1"/>
  <c r="Q100" i="5"/>
  <c r="Q99" i="5"/>
  <c r="T96" i="5"/>
  <c r="M94" i="5"/>
  <c r="T91" i="5"/>
  <c r="Q90" i="5"/>
  <c r="M88" i="5"/>
  <c r="P84" i="5"/>
  <c r="U80" i="5"/>
  <c r="P79" i="5"/>
  <c r="P77" i="5"/>
  <c r="M75" i="5"/>
  <c r="P71" i="5"/>
  <c r="Q67" i="5"/>
  <c r="T65" i="5"/>
  <c r="T60" i="5"/>
  <c r="T57" i="5"/>
  <c r="T55" i="5"/>
  <c r="P53" i="5"/>
  <c r="P40" i="5"/>
  <c r="T37" i="5"/>
  <c r="M36" i="5"/>
  <c r="T33" i="5"/>
  <c r="P32" i="5"/>
  <c r="T29" i="5"/>
  <c r="Q23" i="5"/>
  <c r="T20" i="5"/>
  <c r="Q16" i="5"/>
  <c r="M14" i="5"/>
  <c r="N11" i="5"/>
  <c r="N27" i="5"/>
  <c r="N43" i="5"/>
  <c r="N59" i="5"/>
  <c r="N75" i="5"/>
  <c r="N91" i="5"/>
  <c r="R13" i="5"/>
  <c r="R14" i="5"/>
  <c r="R17" i="5"/>
  <c r="R21" i="5"/>
  <c r="R23" i="5"/>
  <c r="R29" i="5"/>
  <c r="R30" i="5"/>
  <c r="R33" i="5"/>
  <c r="R37" i="5"/>
  <c r="R39" i="5"/>
  <c r="R45" i="5"/>
  <c r="R46" i="5"/>
  <c r="R49" i="5"/>
  <c r="R53" i="5"/>
  <c r="R55" i="5"/>
  <c r="R61" i="5"/>
  <c r="R62" i="5"/>
  <c r="R65" i="5"/>
  <c r="R69" i="5"/>
  <c r="R71" i="5"/>
  <c r="R77" i="5"/>
  <c r="R78" i="5"/>
  <c r="R81" i="5"/>
  <c r="R85" i="5"/>
  <c r="R87" i="5"/>
  <c r="N169" i="5"/>
  <c r="N163" i="5"/>
  <c r="N159" i="5"/>
  <c r="N153" i="5"/>
  <c r="N147" i="5"/>
  <c r="N143" i="5"/>
  <c r="N137" i="5"/>
  <c r="N131" i="5"/>
  <c r="N127" i="5"/>
  <c r="N121" i="5"/>
  <c r="N115" i="5"/>
  <c r="N111" i="5"/>
  <c r="N105" i="5"/>
  <c r="N99" i="5"/>
  <c r="N95" i="5"/>
  <c r="N85" i="5"/>
  <c r="R82" i="5"/>
  <c r="N81" i="5"/>
  <c r="N78" i="5"/>
  <c r="N67" i="5"/>
  <c r="N63" i="5"/>
  <c r="R59" i="5"/>
  <c r="R42" i="5"/>
  <c r="N41" i="5"/>
  <c r="N38" i="5"/>
  <c r="N34" i="5"/>
  <c r="R31" i="5"/>
  <c r="N21" i="5"/>
  <c r="R18" i="5"/>
  <c r="N17" i="5"/>
  <c r="N14" i="5"/>
  <c r="O11" i="5"/>
  <c r="O15" i="5"/>
  <c r="O19" i="5"/>
  <c r="O23" i="5"/>
  <c r="O27" i="5"/>
  <c r="O31" i="5"/>
  <c r="O35" i="5"/>
  <c r="O39" i="5"/>
  <c r="O43" i="5"/>
  <c r="O47" i="5"/>
  <c r="O51" i="5"/>
  <c r="O55" i="5"/>
  <c r="O59" i="5"/>
  <c r="O63" i="5"/>
  <c r="O67" i="5"/>
  <c r="O71" i="5"/>
  <c r="O75" i="5"/>
  <c r="O79" i="5"/>
  <c r="O83" i="5"/>
  <c r="O87" i="5"/>
  <c r="O91" i="5"/>
  <c r="O95" i="5"/>
  <c r="O99" i="5"/>
  <c r="O103" i="5"/>
  <c r="O107" i="5"/>
  <c r="O111" i="5"/>
  <c r="O115" i="5"/>
  <c r="O119" i="5"/>
  <c r="O123" i="5"/>
  <c r="O127" i="5"/>
  <c r="O131" i="5"/>
  <c r="O135" i="5"/>
  <c r="O139" i="5"/>
  <c r="W139" i="5" s="1"/>
  <c r="O143" i="5"/>
  <c r="O147" i="5"/>
  <c r="O151" i="5"/>
  <c r="O155" i="5"/>
  <c r="O159" i="5"/>
  <c r="O163" i="5"/>
  <c r="O167" i="5"/>
  <c r="S11" i="5"/>
  <c r="S15" i="5"/>
  <c r="S19" i="5"/>
  <c r="S23" i="5"/>
  <c r="S27" i="5"/>
  <c r="S31" i="5"/>
  <c r="S35" i="5"/>
  <c r="S39" i="5"/>
  <c r="S43" i="5"/>
  <c r="S47" i="5"/>
  <c r="S51" i="5"/>
  <c r="S55" i="5"/>
  <c r="S59" i="5"/>
  <c r="S63" i="5"/>
  <c r="S67" i="5"/>
  <c r="S71" i="5"/>
  <c r="S75" i="5"/>
  <c r="S79" i="5"/>
  <c r="S83" i="5"/>
  <c r="S87" i="5"/>
  <c r="S91" i="5"/>
  <c r="S95" i="5"/>
  <c r="S99" i="5"/>
  <c r="S103" i="5"/>
  <c r="S107" i="5"/>
  <c r="S111" i="5"/>
  <c r="S115" i="5"/>
  <c r="S119" i="5"/>
  <c r="S123" i="5"/>
  <c r="S127" i="5"/>
  <c r="S131" i="5"/>
  <c r="S135" i="5"/>
  <c r="S139" i="5"/>
  <c r="S143" i="5"/>
  <c r="S147" i="5"/>
  <c r="S151" i="5"/>
  <c r="S155" i="5"/>
  <c r="S159" i="5"/>
  <c r="S163" i="5"/>
  <c r="S167" i="5"/>
  <c r="O8" i="5"/>
  <c r="O168" i="5"/>
  <c r="O165" i="5"/>
  <c r="S164" i="5"/>
  <c r="O162" i="5"/>
  <c r="S161" i="5"/>
  <c r="S158" i="5"/>
  <c r="O152" i="5"/>
  <c r="O149" i="5"/>
  <c r="S148" i="5"/>
  <c r="O146" i="5"/>
  <c r="S145" i="5"/>
  <c r="S142" i="5"/>
  <c r="O136" i="5"/>
  <c r="O133" i="5"/>
  <c r="S132" i="5"/>
  <c r="O130" i="5"/>
  <c r="S129" i="5"/>
  <c r="S126" i="5"/>
  <c r="O120" i="5"/>
  <c r="O117" i="5"/>
  <c r="S116" i="5"/>
  <c r="O114" i="5"/>
  <c r="S113" i="5"/>
  <c r="S110" i="5"/>
  <c r="O104" i="5"/>
  <c r="O101" i="5"/>
  <c r="S100" i="5"/>
  <c r="O98" i="5"/>
  <c r="S97" i="5"/>
  <c r="S94" i="5"/>
  <c r="O88" i="5"/>
  <c r="O85" i="5"/>
  <c r="S84" i="5"/>
  <c r="O82" i="5"/>
  <c r="S81" i="5"/>
  <c r="S78" i="5"/>
  <c r="O72" i="5"/>
  <c r="O69" i="5"/>
  <c r="S68" i="5"/>
  <c r="O66" i="5"/>
  <c r="S65" i="5"/>
  <c r="S62" i="5"/>
  <c r="O56" i="5"/>
  <c r="O53" i="5"/>
  <c r="S52" i="5"/>
  <c r="O50" i="5"/>
  <c r="S49" i="5"/>
  <c r="S46" i="5"/>
  <c r="O40" i="5"/>
  <c r="O37" i="5"/>
  <c r="S36" i="5"/>
  <c r="O34" i="5"/>
  <c r="S33" i="5"/>
  <c r="S30" i="5"/>
  <c r="O24" i="5"/>
  <c r="O21" i="5"/>
  <c r="S20" i="5"/>
  <c r="O18" i="5"/>
  <c r="S17" i="5"/>
  <c r="S14" i="5"/>
  <c r="S8" i="5"/>
  <c r="O169" i="5"/>
  <c r="S168" i="5"/>
  <c r="O166" i="5"/>
  <c r="S165" i="5"/>
  <c r="S162" i="5"/>
  <c r="O156" i="5"/>
  <c r="O153" i="5"/>
  <c r="S152" i="5"/>
  <c r="O150" i="5"/>
  <c r="S149" i="5"/>
  <c r="S146" i="5"/>
  <c r="O140" i="5"/>
  <c r="O137" i="5"/>
  <c r="S136" i="5"/>
  <c r="O134" i="5"/>
  <c r="S133" i="5"/>
  <c r="S130" i="5"/>
  <c r="O124" i="5"/>
  <c r="O121" i="5"/>
  <c r="S120" i="5"/>
  <c r="O118" i="5"/>
  <c r="S117" i="5"/>
  <c r="S114" i="5"/>
  <c r="O108" i="5"/>
  <c r="O105" i="5"/>
  <c r="S104" i="5"/>
  <c r="O102" i="5"/>
  <c r="S101" i="5"/>
  <c r="S98" i="5"/>
  <c r="O92" i="5"/>
  <c r="O89" i="5"/>
  <c r="S88" i="5"/>
  <c r="O86" i="5"/>
  <c r="S85" i="5"/>
  <c r="S82" i="5"/>
  <c r="O76" i="5"/>
  <c r="O73" i="5"/>
  <c r="S72" i="5"/>
  <c r="O70" i="5"/>
  <c r="S69" i="5"/>
  <c r="S66" i="5"/>
  <c r="O60" i="5"/>
  <c r="O57" i="5"/>
  <c r="S56" i="5"/>
  <c r="O54" i="5"/>
  <c r="S53" i="5"/>
  <c r="S50" i="5"/>
  <c r="O44" i="5"/>
  <c r="O41" i="5"/>
  <c r="S40" i="5"/>
  <c r="O38" i="5"/>
  <c r="S37" i="5"/>
  <c r="S34" i="5"/>
  <c r="O28" i="5"/>
  <c r="O25" i="5"/>
  <c r="S24" i="5"/>
  <c r="O22" i="5"/>
  <c r="S21" i="5"/>
  <c r="S18" i="5"/>
  <c r="O12" i="5"/>
  <c r="O9" i="5"/>
  <c r="M9" i="5"/>
  <c r="M13" i="5"/>
  <c r="M17" i="5"/>
  <c r="M21" i="5"/>
  <c r="M25" i="5"/>
  <c r="M29" i="5"/>
  <c r="M33" i="5"/>
  <c r="M37" i="5"/>
  <c r="M41" i="5"/>
  <c r="M45" i="5"/>
  <c r="M49" i="5"/>
  <c r="M53" i="5"/>
  <c r="M57" i="5"/>
  <c r="M61" i="5"/>
  <c r="M65" i="5"/>
  <c r="M69" i="5"/>
  <c r="M73" i="5"/>
  <c r="M77" i="5"/>
  <c r="M81" i="5"/>
  <c r="M85" i="5"/>
  <c r="M89" i="5"/>
  <c r="M93" i="5"/>
  <c r="M97" i="5"/>
  <c r="M101" i="5"/>
  <c r="M105" i="5"/>
  <c r="M109" i="5"/>
  <c r="M113" i="5"/>
  <c r="M117" i="5"/>
  <c r="M121" i="5"/>
  <c r="M125" i="5"/>
  <c r="M129" i="5"/>
  <c r="M133" i="5"/>
  <c r="M137" i="5"/>
  <c r="M141" i="5"/>
  <c r="M145" i="5"/>
  <c r="M149" i="5"/>
  <c r="M153" i="5"/>
  <c r="M157" i="5"/>
  <c r="M161" i="5"/>
  <c r="M165" i="5"/>
  <c r="M169" i="5"/>
  <c r="Q9" i="5"/>
  <c r="Q13" i="5"/>
  <c r="Q17" i="5"/>
  <c r="Q21" i="5"/>
  <c r="Q25" i="5"/>
  <c r="Q29" i="5"/>
  <c r="Q33" i="5"/>
  <c r="X33" i="5" s="1"/>
  <c r="Q37" i="5"/>
  <c r="AB37" i="5" s="1"/>
  <c r="Q41" i="5"/>
  <c r="Q45" i="5"/>
  <c r="Q49" i="5"/>
  <c r="Q53" i="5"/>
  <c r="Q57" i="5"/>
  <c r="Q61" i="5"/>
  <c r="Q65" i="5"/>
  <c r="Q69" i="5"/>
  <c r="Q73" i="5"/>
  <c r="Q77" i="5"/>
  <c r="Q81" i="5"/>
  <c r="Q85" i="5"/>
  <c r="Q89" i="5"/>
  <c r="Q93" i="5"/>
  <c r="Q97" i="5"/>
  <c r="Q101" i="5"/>
  <c r="Q105" i="5"/>
  <c r="Q109" i="5"/>
  <c r="Q113" i="5"/>
  <c r="Q117" i="5"/>
  <c r="Q121" i="5"/>
  <c r="Q125" i="5"/>
  <c r="Q129" i="5"/>
  <c r="Q133" i="5"/>
  <c r="Q137" i="5"/>
  <c r="Q141" i="5"/>
  <c r="Q145" i="5"/>
  <c r="Q149" i="5"/>
  <c r="Q153" i="5"/>
  <c r="Q157" i="5"/>
  <c r="Q161" i="5"/>
  <c r="Q165" i="5"/>
  <c r="Q169" i="5"/>
  <c r="U9" i="5"/>
  <c r="U13" i="5"/>
  <c r="U17" i="5"/>
  <c r="U21" i="5"/>
  <c r="U25" i="5"/>
  <c r="U29" i="5"/>
  <c r="U33" i="5"/>
  <c r="U37" i="5"/>
  <c r="U41" i="5"/>
  <c r="U45" i="5"/>
  <c r="U49" i="5"/>
  <c r="U53" i="5"/>
  <c r="U57" i="5"/>
  <c r="U61" i="5"/>
  <c r="U65" i="5"/>
  <c r="U69" i="5"/>
  <c r="U73" i="5"/>
  <c r="U77" i="5"/>
  <c r="U81" i="5"/>
  <c r="U85" i="5"/>
  <c r="U89" i="5"/>
  <c r="U93" i="5"/>
  <c r="U97" i="5"/>
  <c r="U101" i="5"/>
  <c r="U105" i="5"/>
  <c r="U109" i="5"/>
  <c r="U113" i="5"/>
  <c r="U117" i="5"/>
  <c r="U121" i="5"/>
  <c r="U125" i="5"/>
  <c r="U129" i="5"/>
  <c r="U133" i="5"/>
  <c r="U137" i="5"/>
  <c r="U141" i="5"/>
  <c r="U145" i="5"/>
  <c r="U149" i="5"/>
  <c r="U153" i="5"/>
  <c r="U157" i="5"/>
  <c r="U161" i="5"/>
  <c r="U165" i="5"/>
  <c r="U169" i="5"/>
  <c r="U170" i="5"/>
  <c r="O170" i="5"/>
  <c r="S169" i="5"/>
  <c r="Q168" i="5"/>
  <c r="U167" i="5"/>
  <c r="S166" i="5"/>
  <c r="U164" i="5"/>
  <c r="M162" i="5"/>
  <c r="O160" i="5"/>
  <c r="M159" i="5"/>
  <c r="Q158" i="5"/>
  <c r="O157" i="5"/>
  <c r="S156" i="5"/>
  <c r="M156" i="5"/>
  <c r="Q155" i="5"/>
  <c r="U154" i="5"/>
  <c r="O154" i="5"/>
  <c r="S153" i="5"/>
  <c r="Q152" i="5"/>
  <c r="U151" i="5"/>
  <c r="S150" i="5"/>
  <c r="U148" i="5"/>
  <c r="M146" i="5"/>
  <c r="O144" i="5"/>
  <c r="M143" i="5"/>
  <c r="Q142" i="5"/>
  <c r="O141" i="5"/>
  <c r="S140" i="5"/>
  <c r="M140" i="5"/>
  <c r="Q139" i="5"/>
  <c r="U138" i="5"/>
  <c r="O138" i="5"/>
  <c r="S137" i="5"/>
  <c r="Q136" i="5"/>
  <c r="U135" i="5"/>
  <c r="S134" i="5"/>
  <c r="U132" i="5"/>
  <c r="M130" i="5"/>
  <c r="O128" i="5"/>
  <c r="M127" i="5"/>
  <c r="Q126" i="5"/>
  <c r="O125" i="5"/>
  <c r="S124" i="5"/>
  <c r="M124" i="5"/>
  <c r="Q123" i="5"/>
  <c r="U122" i="5"/>
  <c r="O122" i="5"/>
  <c r="S121" i="5"/>
  <c r="Q120" i="5"/>
  <c r="U119" i="5"/>
  <c r="S118" i="5"/>
  <c r="U116" i="5"/>
  <c r="M114" i="5"/>
  <c r="O112" i="5"/>
  <c r="M111" i="5"/>
  <c r="Q110" i="5"/>
  <c r="O109" i="5"/>
  <c r="S108" i="5"/>
  <c r="M108" i="5"/>
  <c r="Q107" i="5"/>
  <c r="U106" i="5"/>
  <c r="O106" i="5"/>
  <c r="S105" i="5"/>
  <c r="Q104" i="5"/>
  <c r="U103" i="5"/>
  <c r="S102" i="5"/>
  <c r="U100" i="5"/>
  <c r="M98" i="5"/>
  <c r="O96" i="5"/>
  <c r="M95" i="5"/>
  <c r="Q94" i="5"/>
  <c r="O93" i="5"/>
  <c r="S92" i="5"/>
  <c r="M92" i="5"/>
  <c r="Q91" i="5"/>
  <c r="U90" i="5"/>
  <c r="O90" i="5"/>
  <c r="S89" i="5"/>
  <c r="Q88" i="5"/>
  <c r="U87" i="5"/>
  <c r="S86" i="5"/>
  <c r="U84" i="5"/>
  <c r="M82" i="5"/>
  <c r="O80" i="5"/>
  <c r="M79" i="5"/>
  <c r="Q78" i="5"/>
  <c r="O77" i="5"/>
  <c r="S76" i="5"/>
  <c r="M76" i="5"/>
  <c r="Q75" i="5"/>
  <c r="U74" i="5"/>
  <c r="O74" i="5"/>
  <c r="S73" i="5"/>
  <c r="Q72" i="5"/>
  <c r="U71" i="5"/>
  <c r="S70" i="5"/>
  <c r="U68" i="5"/>
  <c r="M66" i="5"/>
  <c r="O64" i="5"/>
  <c r="M63" i="5"/>
  <c r="Q62" i="5"/>
  <c r="O61" i="5"/>
  <c r="S60" i="5"/>
  <c r="M60" i="5"/>
  <c r="Q59" i="5"/>
  <c r="AB59" i="5" s="1"/>
  <c r="U58" i="5"/>
  <c r="O58" i="5"/>
  <c r="S57" i="5"/>
  <c r="Q56" i="5"/>
  <c r="U55" i="5"/>
  <c r="S54" i="5"/>
  <c r="U52" i="5"/>
  <c r="M50" i="5"/>
  <c r="O48" i="5"/>
  <c r="M47" i="5"/>
  <c r="Q46" i="5"/>
  <c r="O45" i="5"/>
  <c r="S44" i="5"/>
  <c r="M44" i="5"/>
  <c r="Q43" i="5"/>
  <c r="U42" i="5"/>
  <c r="O42" i="5"/>
  <c r="S41" i="5"/>
  <c r="Q40" i="5"/>
  <c r="U39" i="5"/>
  <c r="S38" i="5"/>
  <c r="U36" i="5"/>
  <c r="M34" i="5"/>
  <c r="O32" i="5"/>
  <c r="M31" i="5"/>
  <c r="Q30" i="5"/>
  <c r="O29" i="5"/>
  <c r="S28" i="5"/>
  <c r="M28" i="5"/>
  <c r="Q27" i="5"/>
  <c r="U26" i="5"/>
  <c r="O26" i="5"/>
  <c r="S25" i="5"/>
  <c r="Q24" i="5"/>
  <c r="U23" i="5"/>
  <c r="S22" i="5"/>
  <c r="U20" i="5"/>
  <c r="M18" i="5"/>
  <c r="O16" i="5"/>
  <c r="M15" i="5"/>
  <c r="Q14" i="5"/>
  <c r="O13" i="5"/>
  <c r="S12" i="5"/>
  <c r="M12" i="5"/>
  <c r="Q11" i="5"/>
  <c r="U10" i="5"/>
  <c r="O10" i="5"/>
  <c r="S9" i="5"/>
  <c r="N12" i="5"/>
  <c r="N16" i="5"/>
  <c r="N20" i="5"/>
  <c r="N24" i="5"/>
  <c r="N28" i="5"/>
  <c r="N32" i="5"/>
  <c r="N36" i="5"/>
  <c r="N40" i="5"/>
  <c r="N44" i="5"/>
  <c r="N48" i="5"/>
  <c r="N52" i="5"/>
  <c r="N56" i="5"/>
  <c r="N60" i="5"/>
  <c r="N64" i="5"/>
  <c r="N68" i="5"/>
  <c r="N72" i="5"/>
  <c r="AA72" i="5" s="1"/>
  <c r="N76" i="5"/>
  <c r="N80" i="5"/>
  <c r="N84" i="5"/>
  <c r="N88" i="5"/>
  <c r="N92" i="5"/>
  <c r="N96" i="5"/>
  <c r="N100" i="5"/>
  <c r="N104" i="5"/>
  <c r="N108" i="5"/>
  <c r="N112" i="5"/>
  <c r="N116" i="5"/>
  <c r="N120" i="5"/>
  <c r="N124" i="5"/>
  <c r="N128" i="5"/>
  <c r="N132" i="5"/>
  <c r="N136" i="5"/>
  <c r="N140" i="5"/>
  <c r="N144" i="5"/>
  <c r="N148" i="5"/>
  <c r="N152" i="5"/>
  <c r="N156" i="5"/>
  <c r="N160" i="5"/>
  <c r="N164" i="5"/>
  <c r="N168" i="5"/>
  <c r="R12" i="5"/>
  <c r="R16" i="5"/>
  <c r="R20" i="5"/>
  <c r="R24" i="5"/>
  <c r="R28" i="5"/>
  <c r="R32" i="5"/>
  <c r="R36" i="5"/>
  <c r="R40" i="5"/>
  <c r="R44" i="5"/>
  <c r="R48" i="5"/>
  <c r="R52" i="5"/>
  <c r="R56" i="5"/>
  <c r="R60" i="5"/>
  <c r="R64" i="5"/>
  <c r="R68" i="5"/>
  <c r="X68" i="5" s="1"/>
  <c r="R72" i="5"/>
  <c r="R76" i="5"/>
  <c r="R80" i="5"/>
  <c r="X80" i="5" s="1"/>
  <c r="R84" i="5"/>
  <c r="X84" i="5" s="1"/>
  <c r="R88" i="5"/>
  <c r="R92" i="5"/>
  <c r="R96" i="5"/>
  <c r="R100" i="5"/>
  <c r="R104" i="5"/>
  <c r="X104" i="5" s="1"/>
  <c r="R108" i="5"/>
  <c r="R112" i="5"/>
  <c r="R116" i="5"/>
  <c r="R120" i="5"/>
  <c r="R124" i="5"/>
  <c r="R128" i="5"/>
  <c r="R132" i="5"/>
  <c r="R136" i="5"/>
  <c r="X136" i="5" s="1"/>
  <c r="R140" i="5"/>
  <c r="R144" i="5"/>
  <c r="AB144" i="5" s="1"/>
  <c r="R148" i="5"/>
  <c r="R152" i="5"/>
  <c r="R156" i="5"/>
  <c r="R160" i="5"/>
  <c r="R164" i="5"/>
  <c r="R168" i="5"/>
  <c r="M8" i="5"/>
  <c r="Q8" i="5"/>
  <c r="S170" i="5"/>
  <c r="N170" i="5"/>
  <c r="R169" i="5"/>
  <c r="U168" i="5"/>
  <c r="N167" i="5"/>
  <c r="R166" i="5"/>
  <c r="M166" i="5"/>
  <c r="O164" i="5"/>
  <c r="R163" i="5"/>
  <c r="X163" i="5" s="1"/>
  <c r="M163" i="5"/>
  <c r="Q162" i="5"/>
  <c r="O161" i="5"/>
  <c r="S160" i="5"/>
  <c r="M160" i="5"/>
  <c r="Q159" i="5"/>
  <c r="U158" i="5"/>
  <c r="O158" i="5"/>
  <c r="S157" i="5"/>
  <c r="N157" i="5"/>
  <c r="Q156" i="5"/>
  <c r="U155" i="5"/>
  <c r="S154" i="5"/>
  <c r="N154" i="5"/>
  <c r="R153" i="5"/>
  <c r="U152" i="5"/>
  <c r="N151" i="5"/>
  <c r="R150" i="5"/>
  <c r="M150" i="5"/>
  <c r="O148" i="5"/>
  <c r="R147" i="5"/>
  <c r="M147" i="5"/>
  <c r="Q146" i="5"/>
  <c r="O145" i="5"/>
  <c r="S144" i="5"/>
  <c r="M144" i="5"/>
  <c r="Q143" i="5"/>
  <c r="U142" i="5"/>
  <c r="O142" i="5"/>
  <c r="S141" i="5"/>
  <c r="N141" i="5"/>
  <c r="Q140" i="5"/>
  <c r="U139" i="5"/>
  <c r="S138" i="5"/>
  <c r="N138" i="5"/>
  <c r="W138" i="5" s="1"/>
  <c r="R137" i="5"/>
  <c r="U136" i="5"/>
  <c r="N135" i="5"/>
  <c r="R134" i="5"/>
  <c r="M134" i="5"/>
  <c r="O132" i="5"/>
  <c r="R131" i="5"/>
  <c r="M131" i="5"/>
  <c r="Q130" i="5"/>
  <c r="O129" i="5"/>
  <c r="S128" i="5"/>
  <c r="M128" i="5"/>
  <c r="Q127" i="5"/>
  <c r="U126" i="5"/>
  <c r="O126" i="5"/>
  <c r="S125" i="5"/>
  <c r="N125" i="5"/>
  <c r="Q124" i="5"/>
  <c r="U123" i="5"/>
  <c r="S122" i="5"/>
  <c r="N122" i="5"/>
  <c r="R121" i="5"/>
  <c r="U120" i="5"/>
  <c r="N119" i="5"/>
  <c r="AD119" i="5" s="1"/>
  <c r="R118" i="5"/>
  <c r="M118" i="5"/>
  <c r="O116" i="5"/>
  <c r="R115" i="5"/>
  <c r="M115" i="5"/>
  <c r="Q114" i="5"/>
  <c r="O113" i="5"/>
  <c r="S112" i="5"/>
  <c r="M112" i="5"/>
  <c r="Q111" i="5"/>
  <c r="U110" i="5"/>
  <c r="O110" i="5"/>
  <c r="S109" i="5"/>
  <c r="N109" i="5"/>
  <c r="Q108" i="5"/>
  <c r="U107" i="5"/>
  <c r="S106" i="5"/>
  <c r="N106" i="5"/>
  <c r="R105" i="5"/>
  <c r="U104" i="5"/>
  <c r="N103" i="5"/>
  <c r="R102" i="5"/>
  <c r="M102" i="5"/>
  <c r="O100" i="5"/>
  <c r="R99" i="5"/>
  <c r="M99" i="5"/>
  <c r="Q98" i="5"/>
  <c r="O97" i="5"/>
  <c r="S96" i="5"/>
  <c r="M96" i="5"/>
  <c r="Q95" i="5"/>
  <c r="AB95" i="5" s="1"/>
  <c r="U94" i="5"/>
  <c r="O94" i="5"/>
  <c r="S93" i="5"/>
  <c r="N93" i="5"/>
  <c r="Q92" i="5"/>
  <c r="U91" i="5"/>
  <c r="S90" i="5"/>
  <c r="N90" i="5"/>
  <c r="R89" i="5"/>
  <c r="U88" i="5"/>
  <c r="N87" i="5"/>
  <c r="R86" i="5"/>
  <c r="M86" i="5"/>
  <c r="O84" i="5"/>
  <c r="R83" i="5"/>
  <c r="AB83" i="5" s="1"/>
  <c r="M83" i="5"/>
  <c r="Q82" i="5"/>
  <c r="O81" i="5"/>
  <c r="S80" i="5"/>
  <c r="M80" i="5"/>
  <c r="Q79" i="5"/>
  <c r="U78" i="5"/>
  <c r="O78" i="5"/>
  <c r="S77" i="5"/>
  <c r="N77" i="5"/>
  <c r="Q76" i="5"/>
  <c r="U75" i="5"/>
  <c r="X75" i="5"/>
  <c r="S74" i="5"/>
  <c r="N74" i="5"/>
  <c r="R73" i="5"/>
  <c r="U72" i="5"/>
  <c r="N71" i="5"/>
  <c r="R70" i="5"/>
  <c r="M70" i="5"/>
  <c r="O68" i="5"/>
  <c r="R67" i="5"/>
  <c r="M67" i="5"/>
  <c r="Q66" i="5"/>
  <c r="O65" i="5"/>
  <c r="S64" i="5"/>
  <c r="M64" i="5"/>
  <c r="Q63" i="5"/>
  <c r="AB63" i="5" s="1"/>
  <c r="U62" i="5"/>
  <c r="O62" i="5"/>
  <c r="AA62" i="5" s="1"/>
  <c r="S61" i="5"/>
  <c r="N61" i="5"/>
  <c r="Q60" i="5"/>
  <c r="U59" i="5"/>
  <c r="S58" i="5"/>
  <c r="N58" i="5"/>
  <c r="R57" i="5"/>
  <c r="U56" i="5"/>
  <c r="N55" i="5"/>
  <c r="R54" i="5"/>
  <c r="M54" i="5"/>
  <c r="O52" i="5"/>
  <c r="R51" i="5"/>
  <c r="M51" i="5"/>
  <c r="Q50" i="5"/>
  <c r="O49" i="5"/>
  <c r="S48" i="5"/>
  <c r="M48" i="5"/>
  <c r="Q47" i="5"/>
  <c r="U46" i="5"/>
  <c r="O46" i="5"/>
  <c r="S45" i="5"/>
  <c r="N45" i="5"/>
  <c r="Q44" i="5"/>
  <c r="U43" i="5"/>
  <c r="S42" i="5"/>
  <c r="N42" i="5"/>
  <c r="R41" i="5"/>
  <c r="U40" i="5"/>
  <c r="N39" i="5"/>
  <c r="R38" i="5"/>
  <c r="M38" i="5"/>
  <c r="O36" i="5"/>
  <c r="R35" i="5"/>
  <c r="M35" i="5"/>
  <c r="Q34" i="5"/>
  <c r="O33" i="5"/>
  <c r="S32" i="5"/>
  <c r="M32" i="5"/>
  <c r="Q31" i="5"/>
  <c r="U30" i="5"/>
  <c r="O30" i="5"/>
  <c r="S29" i="5"/>
  <c r="N29" i="5"/>
  <c r="Q28" i="5"/>
  <c r="U27" i="5"/>
  <c r="S26" i="5"/>
  <c r="N26" i="5"/>
  <c r="R25" i="5"/>
  <c r="U24" i="5"/>
  <c r="N23" i="5"/>
  <c r="R22" i="5"/>
  <c r="M22" i="5"/>
  <c r="O20" i="5"/>
  <c r="R19" i="5"/>
  <c r="M19" i="5"/>
  <c r="Q18" i="5"/>
  <c r="O17" i="5"/>
  <c r="S16" i="5"/>
  <c r="M16" i="5"/>
  <c r="Q15" i="5"/>
  <c r="X15" i="5" s="1"/>
  <c r="U14" i="5"/>
  <c r="O14" i="5"/>
  <c r="S13" i="5"/>
  <c r="N13" i="5"/>
  <c r="Q12" i="5"/>
  <c r="U11" i="5"/>
  <c r="S10" i="5"/>
  <c r="N10" i="5"/>
  <c r="R9" i="5"/>
  <c r="AB160" i="5"/>
  <c r="AB45" i="5"/>
  <c r="T8" i="5"/>
  <c r="P8" i="5"/>
  <c r="T170" i="5"/>
  <c r="P170" i="5"/>
  <c r="T166" i="5"/>
  <c r="P166" i="5"/>
  <c r="T162" i="5"/>
  <c r="P162" i="5"/>
  <c r="T158" i="5"/>
  <c r="P158" i="5"/>
  <c r="T154" i="5"/>
  <c r="P154" i="5"/>
  <c r="T150" i="5"/>
  <c r="P150" i="5"/>
  <c r="T146" i="5"/>
  <c r="P146" i="5"/>
  <c r="T142" i="5"/>
  <c r="P142" i="5"/>
  <c r="T138" i="5"/>
  <c r="P138" i="5"/>
  <c r="T134" i="5"/>
  <c r="P134" i="5"/>
  <c r="T130" i="5"/>
  <c r="P130" i="5"/>
  <c r="T126" i="5"/>
  <c r="P126" i="5"/>
  <c r="T122" i="5"/>
  <c r="P122" i="5"/>
  <c r="T118" i="5"/>
  <c r="P118" i="5"/>
  <c r="T114" i="5"/>
  <c r="P114" i="5"/>
  <c r="T110" i="5"/>
  <c r="P110" i="5"/>
  <c r="T106" i="5"/>
  <c r="P106" i="5"/>
  <c r="T102" i="5"/>
  <c r="P102" i="5"/>
  <c r="T98" i="5"/>
  <c r="P98" i="5"/>
  <c r="T94" i="5"/>
  <c r="P94" i="5"/>
  <c r="T90" i="5"/>
  <c r="P90" i="5"/>
  <c r="T86" i="5"/>
  <c r="P86" i="5"/>
  <c r="T82" i="5"/>
  <c r="P82" i="5"/>
  <c r="T78" i="5"/>
  <c r="P78" i="5"/>
  <c r="T74" i="5"/>
  <c r="P74" i="5"/>
  <c r="T70" i="5"/>
  <c r="P70" i="5"/>
  <c r="T66" i="5"/>
  <c r="P66" i="5"/>
  <c r="T62" i="5"/>
  <c r="P62" i="5"/>
  <c r="T58" i="5"/>
  <c r="P58" i="5"/>
  <c r="T54" i="5"/>
  <c r="P54" i="5"/>
  <c r="T50" i="5"/>
  <c r="P50" i="5"/>
  <c r="T46" i="5"/>
  <c r="P46" i="5"/>
  <c r="T42" i="5"/>
  <c r="P42" i="5"/>
  <c r="T38" i="5"/>
  <c r="P38" i="5"/>
  <c r="T34" i="5"/>
  <c r="P34" i="5"/>
  <c r="T30" i="5"/>
  <c r="P30" i="5"/>
  <c r="T26" i="5"/>
  <c r="P26" i="5"/>
  <c r="T22" i="5"/>
  <c r="P22" i="5"/>
  <c r="T18" i="5"/>
  <c r="P18" i="5"/>
  <c r="T14" i="5"/>
  <c r="P14" i="5"/>
  <c r="H57" i="3"/>
  <c r="S57" i="3"/>
  <c r="H53" i="3"/>
  <c r="K53" i="3"/>
  <c r="I21" i="3"/>
  <c r="H21" i="3"/>
  <c r="N21" i="3"/>
  <c r="S21" i="3"/>
  <c r="X21" i="3"/>
  <c r="I17" i="3"/>
  <c r="H17" i="3"/>
  <c r="N17" i="3"/>
  <c r="S17" i="3"/>
  <c r="X17" i="3"/>
  <c r="E17" i="3"/>
  <c r="R21" i="3"/>
  <c r="K21" i="3"/>
  <c r="R17" i="3"/>
  <c r="K17" i="3"/>
  <c r="K57" i="3"/>
  <c r="S53" i="3"/>
  <c r="I15" i="3"/>
  <c r="M15" i="3"/>
  <c r="Q15" i="3"/>
  <c r="U15" i="3"/>
  <c r="E15" i="3"/>
  <c r="W21" i="3"/>
  <c r="P21" i="3"/>
  <c r="J21" i="3"/>
  <c r="O20" i="3"/>
  <c r="W17" i="3"/>
  <c r="P17" i="3"/>
  <c r="J17" i="3"/>
  <c r="X15" i="3"/>
  <c r="S15" i="3"/>
  <c r="N15" i="3"/>
  <c r="H15" i="3"/>
  <c r="E21" i="3"/>
  <c r="V21" i="3"/>
  <c r="O21" i="3"/>
  <c r="G21" i="3"/>
  <c r="G20" i="3"/>
  <c r="V17" i="3"/>
  <c r="O17" i="3"/>
  <c r="O25" i="3" s="1"/>
  <c r="G17" i="3"/>
  <c r="W15" i="3"/>
  <c r="R15" i="3"/>
  <c r="L15" i="3"/>
  <c r="G15" i="3"/>
  <c r="E55" i="3"/>
  <c r="F22" i="3"/>
  <c r="M22" i="3"/>
  <c r="U22" i="3"/>
  <c r="F18" i="3"/>
  <c r="M18" i="3"/>
  <c r="U18" i="3"/>
  <c r="E20" i="3"/>
  <c r="T22" i="3"/>
  <c r="I22" i="3"/>
  <c r="T21" i="3"/>
  <c r="L21" i="3"/>
  <c r="F21" i="3"/>
  <c r="T18" i="3"/>
  <c r="I18" i="3"/>
  <c r="T17" i="3"/>
  <c r="L17" i="3"/>
  <c r="F17" i="3"/>
  <c r="V15" i="3"/>
  <c r="P15" i="3"/>
  <c r="K15" i="3"/>
  <c r="F15" i="3"/>
  <c r="R56" i="3"/>
  <c r="H56" i="3"/>
  <c r="Q52" i="3"/>
  <c r="F52" i="3"/>
  <c r="O51" i="3"/>
  <c r="V23" i="3"/>
  <c r="H20" i="3"/>
  <c r="L20" i="3"/>
  <c r="P20" i="3"/>
  <c r="T20" i="3"/>
  <c r="X20" i="3"/>
  <c r="I20" i="3"/>
  <c r="M20" i="3"/>
  <c r="Q20" i="3"/>
  <c r="U20" i="3"/>
  <c r="F20" i="3"/>
  <c r="J20" i="3"/>
  <c r="H16" i="3"/>
  <c r="L16" i="3"/>
  <c r="P16" i="3"/>
  <c r="T16" i="3"/>
  <c r="T29" i="3" s="1"/>
  <c r="X16" i="3"/>
  <c r="I16" i="3"/>
  <c r="M16" i="3"/>
  <c r="Q16" i="3"/>
  <c r="U16" i="3"/>
  <c r="F16" i="3"/>
  <c r="J16" i="3"/>
  <c r="N16" i="3"/>
  <c r="R16" i="3"/>
  <c r="V16" i="3"/>
  <c r="V20" i="3"/>
  <c r="N20" i="3"/>
  <c r="W16" i="3"/>
  <c r="G16" i="3"/>
  <c r="G23" i="3"/>
  <c r="K23" i="3"/>
  <c r="O23" i="3"/>
  <c r="S23" i="3"/>
  <c r="W23" i="3"/>
  <c r="H23" i="3"/>
  <c r="L23" i="3"/>
  <c r="P23" i="3"/>
  <c r="T23" i="3"/>
  <c r="X23" i="3"/>
  <c r="E23" i="3"/>
  <c r="G19" i="3"/>
  <c r="K19" i="3"/>
  <c r="O19" i="3"/>
  <c r="S19" i="3"/>
  <c r="W19" i="3"/>
  <c r="H19" i="3"/>
  <c r="L19" i="3"/>
  <c r="P19" i="3"/>
  <c r="T19" i="3"/>
  <c r="X19" i="3"/>
  <c r="E19" i="3"/>
  <c r="I19" i="3"/>
  <c r="M19" i="3"/>
  <c r="Q19" i="3"/>
  <c r="U19" i="3"/>
  <c r="E16" i="3"/>
  <c r="Q23" i="3"/>
  <c r="I23" i="3"/>
  <c r="S20" i="3"/>
  <c r="K20" i="3"/>
  <c r="N19" i="3"/>
  <c r="S16" i="3"/>
  <c r="W22" i="3"/>
  <c r="S22" i="3"/>
  <c r="O22" i="3"/>
  <c r="K22" i="3"/>
  <c r="G22" i="3"/>
  <c r="W18" i="3"/>
  <c r="S18" i="3"/>
  <c r="O18" i="3"/>
  <c r="K18" i="3"/>
  <c r="G18" i="3"/>
  <c r="E22" i="3"/>
  <c r="E18" i="3"/>
  <c r="V22" i="3"/>
  <c r="R22" i="3"/>
  <c r="N22" i="3"/>
  <c r="J22" i="3"/>
  <c r="U21" i="3"/>
  <c r="Q21" i="3"/>
  <c r="M21" i="3"/>
  <c r="V18" i="3"/>
  <c r="R18" i="3"/>
  <c r="N18" i="3"/>
  <c r="J18" i="3"/>
  <c r="U17" i="3"/>
  <c r="Q17" i="3"/>
  <c r="M17" i="3"/>
  <c r="L58" i="3"/>
  <c r="T54" i="3"/>
  <c r="W58" i="3"/>
  <c r="G58" i="3"/>
  <c r="R57" i="3"/>
  <c r="J57" i="3"/>
  <c r="R53" i="3"/>
  <c r="J53" i="3"/>
  <c r="E52" i="3"/>
  <c r="T58" i="3"/>
  <c r="W57" i="3"/>
  <c r="O57" i="3"/>
  <c r="G57" i="3"/>
  <c r="U56" i="3"/>
  <c r="P56" i="3"/>
  <c r="J56" i="3"/>
  <c r="W53" i="3"/>
  <c r="O53" i="3"/>
  <c r="G53" i="3"/>
  <c r="U52" i="3"/>
  <c r="P52" i="3"/>
  <c r="J52" i="3"/>
  <c r="X51" i="3"/>
  <c r="S51" i="3"/>
  <c r="M51" i="3"/>
  <c r="H51" i="3"/>
  <c r="E51" i="3"/>
  <c r="V57" i="3"/>
  <c r="N57" i="3"/>
  <c r="F57" i="3"/>
  <c r="T56" i="3"/>
  <c r="N56" i="3"/>
  <c r="I56" i="3"/>
  <c r="V53" i="3"/>
  <c r="N53" i="3"/>
  <c r="F53" i="3"/>
  <c r="T52" i="3"/>
  <c r="N52" i="3"/>
  <c r="I52" i="3"/>
  <c r="W51" i="3"/>
  <c r="Q51" i="3"/>
  <c r="L51" i="3"/>
  <c r="G51" i="3"/>
  <c r="F59" i="3"/>
  <c r="J59" i="3"/>
  <c r="N59" i="3"/>
  <c r="R59" i="3"/>
  <c r="V59" i="3"/>
  <c r="G59" i="3"/>
  <c r="K59" i="3"/>
  <c r="O59" i="3"/>
  <c r="S59" i="3"/>
  <c r="W59" i="3"/>
  <c r="F55" i="3"/>
  <c r="J55" i="3"/>
  <c r="N55" i="3"/>
  <c r="R55" i="3"/>
  <c r="V55" i="3"/>
  <c r="G55" i="3"/>
  <c r="K55" i="3"/>
  <c r="O55" i="3"/>
  <c r="S55" i="3"/>
  <c r="W55" i="3"/>
  <c r="Q59" i="3"/>
  <c r="I59" i="3"/>
  <c r="X55" i="3"/>
  <c r="P55" i="3"/>
  <c r="P66" i="3" s="1"/>
  <c r="H55" i="3"/>
  <c r="I58" i="3"/>
  <c r="M58" i="3"/>
  <c r="Q58" i="3"/>
  <c r="U58" i="3"/>
  <c r="F58" i="3"/>
  <c r="J58" i="3"/>
  <c r="N58" i="3"/>
  <c r="R58" i="3"/>
  <c r="V58" i="3"/>
  <c r="E58" i="3"/>
  <c r="I54" i="3"/>
  <c r="M54" i="3"/>
  <c r="Q54" i="3"/>
  <c r="U54" i="3"/>
  <c r="F54" i="3"/>
  <c r="J54" i="3"/>
  <c r="N54" i="3"/>
  <c r="R54" i="3"/>
  <c r="V54" i="3"/>
  <c r="E54" i="3"/>
  <c r="G54" i="3"/>
  <c r="K54" i="3"/>
  <c r="O54" i="3"/>
  <c r="S54" i="3"/>
  <c r="E59" i="3"/>
  <c r="X59" i="3"/>
  <c r="P59" i="3"/>
  <c r="H59" i="3"/>
  <c r="S58" i="3"/>
  <c r="K58" i="3"/>
  <c r="U55" i="3"/>
  <c r="M55" i="3"/>
  <c r="X54" i="3"/>
  <c r="L54" i="3"/>
  <c r="U59" i="3"/>
  <c r="M59" i="3"/>
  <c r="X58" i="3"/>
  <c r="P58" i="3"/>
  <c r="H58" i="3"/>
  <c r="T55" i="3"/>
  <c r="L55" i="3"/>
  <c r="W54" i="3"/>
  <c r="H54" i="3"/>
  <c r="U57" i="3"/>
  <c r="Q57" i="3"/>
  <c r="M57" i="3"/>
  <c r="I57" i="3"/>
  <c r="U53" i="3"/>
  <c r="Q53" i="3"/>
  <c r="M53" i="3"/>
  <c r="I53" i="3"/>
  <c r="E57" i="3"/>
  <c r="E53" i="3"/>
  <c r="X57" i="3"/>
  <c r="T57" i="3"/>
  <c r="P57" i="3"/>
  <c r="L57" i="3"/>
  <c r="W56" i="3"/>
  <c r="S56" i="3"/>
  <c r="O56" i="3"/>
  <c r="K56" i="3"/>
  <c r="X53" i="3"/>
  <c r="T53" i="3"/>
  <c r="P53" i="3"/>
  <c r="L53" i="3"/>
  <c r="W52" i="3"/>
  <c r="S52" i="3"/>
  <c r="O52" i="3"/>
  <c r="K52" i="3"/>
  <c r="V51" i="3"/>
  <c r="R51" i="3"/>
  <c r="N51" i="3"/>
  <c r="J51" i="3"/>
  <c r="J25" i="3" l="1"/>
  <c r="X27" i="5"/>
  <c r="X55" i="5"/>
  <c r="AB24" i="5"/>
  <c r="AA75" i="5"/>
  <c r="AA11" i="5"/>
  <c r="X125" i="5"/>
  <c r="X30" i="3"/>
  <c r="X152" i="5"/>
  <c r="X87" i="5"/>
  <c r="H30" i="3"/>
  <c r="J29" i="3"/>
  <c r="X19" i="5"/>
  <c r="X44" i="5"/>
  <c r="X59" i="5"/>
  <c r="W94" i="5"/>
  <c r="AB140" i="5"/>
  <c r="AB27" i="5"/>
  <c r="AB87" i="5"/>
  <c r="X133" i="5"/>
  <c r="X101" i="5"/>
  <c r="AB39" i="5"/>
  <c r="AB151" i="5"/>
  <c r="T61" i="3"/>
  <c r="H26" i="3"/>
  <c r="H34" i="3" s="1"/>
  <c r="T25" i="3"/>
  <c r="AA158" i="5"/>
  <c r="AB164" i="5"/>
  <c r="AB148" i="5"/>
  <c r="W132" i="5"/>
  <c r="AB145" i="5"/>
  <c r="X113" i="5"/>
  <c r="X81" i="5"/>
  <c r="AB17" i="5"/>
  <c r="W75" i="5"/>
  <c r="AE75" i="5" s="1"/>
  <c r="Z164" i="5"/>
  <c r="P26" i="3"/>
  <c r="Q26" i="3"/>
  <c r="W116" i="5"/>
  <c r="W126" i="5"/>
  <c r="AB96" i="5"/>
  <c r="AB107" i="5"/>
  <c r="AB157" i="5"/>
  <c r="AB125" i="5"/>
  <c r="X93" i="5"/>
  <c r="X45" i="5"/>
  <c r="K64" i="3"/>
  <c r="T64" i="3"/>
  <c r="I61" i="3"/>
  <c r="L30" i="3"/>
  <c r="T32" i="3"/>
  <c r="J32" i="3"/>
  <c r="J36" i="3" s="1"/>
  <c r="X85" i="5"/>
  <c r="X77" i="5"/>
  <c r="AB67" i="5"/>
  <c r="AB117" i="5"/>
  <c r="X145" i="5"/>
  <c r="U65" i="3"/>
  <c r="Q30" i="3"/>
  <c r="X26" i="3"/>
  <c r="X34" i="3" s="1"/>
  <c r="J28" i="3"/>
  <c r="O29" i="3"/>
  <c r="O33" i="3" s="1"/>
  <c r="T33" i="3"/>
  <c r="AB80" i="5"/>
  <c r="AF80" i="5" s="1"/>
  <c r="O28" i="3"/>
  <c r="U61" i="3"/>
  <c r="AA36" i="5"/>
  <c r="W87" i="5"/>
  <c r="X52" i="5"/>
  <c r="AD55" i="5"/>
  <c r="W78" i="5"/>
  <c r="AB141" i="5"/>
  <c r="X109" i="5"/>
  <c r="AA14" i="5"/>
  <c r="AA23" i="5"/>
  <c r="Z52" i="5"/>
  <c r="X99" i="5"/>
  <c r="W10" i="5"/>
  <c r="AB91" i="5"/>
  <c r="AA71" i="5"/>
  <c r="AB127" i="5"/>
  <c r="X137" i="5"/>
  <c r="W148" i="5"/>
  <c r="X120" i="5"/>
  <c r="X56" i="5"/>
  <c r="AD152" i="5"/>
  <c r="Z104" i="5"/>
  <c r="AA24" i="5"/>
  <c r="AB15" i="5"/>
  <c r="Z39" i="5"/>
  <c r="W119" i="5"/>
  <c r="X67" i="5"/>
  <c r="AF67" i="5" s="1"/>
  <c r="Z91" i="5"/>
  <c r="AA152" i="5"/>
  <c r="AF27" i="5"/>
  <c r="AB72" i="5"/>
  <c r="AB113" i="5"/>
  <c r="AB109" i="5"/>
  <c r="W39" i="5"/>
  <c r="W155" i="5"/>
  <c r="W43" i="5"/>
  <c r="AA27" i="5"/>
  <c r="AB19" i="5"/>
  <c r="AB36" i="5"/>
  <c r="AD151" i="5"/>
  <c r="AA91" i="5"/>
  <c r="W30" i="5"/>
  <c r="AA116" i="5"/>
  <c r="AE116" i="5" s="1"/>
  <c r="Z23" i="5"/>
  <c r="AB33" i="5"/>
  <c r="AF33" i="5" s="1"/>
  <c r="W84" i="5"/>
  <c r="X35" i="5"/>
  <c r="AA132" i="5"/>
  <c r="Z151" i="5"/>
  <c r="AB159" i="5"/>
  <c r="AB156" i="5"/>
  <c r="AB124" i="5"/>
  <c r="X108" i="5"/>
  <c r="AB76" i="5"/>
  <c r="X157" i="5"/>
  <c r="AF157" i="5" s="1"/>
  <c r="X149" i="5"/>
  <c r="X117" i="5"/>
  <c r="AB85" i="5"/>
  <c r="AF85" i="5" s="1"/>
  <c r="X69" i="5"/>
  <c r="X53" i="5"/>
  <c r="X144" i="5"/>
  <c r="X127" i="5"/>
  <c r="AF127" i="5" s="1"/>
  <c r="AD84" i="5"/>
  <c r="X107" i="5"/>
  <c r="AB29" i="5"/>
  <c r="W59" i="5"/>
  <c r="AE59" i="5" s="1"/>
  <c r="W14" i="5"/>
  <c r="AE14" i="5" s="1"/>
  <c r="X71" i="5"/>
  <c r="AB128" i="5"/>
  <c r="AB133" i="5"/>
  <c r="AF133" i="5" s="1"/>
  <c r="AF151" i="5"/>
  <c r="X167" i="5"/>
  <c r="X21" i="5"/>
  <c r="AB44" i="5"/>
  <c r="AF44" i="5" s="1"/>
  <c r="X116" i="5"/>
  <c r="AA59" i="5"/>
  <c r="AB135" i="5"/>
  <c r="AF135" i="5" s="1"/>
  <c r="Z139" i="5"/>
  <c r="X10" i="5"/>
  <c r="AF10" i="5" s="1"/>
  <c r="X20" i="5"/>
  <c r="Z72" i="5"/>
  <c r="W27" i="5"/>
  <c r="X23" i="5"/>
  <c r="AB32" i="5"/>
  <c r="AA94" i="5"/>
  <c r="X63" i="5"/>
  <c r="AF63" i="5" s="1"/>
  <c r="X139" i="5"/>
  <c r="AB75" i="5"/>
  <c r="AF75" i="5" s="1"/>
  <c r="X61" i="5"/>
  <c r="AB28" i="5"/>
  <c r="AD56" i="5"/>
  <c r="AB55" i="5"/>
  <c r="Z94" i="5"/>
  <c r="AF109" i="5"/>
  <c r="X140" i="5"/>
  <c r="AF140" i="5" s="1"/>
  <c r="AD148" i="5"/>
  <c r="AD107" i="5"/>
  <c r="AD59" i="5"/>
  <c r="Z11" i="5"/>
  <c r="AD62" i="5"/>
  <c r="AD14" i="5"/>
  <c r="Z27" i="5"/>
  <c r="AB53" i="5"/>
  <c r="AF53" i="5" s="1"/>
  <c r="AB69" i="5"/>
  <c r="Z100" i="5"/>
  <c r="X131" i="5"/>
  <c r="AB149" i="5"/>
  <c r="AF149" i="5" s="1"/>
  <c r="X72" i="5"/>
  <c r="AA40" i="5"/>
  <c r="AD24" i="5"/>
  <c r="AD11" i="5"/>
  <c r="AH11" i="5" s="1"/>
  <c r="X39" i="5"/>
  <c r="AF39" i="5" s="1"/>
  <c r="AB71" i="5"/>
  <c r="AF71" i="5" s="1"/>
  <c r="AB65" i="5"/>
  <c r="AA43" i="5"/>
  <c r="AE43" i="5" s="1"/>
  <c r="AD72" i="5"/>
  <c r="X159" i="5"/>
  <c r="AD52" i="5"/>
  <c r="AB103" i="5"/>
  <c r="AF103" i="5" s="1"/>
  <c r="AB119" i="5"/>
  <c r="AF119" i="5" s="1"/>
  <c r="AA10" i="5"/>
  <c r="AE10" i="5" s="1"/>
  <c r="AB21" i="5"/>
  <c r="W23" i="5"/>
  <c r="X28" i="5"/>
  <c r="AA39" i="5"/>
  <c r="X76" i="5"/>
  <c r="W90" i="5"/>
  <c r="AB101" i="5"/>
  <c r="Z107" i="5"/>
  <c r="X124" i="5"/>
  <c r="AF124" i="5" s="1"/>
  <c r="AE132" i="5"/>
  <c r="W158" i="5"/>
  <c r="AE158" i="5" s="1"/>
  <c r="AA167" i="5"/>
  <c r="AB132" i="5"/>
  <c r="AB116" i="5"/>
  <c r="AF116" i="5" s="1"/>
  <c r="AB100" i="5"/>
  <c r="AB84" i="5"/>
  <c r="AB52" i="5"/>
  <c r="AF52" i="5" s="1"/>
  <c r="X36" i="5"/>
  <c r="AB20" i="5"/>
  <c r="AF20" i="5" s="1"/>
  <c r="Z148" i="5"/>
  <c r="Z116" i="5"/>
  <c r="AA84" i="5"/>
  <c r="AA52" i="5"/>
  <c r="Z36" i="5"/>
  <c r="AB108" i="5"/>
  <c r="AF108" i="5" s="1"/>
  <c r="AB23" i="5"/>
  <c r="AB68" i="5"/>
  <c r="AF68" i="5" s="1"/>
  <c r="AB139" i="5"/>
  <c r="AF125" i="5"/>
  <c r="AB77" i="5"/>
  <c r="AF77" i="5" s="1"/>
  <c r="AB61" i="5"/>
  <c r="AF61" i="5" s="1"/>
  <c r="X29" i="5"/>
  <c r="AB13" i="5"/>
  <c r="AA148" i="5"/>
  <c r="X13" i="5"/>
  <c r="AB93" i="5"/>
  <c r="AD10" i="5"/>
  <c r="W167" i="5"/>
  <c r="AB167" i="5"/>
  <c r="AF167" i="5" s="1"/>
  <c r="W52" i="5"/>
  <c r="W151" i="5"/>
  <c r="X37" i="5"/>
  <c r="W62" i="5"/>
  <c r="AE62" i="5" s="1"/>
  <c r="Z119" i="5"/>
  <c r="AH119" i="5" s="1"/>
  <c r="X156" i="5"/>
  <c r="X160" i="5"/>
  <c r="AF160" i="5" s="1"/>
  <c r="X128" i="5"/>
  <c r="AF128" i="5" s="1"/>
  <c r="AB112" i="5"/>
  <c r="X96" i="5"/>
  <c r="AB64" i="5"/>
  <c r="X48" i="5"/>
  <c r="X32" i="5"/>
  <c r="AF32" i="5" s="1"/>
  <c r="X16" i="5"/>
  <c r="X141" i="5"/>
  <c r="AF141" i="5" s="1"/>
  <c r="AB11" i="5"/>
  <c r="Z71" i="5"/>
  <c r="AB81" i="5"/>
  <c r="Z126" i="5"/>
  <c r="X148" i="5"/>
  <c r="Z158" i="5"/>
  <c r="AB169" i="5"/>
  <c r="AB153" i="5"/>
  <c r="AB137" i="5"/>
  <c r="AF137" i="5" s="1"/>
  <c r="AB121" i="5"/>
  <c r="AB105" i="5"/>
  <c r="AB9" i="5"/>
  <c r="X105" i="5"/>
  <c r="AA126" i="5"/>
  <c r="AE126" i="5" s="1"/>
  <c r="X95" i="5"/>
  <c r="AD36" i="5"/>
  <c r="AC61" i="5"/>
  <c r="Y61" i="5"/>
  <c r="AD64" i="5"/>
  <c r="Z64" i="5"/>
  <c r="W64" i="5"/>
  <c r="AA64" i="5"/>
  <c r="Z67" i="5"/>
  <c r="AA67" i="5"/>
  <c r="AD67" i="5"/>
  <c r="W67" i="5"/>
  <c r="AD46" i="5"/>
  <c r="W46" i="5"/>
  <c r="AA46" i="5"/>
  <c r="Z46" i="5"/>
  <c r="Y48" i="5"/>
  <c r="AC48" i="5"/>
  <c r="X51" i="5"/>
  <c r="AB51" i="5"/>
  <c r="AA54" i="5"/>
  <c r="Z54" i="5"/>
  <c r="AD54" i="5"/>
  <c r="W54" i="5"/>
  <c r="AA106" i="5"/>
  <c r="Z106" i="5"/>
  <c r="AD106" i="5"/>
  <c r="W106" i="5"/>
  <c r="AB111" i="5"/>
  <c r="X111" i="5"/>
  <c r="AC122" i="5"/>
  <c r="Y122" i="5"/>
  <c r="AC125" i="5"/>
  <c r="Y125" i="5"/>
  <c r="Z128" i="5"/>
  <c r="AD128" i="5"/>
  <c r="W128" i="5"/>
  <c r="AA128" i="5"/>
  <c r="Z131" i="5"/>
  <c r="AD131" i="5"/>
  <c r="W131" i="5"/>
  <c r="AA131" i="5"/>
  <c r="Z134" i="5"/>
  <c r="AD134" i="5"/>
  <c r="AA134" i="5"/>
  <c r="W134" i="5"/>
  <c r="AB12" i="5"/>
  <c r="X12" i="5"/>
  <c r="W20" i="5"/>
  <c r="AD20" i="5"/>
  <c r="Z20" i="5"/>
  <c r="AD154" i="5"/>
  <c r="Z130" i="5"/>
  <c r="AD130" i="5"/>
  <c r="AH130" i="5" s="1"/>
  <c r="AA130" i="5"/>
  <c r="W130" i="5"/>
  <c r="Y40" i="5"/>
  <c r="AC40" i="5"/>
  <c r="AG40" i="5" s="1"/>
  <c r="Z26" i="5"/>
  <c r="W26" i="5"/>
  <c r="AA26" i="5"/>
  <c r="AA30" i="5"/>
  <c r="Z30" i="5"/>
  <c r="Y32" i="5"/>
  <c r="AC32" i="5"/>
  <c r="AD103" i="5"/>
  <c r="W103" i="5"/>
  <c r="AA103" i="5"/>
  <c r="Z103" i="5"/>
  <c r="AC154" i="5"/>
  <c r="Y154" i="5"/>
  <c r="Z160" i="5"/>
  <c r="AD160" i="5"/>
  <c r="W160" i="5"/>
  <c r="AA160" i="5"/>
  <c r="W152" i="5"/>
  <c r="AE152" i="5" s="1"/>
  <c r="Z152" i="5"/>
  <c r="AH152" i="5" s="1"/>
  <c r="W120" i="5"/>
  <c r="Z120" i="5"/>
  <c r="W104" i="5"/>
  <c r="AD104" i="5"/>
  <c r="AA88" i="5"/>
  <c r="W88" i="5"/>
  <c r="AD88" i="5"/>
  <c r="AA56" i="5"/>
  <c r="W56" i="5"/>
  <c r="Y12" i="5"/>
  <c r="AC12" i="5"/>
  <c r="X40" i="5"/>
  <c r="Y60" i="5"/>
  <c r="AC60" i="5"/>
  <c r="Z108" i="5"/>
  <c r="AD108" i="5"/>
  <c r="AA108" i="5"/>
  <c r="W108" i="5"/>
  <c r="AB120" i="5"/>
  <c r="AC137" i="5"/>
  <c r="Y137" i="5"/>
  <c r="Z143" i="5"/>
  <c r="AD143" i="5"/>
  <c r="AA143" i="5"/>
  <c r="W143" i="5"/>
  <c r="AB155" i="5"/>
  <c r="X155" i="5"/>
  <c r="X89" i="5"/>
  <c r="AB89" i="5"/>
  <c r="AF89" i="5" s="1"/>
  <c r="X57" i="5"/>
  <c r="AB57" i="5"/>
  <c r="X41" i="5"/>
  <c r="AB41" i="5"/>
  <c r="AF41" i="5" s="1"/>
  <c r="X25" i="5"/>
  <c r="AB25" i="5"/>
  <c r="Z157" i="5"/>
  <c r="AD157" i="5"/>
  <c r="AH157" i="5" s="1"/>
  <c r="W157" i="5"/>
  <c r="AA157" i="5"/>
  <c r="Z88" i="5"/>
  <c r="AF45" i="5"/>
  <c r="W72" i="5"/>
  <c r="AE72" i="5" s="1"/>
  <c r="X31" i="5"/>
  <c r="AB31" i="5"/>
  <c r="AB40" i="5"/>
  <c r="AC58" i="5"/>
  <c r="Y58" i="5"/>
  <c r="AA74" i="5"/>
  <c r="AD74" i="5"/>
  <c r="Z74" i="5"/>
  <c r="AA78" i="5"/>
  <c r="AD78" i="5"/>
  <c r="Z78" i="5"/>
  <c r="Y80" i="5"/>
  <c r="AC80" i="5"/>
  <c r="AA86" i="5"/>
  <c r="Z86" i="5"/>
  <c r="AD86" i="5"/>
  <c r="W86" i="5"/>
  <c r="X91" i="5"/>
  <c r="AF91" i="5" s="1"/>
  <c r="AC93" i="5"/>
  <c r="Y93" i="5"/>
  <c r="Z96" i="5"/>
  <c r="AD96" i="5"/>
  <c r="W96" i="5"/>
  <c r="AA96" i="5"/>
  <c r="Z99" i="5"/>
  <c r="AD99" i="5"/>
  <c r="W99" i="5"/>
  <c r="AA99" i="5"/>
  <c r="Z102" i="5"/>
  <c r="AD102" i="5"/>
  <c r="AA102" i="5"/>
  <c r="W102" i="5"/>
  <c r="AD122" i="5"/>
  <c r="Z142" i="5"/>
  <c r="AA142" i="5"/>
  <c r="W142" i="5"/>
  <c r="AC144" i="5"/>
  <c r="Y144" i="5"/>
  <c r="AB147" i="5"/>
  <c r="X147" i="5"/>
  <c r="AF144" i="5"/>
  <c r="AA104" i="5"/>
  <c r="Y25" i="5"/>
  <c r="AC25" i="5"/>
  <c r="W28" i="5"/>
  <c r="AA28" i="5"/>
  <c r="AD28" i="5"/>
  <c r="Z28" i="5"/>
  <c r="W31" i="5"/>
  <c r="AA31" i="5"/>
  <c r="Z31" i="5"/>
  <c r="AD31" i="5"/>
  <c r="Y44" i="5"/>
  <c r="AC44" i="5"/>
  <c r="Y54" i="5"/>
  <c r="AC54" i="5"/>
  <c r="AB56" i="5"/>
  <c r="AF56" i="5" s="1"/>
  <c r="AF59" i="5"/>
  <c r="Z62" i="5"/>
  <c r="AC73" i="5"/>
  <c r="Y73" i="5"/>
  <c r="AD76" i="5"/>
  <c r="W76" i="5"/>
  <c r="Z76" i="5"/>
  <c r="AA76" i="5"/>
  <c r="Z79" i="5"/>
  <c r="W79" i="5"/>
  <c r="AD79" i="5"/>
  <c r="AA79" i="5"/>
  <c r="Z90" i="5"/>
  <c r="Y92" i="5"/>
  <c r="AC92" i="5"/>
  <c r="AF113" i="5"/>
  <c r="AC118" i="5"/>
  <c r="Y118" i="5"/>
  <c r="AA122" i="5"/>
  <c r="W122" i="5"/>
  <c r="Z122" i="5"/>
  <c r="AC124" i="5"/>
  <c r="Y124" i="5"/>
  <c r="AF145" i="5"/>
  <c r="AC150" i="5"/>
  <c r="Y150" i="5"/>
  <c r="W154" i="5"/>
  <c r="Z154" i="5"/>
  <c r="AA154" i="5"/>
  <c r="AC156" i="5"/>
  <c r="Y156" i="5"/>
  <c r="AB161" i="5"/>
  <c r="X161" i="5"/>
  <c r="X129" i="5"/>
  <c r="AB129" i="5"/>
  <c r="AB97" i="5"/>
  <c r="X97" i="5"/>
  <c r="AB49" i="5"/>
  <c r="X49" i="5"/>
  <c r="W165" i="5"/>
  <c r="AA165" i="5"/>
  <c r="AD165" i="5"/>
  <c r="Z165" i="5"/>
  <c r="Z149" i="5"/>
  <c r="AD149" i="5"/>
  <c r="W149" i="5"/>
  <c r="AA149" i="5"/>
  <c r="Z133" i="5"/>
  <c r="AD133" i="5"/>
  <c r="W133" i="5"/>
  <c r="AA133" i="5"/>
  <c r="Z117" i="5"/>
  <c r="AD117" i="5"/>
  <c r="W117" i="5"/>
  <c r="AA117" i="5"/>
  <c r="Z101" i="5"/>
  <c r="AD101" i="5"/>
  <c r="W101" i="5"/>
  <c r="AA101" i="5"/>
  <c r="W85" i="5"/>
  <c r="AD85" i="5"/>
  <c r="AA85" i="5"/>
  <c r="Z85" i="5"/>
  <c r="W69" i="5"/>
  <c r="AD69" i="5"/>
  <c r="Z69" i="5"/>
  <c r="AA69" i="5"/>
  <c r="W53" i="5"/>
  <c r="AD53" i="5"/>
  <c r="Z53" i="5"/>
  <c r="AA53" i="5"/>
  <c r="W37" i="5"/>
  <c r="AA37" i="5"/>
  <c r="Z37" i="5"/>
  <c r="AD37" i="5"/>
  <c r="W21" i="5"/>
  <c r="AA21" i="5"/>
  <c r="Z21" i="5"/>
  <c r="AD21" i="5"/>
  <c r="AD27" i="5"/>
  <c r="AH27" i="5" s="1"/>
  <c r="W74" i="5"/>
  <c r="AA100" i="5"/>
  <c r="AA164" i="5"/>
  <c r="AD30" i="5"/>
  <c r="AB35" i="5"/>
  <c r="AB48" i="5"/>
  <c r="X64" i="5"/>
  <c r="X83" i="5"/>
  <c r="AF83" i="5" s="1"/>
  <c r="AE94" i="5"/>
  <c r="X112" i="5"/>
  <c r="AD120" i="5"/>
  <c r="AD142" i="5"/>
  <c r="AD155" i="5"/>
  <c r="Y162" i="5"/>
  <c r="AC162" i="5"/>
  <c r="X9" i="5"/>
  <c r="AF15" i="5"/>
  <c r="AD26" i="5"/>
  <c r="W50" i="5"/>
  <c r="AA50" i="5"/>
  <c r="AD50" i="5"/>
  <c r="Z50" i="5"/>
  <c r="Z98" i="5"/>
  <c r="AD98" i="5"/>
  <c r="AA98" i="5"/>
  <c r="W98" i="5"/>
  <c r="Z162" i="5"/>
  <c r="AD162" i="5"/>
  <c r="AA162" i="5"/>
  <c r="W162" i="5"/>
  <c r="Y37" i="5"/>
  <c r="AC37" i="5"/>
  <c r="AC120" i="5"/>
  <c r="Y120" i="5"/>
  <c r="Y10" i="5"/>
  <c r="AC10" i="5"/>
  <c r="AB79" i="5"/>
  <c r="X79" i="5"/>
  <c r="AA87" i="5"/>
  <c r="Z87" i="5"/>
  <c r="X92" i="5"/>
  <c r="AB92" i="5"/>
  <c r="Z138" i="5"/>
  <c r="AD138" i="5"/>
  <c r="AA138" i="5"/>
  <c r="AE138" i="5" s="1"/>
  <c r="X143" i="5"/>
  <c r="AB143" i="5"/>
  <c r="AC157" i="5"/>
  <c r="Y157" i="5"/>
  <c r="Z163" i="5"/>
  <c r="AD163" i="5"/>
  <c r="W163" i="5"/>
  <c r="AA163" i="5"/>
  <c r="AD168" i="5"/>
  <c r="AA168" i="5"/>
  <c r="Z168" i="5"/>
  <c r="W136" i="5"/>
  <c r="AD136" i="5"/>
  <c r="AD40" i="5"/>
  <c r="W40" i="5"/>
  <c r="AE40" i="5" s="1"/>
  <c r="W24" i="5"/>
  <c r="Z24" i="5"/>
  <c r="AH24" i="5" s="1"/>
  <c r="AA136" i="5"/>
  <c r="Y38" i="5"/>
  <c r="AC38" i="5"/>
  <c r="AB43" i="5"/>
  <c r="X43" i="5"/>
  <c r="W58" i="5"/>
  <c r="Z58" i="5"/>
  <c r="Y86" i="5"/>
  <c r="AC86" i="5"/>
  <c r="AB88" i="5"/>
  <c r="AC105" i="5"/>
  <c r="Y105" i="5"/>
  <c r="Z111" i="5"/>
  <c r="AD111" i="5"/>
  <c r="AA111" i="5"/>
  <c r="W111" i="5"/>
  <c r="AB123" i="5"/>
  <c r="X123" i="5"/>
  <c r="Z140" i="5"/>
  <c r="AD140" i="5"/>
  <c r="AA140" i="5"/>
  <c r="W140" i="5"/>
  <c r="AB152" i="5"/>
  <c r="AF152" i="5" s="1"/>
  <c r="Y169" i="5"/>
  <c r="AC169" i="5"/>
  <c r="X73" i="5"/>
  <c r="AB73" i="5"/>
  <c r="Z141" i="5"/>
  <c r="AD141" i="5"/>
  <c r="W141" i="5"/>
  <c r="AA141" i="5"/>
  <c r="Z125" i="5"/>
  <c r="AD125" i="5"/>
  <c r="W125" i="5"/>
  <c r="AA125" i="5"/>
  <c r="Z109" i="5"/>
  <c r="AD109" i="5"/>
  <c r="W109" i="5"/>
  <c r="AA109" i="5"/>
  <c r="W93" i="5"/>
  <c r="Z93" i="5"/>
  <c r="AA93" i="5"/>
  <c r="AD93" i="5"/>
  <c r="W77" i="5"/>
  <c r="Z77" i="5"/>
  <c r="AD77" i="5"/>
  <c r="AA77" i="5"/>
  <c r="W61" i="5"/>
  <c r="Z61" i="5"/>
  <c r="AA61" i="5"/>
  <c r="AD61" i="5"/>
  <c r="W45" i="5"/>
  <c r="AA45" i="5"/>
  <c r="Z45" i="5"/>
  <c r="AD45" i="5"/>
  <c r="W29" i="5"/>
  <c r="AA29" i="5"/>
  <c r="Z29" i="5"/>
  <c r="AD29" i="5"/>
  <c r="W13" i="5"/>
  <c r="AA13" i="5"/>
  <c r="Z13" i="5"/>
  <c r="AD13" i="5"/>
  <c r="Z56" i="5"/>
  <c r="Y21" i="5"/>
  <c r="AC21" i="5"/>
  <c r="Y24" i="5"/>
  <c r="AC24" i="5"/>
  <c r="Y98" i="5"/>
  <c r="AC98" i="5"/>
  <c r="Y117" i="5"/>
  <c r="AC117" i="5"/>
  <c r="Z136" i="5"/>
  <c r="AC152" i="5"/>
  <c r="Y152" i="5"/>
  <c r="Z123" i="5"/>
  <c r="AD91" i="5"/>
  <c r="AH91" i="5" s="1"/>
  <c r="AE27" i="5"/>
  <c r="W100" i="5"/>
  <c r="W164" i="5"/>
  <c r="X11" i="5"/>
  <c r="Y13" i="5"/>
  <c r="AC13" i="5"/>
  <c r="W16" i="5"/>
  <c r="AA16" i="5"/>
  <c r="AD16" i="5"/>
  <c r="Z16" i="5"/>
  <c r="W19" i="5"/>
  <c r="AA19" i="5"/>
  <c r="Z19" i="5"/>
  <c r="AD19" i="5"/>
  <c r="X24" i="5"/>
  <c r="AF24" i="5" s="1"/>
  <c r="AA42" i="5"/>
  <c r="Z42" i="5"/>
  <c r="AD42" i="5"/>
  <c r="W42" i="5"/>
  <c r="X47" i="5"/>
  <c r="AB47" i="5"/>
  <c r="AA55" i="5"/>
  <c r="W55" i="5"/>
  <c r="Z55" i="5"/>
  <c r="AH55" i="5" s="1"/>
  <c r="AA58" i="5"/>
  <c r="AE58" i="5" s="1"/>
  <c r="X60" i="5"/>
  <c r="AB60" i="5"/>
  <c r="W68" i="5"/>
  <c r="AD68" i="5"/>
  <c r="X88" i="5"/>
  <c r="Y90" i="5"/>
  <c r="AC90" i="5"/>
  <c r="AA110" i="5"/>
  <c r="W110" i="5"/>
  <c r="Z110" i="5"/>
  <c r="AC112" i="5"/>
  <c r="Y112" i="5"/>
  <c r="AB115" i="5"/>
  <c r="X115" i="5"/>
  <c r="Z132" i="5"/>
  <c r="Z135" i="5"/>
  <c r="AD135" i="5"/>
  <c r="AA135" i="5"/>
  <c r="W135" i="5"/>
  <c r="AF84" i="5"/>
  <c r="AD164" i="5"/>
  <c r="AD132" i="5"/>
  <c r="AD100" i="5"/>
  <c r="AH100" i="5" s="1"/>
  <c r="AA68" i="5"/>
  <c r="AA20" i="5"/>
  <c r="AA120" i="5"/>
  <c r="X17" i="5"/>
  <c r="W34" i="5"/>
  <c r="AA34" i="5"/>
  <c r="AD34" i="5"/>
  <c r="Z34" i="5"/>
  <c r="X65" i="5"/>
  <c r="AF65" i="5" s="1"/>
  <c r="AA82" i="5"/>
  <c r="W82" i="5"/>
  <c r="AD82" i="5"/>
  <c r="Z82" i="5"/>
  <c r="AD71" i="5"/>
  <c r="X121" i="5"/>
  <c r="X153" i="5"/>
  <c r="AB16" i="5"/>
  <c r="AF29" i="5"/>
  <c r="Z40" i="5"/>
  <c r="AD43" i="5"/>
  <c r="AC69" i="5"/>
  <c r="Y69" i="5"/>
  <c r="AC82" i="5"/>
  <c r="Y82" i="5"/>
  <c r="Y88" i="5"/>
  <c r="AC88" i="5"/>
  <c r="AD110" i="5"/>
  <c r="AD123" i="5"/>
  <c r="Y130" i="5"/>
  <c r="AC130" i="5"/>
  <c r="Y149" i="5"/>
  <c r="AC149" i="5"/>
  <c r="W168" i="5"/>
  <c r="AD87" i="5"/>
  <c r="X169" i="5"/>
  <c r="Y33" i="5"/>
  <c r="AC33" i="5"/>
  <c r="AC62" i="5"/>
  <c r="Y62" i="5"/>
  <c r="Y94" i="5"/>
  <c r="AC94" i="5"/>
  <c r="Y113" i="5"/>
  <c r="AC113" i="5"/>
  <c r="AC116" i="5"/>
  <c r="Y116" i="5"/>
  <c r="AH148" i="5"/>
  <c r="AH151" i="5"/>
  <c r="Y158" i="5"/>
  <c r="AC158" i="5"/>
  <c r="Y163" i="5"/>
  <c r="AC163" i="5"/>
  <c r="Y147" i="5"/>
  <c r="AC147" i="5"/>
  <c r="Y131" i="5"/>
  <c r="AC131" i="5"/>
  <c r="Y115" i="5"/>
  <c r="AC115" i="5"/>
  <c r="Y99" i="5"/>
  <c r="AC99" i="5"/>
  <c r="Y83" i="5"/>
  <c r="AC83" i="5"/>
  <c r="Y67" i="5"/>
  <c r="AC67" i="5"/>
  <c r="Y51" i="5"/>
  <c r="AC51" i="5"/>
  <c r="Y35" i="5"/>
  <c r="AC35" i="5"/>
  <c r="Y19" i="5"/>
  <c r="AC19" i="5"/>
  <c r="AF95" i="5"/>
  <c r="W107" i="5"/>
  <c r="AB18" i="5"/>
  <c r="X18" i="5"/>
  <c r="AB26" i="5"/>
  <c r="X26" i="5"/>
  <c r="AB34" i="5"/>
  <c r="X34" i="5"/>
  <c r="X42" i="5"/>
  <c r="AB42" i="5"/>
  <c r="AF42" i="5" s="1"/>
  <c r="X50" i="5"/>
  <c r="AB50" i="5"/>
  <c r="X58" i="5"/>
  <c r="AB58" i="5"/>
  <c r="AF58" i="5" s="1"/>
  <c r="X66" i="5"/>
  <c r="AB66" i="5"/>
  <c r="X74" i="5"/>
  <c r="AB74" i="5"/>
  <c r="AF74" i="5" s="1"/>
  <c r="X82" i="5"/>
  <c r="AB82" i="5"/>
  <c r="X90" i="5"/>
  <c r="AB90" i="5"/>
  <c r="AF90" i="5" s="1"/>
  <c r="AB98" i="5"/>
  <c r="X98" i="5"/>
  <c r="X106" i="5"/>
  <c r="AB106" i="5"/>
  <c r="AF106" i="5" s="1"/>
  <c r="AB114" i="5"/>
  <c r="X114" i="5"/>
  <c r="X122" i="5"/>
  <c r="AB122" i="5"/>
  <c r="AF122" i="5" s="1"/>
  <c r="AB130" i="5"/>
  <c r="X130" i="5"/>
  <c r="X138" i="5"/>
  <c r="AB138" i="5"/>
  <c r="AF138" i="5" s="1"/>
  <c r="AB146" i="5"/>
  <c r="X146" i="5"/>
  <c r="X154" i="5"/>
  <c r="AB154" i="5"/>
  <c r="AF154" i="5" s="1"/>
  <c r="AB162" i="5"/>
  <c r="X162" i="5"/>
  <c r="Y16" i="5"/>
  <c r="AC16" i="5"/>
  <c r="AG16" i="5" s="1"/>
  <c r="W22" i="5"/>
  <c r="AA22" i="5"/>
  <c r="AD22" i="5"/>
  <c r="Z22" i="5"/>
  <c r="Y26" i="5"/>
  <c r="AC26" i="5"/>
  <c r="AC77" i="5"/>
  <c r="Y77" i="5"/>
  <c r="AD80" i="5"/>
  <c r="Z80" i="5"/>
  <c r="W80" i="5"/>
  <c r="AA80" i="5"/>
  <c r="AE80" i="5" s="1"/>
  <c r="Z83" i="5"/>
  <c r="W83" i="5"/>
  <c r="AA83" i="5"/>
  <c r="AD83" i="5"/>
  <c r="AC96" i="5"/>
  <c r="Y96" i="5"/>
  <c r="AC138" i="5"/>
  <c r="Y138" i="5"/>
  <c r="AC141" i="5"/>
  <c r="Y141" i="5"/>
  <c r="Z144" i="5"/>
  <c r="AD144" i="5"/>
  <c r="AH144" i="5" s="1"/>
  <c r="W144" i="5"/>
  <c r="AA144" i="5"/>
  <c r="Z147" i="5"/>
  <c r="AD147" i="5"/>
  <c r="AH147" i="5" s="1"/>
  <c r="W147" i="5"/>
  <c r="AA147" i="5"/>
  <c r="Z150" i="5"/>
  <c r="AD150" i="5"/>
  <c r="AH150" i="5" s="1"/>
  <c r="AA150" i="5"/>
  <c r="W150" i="5"/>
  <c r="AC160" i="5"/>
  <c r="Y160" i="5"/>
  <c r="Z68" i="5"/>
  <c r="AA107" i="5"/>
  <c r="AA123" i="5"/>
  <c r="AA139" i="5"/>
  <c r="AE139" i="5" s="1"/>
  <c r="AA155" i="5"/>
  <c r="Y9" i="5"/>
  <c r="AC9" i="5"/>
  <c r="AG9" i="5" s="1"/>
  <c r="W12" i="5"/>
  <c r="AA12" i="5"/>
  <c r="Z12" i="5"/>
  <c r="AD12" i="5"/>
  <c r="AH12" i="5" s="1"/>
  <c r="W15" i="5"/>
  <c r="AA15" i="5"/>
  <c r="Z15" i="5"/>
  <c r="AD15" i="5"/>
  <c r="AH15" i="5" s="1"/>
  <c r="W18" i="5"/>
  <c r="AA18" i="5"/>
  <c r="AD18" i="5"/>
  <c r="Z18" i="5"/>
  <c r="Y22" i="5"/>
  <c r="AC22" i="5"/>
  <c r="Y76" i="5"/>
  <c r="AC76" i="5"/>
  <c r="AG76" i="5" s="1"/>
  <c r="AF87" i="5"/>
  <c r="AC89" i="5"/>
  <c r="Y89" i="5"/>
  <c r="AD92" i="5"/>
  <c r="W92" i="5"/>
  <c r="Z92" i="5"/>
  <c r="AA92" i="5"/>
  <c r="Z95" i="5"/>
  <c r="AD95" i="5"/>
  <c r="AA95" i="5"/>
  <c r="W95" i="5"/>
  <c r="X100" i="5"/>
  <c r="AB104" i="5"/>
  <c r="AF104" i="5" s="1"/>
  <c r="AF107" i="5"/>
  <c r="Z114" i="5"/>
  <c r="AD114" i="5"/>
  <c r="AH114" i="5" s="1"/>
  <c r="AA114" i="5"/>
  <c r="W114" i="5"/>
  <c r="AC134" i="5"/>
  <c r="Y134" i="5"/>
  <c r="AC140" i="5"/>
  <c r="Y140" i="5"/>
  <c r="AC153" i="5"/>
  <c r="Y153" i="5"/>
  <c r="Z156" i="5"/>
  <c r="AD156" i="5"/>
  <c r="AA156" i="5"/>
  <c r="W156" i="5"/>
  <c r="Z159" i="5"/>
  <c r="AD159" i="5"/>
  <c r="AA159" i="5"/>
  <c r="W159" i="5"/>
  <c r="X164" i="5"/>
  <c r="AF164" i="5" s="1"/>
  <c r="AB168" i="5"/>
  <c r="X168" i="5"/>
  <c r="Z161" i="5"/>
  <c r="AD161" i="5"/>
  <c r="W161" i="5"/>
  <c r="AA161" i="5"/>
  <c r="Z145" i="5"/>
  <c r="AD145" i="5"/>
  <c r="W145" i="5"/>
  <c r="AA145" i="5"/>
  <c r="Z129" i="5"/>
  <c r="AD129" i="5"/>
  <c r="W129" i="5"/>
  <c r="AA129" i="5"/>
  <c r="Z113" i="5"/>
  <c r="AD113" i="5"/>
  <c r="W113" i="5"/>
  <c r="AA113" i="5"/>
  <c r="Z97" i="5"/>
  <c r="AD97" i="5"/>
  <c r="W97" i="5"/>
  <c r="AA97" i="5"/>
  <c r="W81" i="5"/>
  <c r="AA81" i="5"/>
  <c r="AD81" i="5"/>
  <c r="Z81" i="5"/>
  <c r="W65" i="5"/>
  <c r="AA65" i="5"/>
  <c r="Z65" i="5"/>
  <c r="AD65" i="5"/>
  <c r="W49" i="5"/>
  <c r="AA49" i="5"/>
  <c r="Z49" i="5"/>
  <c r="AD49" i="5"/>
  <c r="W33" i="5"/>
  <c r="AA33" i="5"/>
  <c r="Z33" i="5"/>
  <c r="AD33" i="5"/>
  <c r="W17" i="5"/>
  <c r="AA17" i="5"/>
  <c r="Z17" i="5"/>
  <c r="AD17" i="5"/>
  <c r="AD39" i="5"/>
  <c r="AH39" i="5" s="1"/>
  <c r="AD58" i="5"/>
  <c r="AH58" i="5" s="1"/>
  <c r="AD75" i="5"/>
  <c r="AD90" i="5"/>
  <c r="AA119" i="5"/>
  <c r="AA151" i="5"/>
  <c r="AE151" i="5" s="1"/>
  <c r="AD167" i="5"/>
  <c r="W11" i="5"/>
  <c r="AE11" i="5" s="1"/>
  <c r="Z14" i="5"/>
  <c r="Y34" i="5"/>
  <c r="AC34" i="5"/>
  <c r="Z43" i="5"/>
  <c r="AC53" i="5"/>
  <c r="Y53" i="5"/>
  <c r="Y56" i="5"/>
  <c r="AC56" i="5"/>
  <c r="Z59" i="5"/>
  <c r="AH59" i="5" s="1"/>
  <c r="AC66" i="5"/>
  <c r="Y66" i="5"/>
  <c r="Z75" i="5"/>
  <c r="AD94" i="5"/>
  <c r="Y101" i="5"/>
  <c r="AC101" i="5"/>
  <c r="AC104" i="5"/>
  <c r="Y104" i="5"/>
  <c r="AD139" i="5"/>
  <c r="AH139" i="5" s="1"/>
  <c r="Y146" i="5"/>
  <c r="AC146" i="5"/>
  <c r="Z155" i="5"/>
  <c r="AD158" i="5"/>
  <c r="Y165" i="5"/>
  <c r="AC165" i="5"/>
  <c r="AC168" i="5"/>
  <c r="Y168" i="5"/>
  <c r="W71" i="5"/>
  <c r="Z167" i="5"/>
  <c r="Z10" i="5"/>
  <c r="AH10" i="5" s="1"/>
  <c r="AD23" i="5"/>
  <c r="AH23" i="5" s="1"/>
  <c r="Y30" i="5"/>
  <c r="AC30" i="5"/>
  <c r="W36" i="5"/>
  <c r="AE36" i="5" s="1"/>
  <c r="Y49" i="5"/>
  <c r="AC49" i="5"/>
  <c r="Y52" i="5"/>
  <c r="AC52" i="5"/>
  <c r="AC81" i="5"/>
  <c r="Y81" i="5"/>
  <c r="Y84" i="5"/>
  <c r="AC84" i="5"/>
  <c r="AA90" i="5"/>
  <c r="Y97" i="5"/>
  <c r="AC97" i="5"/>
  <c r="AC100" i="5"/>
  <c r="Y100" i="5"/>
  <c r="Y142" i="5"/>
  <c r="AC142" i="5"/>
  <c r="Y161" i="5"/>
  <c r="AC161" i="5"/>
  <c r="AC164" i="5"/>
  <c r="Y164" i="5"/>
  <c r="Y159" i="5"/>
  <c r="AC159" i="5"/>
  <c r="Y143" i="5"/>
  <c r="AC143" i="5"/>
  <c r="Y127" i="5"/>
  <c r="AC127" i="5"/>
  <c r="Y111" i="5"/>
  <c r="AC111" i="5"/>
  <c r="Y95" i="5"/>
  <c r="AC95" i="5"/>
  <c r="Y79" i="5"/>
  <c r="AC79" i="5"/>
  <c r="AC63" i="5"/>
  <c r="Y63" i="5"/>
  <c r="Y47" i="5"/>
  <c r="AC47" i="5"/>
  <c r="Y31" i="5"/>
  <c r="AC31" i="5"/>
  <c r="Y15" i="5"/>
  <c r="AC15" i="5"/>
  <c r="AB99" i="5"/>
  <c r="AF99" i="5" s="1"/>
  <c r="AB131" i="5"/>
  <c r="AF131" i="5" s="1"/>
  <c r="AB163" i="5"/>
  <c r="AF163" i="5" s="1"/>
  <c r="W123" i="5"/>
  <c r="Y17" i="5"/>
  <c r="AC17" i="5"/>
  <c r="Y36" i="5"/>
  <c r="AC36" i="5"/>
  <c r="Y46" i="5"/>
  <c r="AC46" i="5"/>
  <c r="AC78" i="5"/>
  <c r="Y78" i="5"/>
  <c r="AD116" i="5"/>
  <c r="Y126" i="5"/>
  <c r="AC126" i="5"/>
  <c r="Y145" i="5"/>
  <c r="AC145" i="5"/>
  <c r="AC148" i="5"/>
  <c r="Y148" i="5"/>
  <c r="Y155" i="5"/>
  <c r="AC155" i="5"/>
  <c r="Y139" i="5"/>
  <c r="AC139" i="5"/>
  <c r="Y123" i="5"/>
  <c r="AC123" i="5"/>
  <c r="Y107" i="5"/>
  <c r="AC107" i="5"/>
  <c r="AC91" i="5"/>
  <c r="Y91" i="5"/>
  <c r="AC75" i="5"/>
  <c r="Y75" i="5"/>
  <c r="AC59" i="5"/>
  <c r="Y59" i="5"/>
  <c r="Y43" i="5"/>
  <c r="AC43" i="5"/>
  <c r="Y27" i="5"/>
  <c r="AC27" i="5"/>
  <c r="Y11" i="5"/>
  <c r="AC11" i="5"/>
  <c r="AB14" i="5"/>
  <c r="X14" i="5"/>
  <c r="AB22" i="5"/>
  <c r="X22" i="5"/>
  <c r="AB30" i="5"/>
  <c r="X30" i="5"/>
  <c r="AB38" i="5"/>
  <c r="X38" i="5"/>
  <c r="AB46" i="5"/>
  <c r="X46" i="5"/>
  <c r="X54" i="5"/>
  <c r="AB54" i="5"/>
  <c r="X62" i="5"/>
  <c r="AB62" i="5"/>
  <c r="X70" i="5"/>
  <c r="AB70" i="5"/>
  <c r="X78" i="5"/>
  <c r="AB78" i="5"/>
  <c r="X86" i="5"/>
  <c r="AB86" i="5"/>
  <c r="X94" i="5"/>
  <c r="AB94" i="5"/>
  <c r="AB102" i="5"/>
  <c r="X102" i="5"/>
  <c r="X110" i="5"/>
  <c r="AB110" i="5"/>
  <c r="AB118" i="5"/>
  <c r="X118" i="5"/>
  <c r="X126" i="5"/>
  <c r="AB126" i="5"/>
  <c r="AB134" i="5"/>
  <c r="X134" i="5"/>
  <c r="X142" i="5"/>
  <c r="AB142" i="5"/>
  <c r="AB150" i="5"/>
  <c r="X150" i="5"/>
  <c r="X158" i="5"/>
  <c r="AB158" i="5"/>
  <c r="X166" i="5"/>
  <c r="AB166" i="5"/>
  <c r="X8" i="5"/>
  <c r="AB8" i="5"/>
  <c r="W91" i="5"/>
  <c r="AE91" i="5" s="1"/>
  <c r="AF21" i="5"/>
  <c r="Y29" i="5"/>
  <c r="AC29" i="5"/>
  <c r="W32" i="5"/>
  <c r="AA32" i="5"/>
  <c r="AD32" i="5"/>
  <c r="Z32" i="5"/>
  <c r="W35" i="5"/>
  <c r="AA35" i="5"/>
  <c r="AD35" i="5"/>
  <c r="Z35" i="5"/>
  <c r="W38" i="5"/>
  <c r="AA38" i="5"/>
  <c r="AD38" i="5"/>
  <c r="Z38" i="5"/>
  <c r="Y42" i="5"/>
  <c r="AC42" i="5"/>
  <c r="Y45" i="5"/>
  <c r="AC45" i="5"/>
  <c r="W48" i="5"/>
  <c r="AA48" i="5"/>
  <c r="AD48" i="5"/>
  <c r="Z48" i="5"/>
  <c r="W51" i="5"/>
  <c r="AA51" i="5"/>
  <c r="Z51" i="5"/>
  <c r="AD51" i="5"/>
  <c r="Y64" i="5"/>
  <c r="AC64" i="5"/>
  <c r="AA70" i="5"/>
  <c r="AD70" i="5"/>
  <c r="W70" i="5"/>
  <c r="Z70" i="5"/>
  <c r="AC74" i="5"/>
  <c r="Y74" i="5"/>
  <c r="AC106" i="5"/>
  <c r="Y106" i="5"/>
  <c r="AC109" i="5"/>
  <c r="Y109" i="5"/>
  <c r="Z112" i="5"/>
  <c r="AD112" i="5"/>
  <c r="W112" i="5"/>
  <c r="AA112" i="5"/>
  <c r="Z115" i="5"/>
  <c r="AD115" i="5"/>
  <c r="W115" i="5"/>
  <c r="AA115" i="5"/>
  <c r="Z118" i="5"/>
  <c r="AD118" i="5"/>
  <c r="AA118" i="5"/>
  <c r="W118" i="5"/>
  <c r="AC128" i="5"/>
  <c r="Y128" i="5"/>
  <c r="W166" i="5"/>
  <c r="AA166" i="5"/>
  <c r="AD166" i="5"/>
  <c r="Z166" i="5"/>
  <c r="AD8" i="5"/>
  <c r="Z8" i="5"/>
  <c r="W8" i="5"/>
  <c r="AA8" i="5"/>
  <c r="Y28" i="5"/>
  <c r="AC28" i="5"/>
  <c r="Y41" i="5"/>
  <c r="AC41" i="5"/>
  <c r="W44" i="5"/>
  <c r="AA44" i="5"/>
  <c r="AD44" i="5"/>
  <c r="Z44" i="5"/>
  <c r="W47" i="5"/>
  <c r="AA47" i="5"/>
  <c r="Z47" i="5"/>
  <c r="AD47" i="5"/>
  <c r="AF55" i="5"/>
  <c r="AC57" i="5"/>
  <c r="Y57" i="5"/>
  <c r="AD60" i="5"/>
  <c r="W60" i="5"/>
  <c r="Z60" i="5"/>
  <c r="AA60" i="5"/>
  <c r="Z63" i="5"/>
  <c r="W63" i="5"/>
  <c r="AD63" i="5"/>
  <c r="AA63" i="5"/>
  <c r="AA66" i="5"/>
  <c r="W66" i="5"/>
  <c r="AD66" i="5"/>
  <c r="Z66" i="5"/>
  <c r="Y70" i="5"/>
  <c r="AC70" i="5"/>
  <c r="AC102" i="5"/>
  <c r="Y102" i="5"/>
  <c r="AC108" i="5"/>
  <c r="Y108" i="5"/>
  <c r="AC121" i="5"/>
  <c r="Y121" i="5"/>
  <c r="Z124" i="5"/>
  <c r="AD124" i="5"/>
  <c r="AA124" i="5"/>
  <c r="W124" i="5"/>
  <c r="Z127" i="5"/>
  <c r="AD127" i="5"/>
  <c r="AA127" i="5"/>
  <c r="W127" i="5"/>
  <c r="X132" i="5"/>
  <c r="AB136" i="5"/>
  <c r="AF136" i="5" s="1"/>
  <c r="Z146" i="5"/>
  <c r="AD146" i="5"/>
  <c r="AA146" i="5"/>
  <c r="W146" i="5"/>
  <c r="AC166" i="5"/>
  <c r="Y166" i="5"/>
  <c r="AB165" i="5"/>
  <c r="X165" i="5"/>
  <c r="AF37" i="5"/>
  <c r="W169" i="5"/>
  <c r="AA169" i="5"/>
  <c r="AD169" i="5"/>
  <c r="Z169" i="5"/>
  <c r="Z153" i="5"/>
  <c r="AD153" i="5"/>
  <c r="W153" i="5"/>
  <c r="AA153" i="5"/>
  <c r="Z137" i="5"/>
  <c r="AD137" i="5"/>
  <c r="W137" i="5"/>
  <c r="AA137" i="5"/>
  <c r="Z121" i="5"/>
  <c r="AD121" i="5"/>
  <c r="W121" i="5"/>
  <c r="AA121" i="5"/>
  <c r="Z105" i="5"/>
  <c r="AD105" i="5"/>
  <c r="W105" i="5"/>
  <c r="AA105" i="5"/>
  <c r="W89" i="5"/>
  <c r="AA89" i="5"/>
  <c r="AD89" i="5"/>
  <c r="Z89" i="5"/>
  <c r="W73" i="5"/>
  <c r="AD73" i="5"/>
  <c r="Z73" i="5"/>
  <c r="AA73" i="5"/>
  <c r="W57" i="5"/>
  <c r="Z57" i="5"/>
  <c r="AA57" i="5"/>
  <c r="AD57" i="5"/>
  <c r="W41" i="5"/>
  <c r="AA41" i="5"/>
  <c r="Z41" i="5"/>
  <c r="AD41" i="5"/>
  <c r="W25" i="5"/>
  <c r="AA25" i="5"/>
  <c r="Z25" i="5"/>
  <c r="AD25" i="5"/>
  <c r="W9" i="5"/>
  <c r="AA9" i="5"/>
  <c r="Z9" i="5"/>
  <c r="AD9" i="5"/>
  <c r="Z84" i="5"/>
  <c r="Y18" i="5"/>
  <c r="AC18" i="5"/>
  <c r="Y50" i="5"/>
  <c r="AC50" i="5"/>
  <c r="Y72" i="5"/>
  <c r="AC72" i="5"/>
  <c r="AC85" i="5"/>
  <c r="Y85" i="5"/>
  <c r="Y114" i="5"/>
  <c r="AC114" i="5"/>
  <c r="AD126" i="5"/>
  <c r="Y133" i="5"/>
  <c r="AC133" i="5"/>
  <c r="AC136" i="5"/>
  <c r="Y136" i="5"/>
  <c r="AC8" i="5"/>
  <c r="Y8" i="5"/>
  <c r="Y14" i="5"/>
  <c r="AC14" i="5"/>
  <c r="Y20" i="5"/>
  <c r="AC20" i="5"/>
  <c r="AC65" i="5"/>
  <c r="Y65" i="5"/>
  <c r="Y68" i="5"/>
  <c r="AC68" i="5"/>
  <c r="Y110" i="5"/>
  <c r="AC110" i="5"/>
  <c r="Y129" i="5"/>
  <c r="AC129" i="5"/>
  <c r="AC132" i="5"/>
  <c r="Y132" i="5"/>
  <c r="AC167" i="5"/>
  <c r="Y167" i="5"/>
  <c r="Y151" i="5"/>
  <c r="AC151" i="5"/>
  <c r="Y135" i="5"/>
  <c r="AC135" i="5"/>
  <c r="Y119" i="5"/>
  <c r="AC119" i="5"/>
  <c r="Y103" i="5"/>
  <c r="AC103" i="5"/>
  <c r="Y87" i="5"/>
  <c r="AC87" i="5"/>
  <c r="Y71" i="5"/>
  <c r="AC71" i="5"/>
  <c r="AC55" i="5"/>
  <c r="Y55" i="5"/>
  <c r="Y39" i="5"/>
  <c r="AC39" i="5"/>
  <c r="Y23" i="5"/>
  <c r="AC23" i="5"/>
  <c r="Q34" i="3"/>
  <c r="R68" i="3"/>
  <c r="R65" i="3"/>
  <c r="R64" i="3"/>
  <c r="R61" i="3"/>
  <c r="T63" i="3"/>
  <c r="T67" i="3"/>
  <c r="T71" i="3" s="1"/>
  <c r="I63" i="3"/>
  <c r="I67" i="3"/>
  <c r="H66" i="3"/>
  <c r="H62" i="3"/>
  <c r="O66" i="3"/>
  <c r="O62" i="3"/>
  <c r="V66" i="3"/>
  <c r="V62" i="3"/>
  <c r="F66" i="3"/>
  <c r="F62" i="3"/>
  <c r="I66" i="3"/>
  <c r="I62" i="3"/>
  <c r="G68" i="3"/>
  <c r="G72" i="3" s="1"/>
  <c r="G65" i="3"/>
  <c r="G64" i="3"/>
  <c r="G61" i="3"/>
  <c r="E65" i="3"/>
  <c r="E69" i="3" s="1"/>
  <c r="E64" i="3"/>
  <c r="E61" i="3"/>
  <c r="E68" i="3"/>
  <c r="X64" i="3"/>
  <c r="X65" i="3"/>
  <c r="X68" i="3"/>
  <c r="X61" i="3"/>
  <c r="W67" i="3"/>
  <c r="W63" i="3"/>
  <c r="R26" i="3"/>
  <c r="R30" i="3"/>
  <c r="R34" i="3" s="1"/>
  <c r="U27" i="3"/>
  <c r="U31" i="3"/>
  <c r="K26" i="3"/>
  <c r="K30" i="3"/>
  <c r="K34" i="3" s="1"/>
  <c r="Y21" i="3"/>
  <c r="I64" i="3"/>
  <c r="F25" i="3"/>
  <c r="F29" i="3"/>
  <c r="F33" i="3" s="1"/>
  <c r="F28" i="3"/>
  <c r="F32" i="3"/>
  <c r="T30" i="3"/>
  <c r="T26" i="3"/>
  <c r="M26" i="3"/>
  <c r="M30" i="3"/>
  <c r="P62" i="3"/>
  <c r="P70" i="3" s="1"/>
  <c r="R25" i="3"/>
  <c r="R29" i="3"/>
  <c r="R28" i="3"/>
  <c r="R32" i="3"/>
  <c r="O27" i="3"/>
  <c r="O31" i="3"/>
  <c r="X25" i="3"/>
  <c r="X32" i="3"/>
  <c r="X29" i="3"/>
  <c r="X28" i="3"/>
  <c r="P30" i="3"/>
  <c r="P27" i="3"/>
  <c r="P31" i="3"/>
  <c r="P35" i="3" s="1"/>
  <c r="Q28" i="3"/>
  <c r="Q32" i="3"/>
  <c r="Q29" i="3"/>
  <c r="Q25" i="3"/>
  <c r="T68" i="3"/>
  <c r="T72" i="3" s="1"/>
  <c r="F64" i="3"/>
  <c r="J33" i="3"/>
  <c r="H27" i="3"/>
  <c r="H31" i="3"/>
  <c r="I65" i="3"/>
  <c r="I69" i="3" s="1"/>
  <c r="V64" i="3"/>
  <c r="V65" i="3"/>
  <c r="V61" i="3"/>
  <c r="V68" i="3"/>
  <c r="X67" i="3"/>
  <c r="X63" i="3"/>
  <c r="M67" i="3"/>
  <c r="M63" i="3"/>
  <c r="W62" i="3"/>
  <c r="W66" i="3"/>
  <c r="W70" i="3" s="1"/>
  <c r="L62" i="3"/>
  <c r="L66" i="3"/>
  <c r="K66" i="3"/>
  <c r="K62" i="3"/>
  <c r="R66" i="3"/>
  <c r="R62" i="3"/>
  <c r="U66" i="3"/>
  <c r="U62" i="3"/>
  <c r="L64" i="3"/>
  <c r="L65" i="3"/>
  <c r="L61" i="3"/>
  <c r="L68" i="3"/>
  <c r="F67" i="3"/>
  <c r="F63" i="3"/>
  <c r="H64" i="3"/>
  <c r="H65" i="3"/>
  <c r="H68" i="3"/>
  <c r="H72" i="3" s="1"/>
  <c r="H61" i="3"/>
  <c r="J67" i="3"/>
  <c r="J63" i="3"/>
  <c r="T66" i="3"/>
  <c r="T62" i="3"/>
  <c r="V26" i="3"/>
  <c r="V30" i="3"/>
  <c r="V34" i="3" s="1"/>
  <c r="Y18" i="3"/>
  <c r="E30" i="3"/>
  <c r="E26" i="3"/>
  <c r="O26" i="3"/>
  <c r="O30" i="3"/>
  <c r="K28" i="3"/>
  <c r="K25" i="3"/>
  <c r="K32" i="3"/>
  <c r="K29" i="3"/>
  <c r="F31" i="3"/>
  <c r="F27" i="3"/>
  <c r="F26" i="3"/>
  <c r="F30" i="3"/>
  <c r="W29" i="3"/>
  <c r="W28" i="3"/>
  <c r="W32" i="3"/>
  <c r="W36" i="3" s="1"/>
  <c r="W25" i="3"/>
  <c r="L26" i="3"/>
  <c r="L34" i="3" s="1"/>
  <c r="V31" i="3"/>
  <c r="V27" i="3"/>
  <c r="H25" i="3"/>
  <c r="H32" i="3"/>
  <c r="H29" i="3"/>
  <c r="H28" i="3"/>
  <c r="W27" i="3"/>
  <c r="W31" i="3"/>
  <c r="M28" i="3"/>
  <c r="M32" i="3"/>
  <c r="M36" i="3" s="1"/>
  <c r="M25" i="3"/>
  <c r="M29" i="3"/>
  <c r="U68" i="3"/>
  <c r="T28" i="3"/>
  <c r="T36" i="3" s="1"/>
  <c r="K31" i="3"/>
  <c r="K27" i="3"/>
  <c r="X27" i="3"/>
  <c r="X31" i="3"/>
  <c r="X35" i="3" s="1"/>
  <c r="I27" i="3"/>
  <c r="I31" i="3"/>
  <c r="U64" i="3"/>
  <c r="J61" i="3"/>
  <c r="J64" i="3"/>
  <c r="J65" i="3"/>
  <c r="J68" i="3"/>
  <c r="K61" i="3"/>
  <c r="L67" i="3"/>
  <c r="L63" i="3"/>
  <c r="Q67" i="3"/>
  <c r="Q63" i="3"/>
  <c r="X66" i="3"/>
  <c r="X62" i="3"/>
  <c r="G62" i="3"/>
  <c r="G66" i="3"/>
  <c r="G70" i="3" s="1"/>
  <c r="N66" i="3"/>
  <c r="N62" i="3"/>
  <c r="Q62" i="3"/>
  <c r="Q66" i="3"/>
  <c r="Q70" i="3" s="1"/>
  <c r="Q65" i="3"/>
  <c r="Q61" i="3"/>
  <c r="Q64" i="3"/>
  <c r="Q68" i="3"/>
  <c r="Q72" i="3" s="1"/>
  <c r="N63" i="3"/>
  <c r="N67" i="3"/>
  <c r="M65" i="3"/>
  <c r="M61" i="3"/>
  <c r="M68" i="3"/>
  <c r="M64" i="3"/>
  <c r="P65" i="3"/>
  <c r="P61" i="3"/>
  <c r="G67" i="3"/>
  <c r="G63" i="3"/>
  <c r="R67" i="3"/>
  <c r="R63" i="3"/>
  <c r="J26" i="3"/>
  <c r="J30" i="3"/>
  <c r="M27" i="3"/>
  <c r="M31" i="3"/>
  <c r="M35" i="3" s="1"/>
  <c r="S26" i="3"/>
  <c r="S30" i="3"/>
  <c r="O68" i="3"/>
  <c r="O61" i="3"/>
  <c r="O64" i="3"/>
  <c r="O65" i="3"/>
  <c r="P28" i="3"/>
  <c r="P25" i="3"/>
  <c r="P29" i="3"/>
  <c r="P32" i="3"/>
  <c r="L27" i="3"/>
  <c r="L31" i="3"/>
  <c r="L35" i="3" s="1"/>
  <c r="K68" i="3"/>
  <c r="K72" i="3" s="1"/>
  <c r="P68" i="3"/>
  <c r="G29" i="3"/>
  <c r="G32" i="3"/>
  <c r="G25" i="3"/>
  <c r="G28" i="3"/>
  <c r="E27" i="3"/>
  <c r="E31" i="3"/>
  <c r="E35" i="3" s="1"/>
  <c r="N25" i="3"/>
  <c r="N29" i="3"/>
  <c r="N32" i="3"/>
  <c r="N28" i="3"/>
  <c r="Y15" i="3"/>
  <c r="E29" i="3"/>
  <c r="E25" i="3"/>
  <c r="E28" i="3"/>
  <c r="E32" i="3"/>
  <c r="I28" i="3"/>
  <c r="I32" i="3"/>
  <c r="I25" i="3"/>
  <c r="I29" i="3"/>
  <c r="R27" i="3"/>
  <c r="R31" i="3"/>
  <c r="S27" i="3"/>
  <c r="S31" i="3"/>
  <c r="I68" i="3"/>
  <c r="I72" i="3" s="1"/>
  <c r="S67" i="3"/>
  <c r="S63" i="3"/>
  <c r="N68" i="3"/>
  <c r="N65" i="3"/>
  <c r="N61" i="3"/>
  <c r="N64" i="3"/>
  <c r="Y52" i="3"/>
  <c r="Y56" i="3"/>
  <c r="P67" i="3"/>
  <c r="P63" i="3"/>
  <c r="E67" i="3"/>
  <c r="E63" i="3"/>
  <c r="U67" i="3"/>
  <c r="U63" i="3"/>
  <c r="S66" i="3"/>
  <c r="S62" i="3"/>
  <c r="E62" i="3"/>
  <c r="E66" i="3"/>
  <c r="E70" i="3" s="1"/>
  <c r="J66" i="3"/>
  <c r="J62" i="3"/>
  <c r="M66" i="3"/>
  <c r="M62" i="3"/>
  <c r="W68" i="3"/>
  <c r="W65" i="3"/>
  <c r="W61" i="3"/>
  <c r="W64" i="3"/>
  <c r="V67" i="3"/>
  <c r="V63" i="3"/>
  <c r="S68" i="3"/>
  <c r="S65" i="3"/>
  <c r="S61" i="3"/>
  <c r="S64" i="3"/>
  <c r="O67" i="3"/>
  <c r="O63" i="3"/>
  <c r="Y17" i="3"/>
  <c r="N30" i="3"/>
  <c r="N26" i="3"/>
  <c r="Q31" i="3"/>
  <c r="Q27" i="3"/>
  <c r="G26" i="3"/>
  <c r="G30" i="3"/>
  <c r="W26" i="3"/>
  <c r="W30" i="3"/>
  <c r="Y19" i="3"/>
  <c r="Y20" i="3"/>
  <c r="F68" i="3"/>
  <c r="F65" i="3"/>
  <c r="F61" i="3"/>
  <c r="K65" i="3"/>
  <c r="O32" i="3"/>
  <c r="O36" i="3" s="1"/>
  <c r="V25" i="3"/>
  <c r="V29" i="3"/>
  <c r="V28" i="3"/>
  <c r="V32" i="3"/>
  <c r="V36" i="3" s="1"/>
  <c r="I30" i="3"/>
  <c r="I26" i="3"/>
  <c r="T27" i="3"/>
  <c r="T31" i="3"/>
  <c r="T35" i="3" s="1"/>
  <c r="U26" i="3"/>
  <c r="U30" i="3"/>
  <c r="T65" i="3"/>
  <c r="T69" i="3" s="1"/>
  <c r="L29" i="3"/>
  <c r="L28" i="3"/>
  <c r="L25" i="3"/>
  <c r="L32" i="3"/>
  <c r="G27" i="3"/>
  <c r="G31" i="3"/>
  <c r="P64" i="3"/>
  <c r="S25" i="3"/>
  <c r="S32" i="3"/>
  <c r="S29" i="3"/>
  <c r="S28" i="3"/>
  <c r="J27" i="3"/>
  <c r="J31" i="3"/>
  <c r="J35" i="3" s="1"/>
  <c r="U28" i="3"/>
  <c r="U32" i="3"/>
  <c r="U25" i="3"/>
  <c r="U29" i="3"/>
  <c r="U33" i="3" s="1"/>
  <c r="K67" i="3"/>
  <c r="K63" i="3"/>
  <c r="N27" i="3"/>
  <c r="N31" i="3"/>
  <c r="N35" i="3" s="1"/>
  <c r="H67" i="3"/>
  <c r="H63" i="3"/>
  <c r="Y16" i="3"/>
  <c r="Y22" i="3"/>
  <c r="Y55" i="3"/>
  <c r="Y51" i="3"/>
  <c r="Y57" i="3"/>
  <c r="Y59" i="3"/>
  <c r="Y54" i="3"/>
  <c r="Y53" i="3"/>
  <c r="Y58" i="3"/>
  <c r="AF31" i="5" l="1"/>
  <c r="F72" i="3"/>
  <c r="AH72" i="5"/>
  <c r="AE24" i="5"/>
  <c r="AF35" i="5"/>
  <c r="AF81" i="5"/>
  <c r="AF96" i="5"/>
  <c r="AF19" i="5"/>
  <c r="S69" i="3"/>
  <c r="AE71" i="5"/>
  <c r="AG19" i="5"/>
  <c r="AG51" i="5"/>
  <c r="AG83" i="5"/>
  <c r="AG115" i="5"/>
  <c r="AG147" i="5"/>
  <c r="AG158" i="5"/>
  <c r="AG94" i="5"/>
  <c r="AF47" i="5"/>
  <c r="AG98" i="5"/>
  <c r="AE79" i="5"/>
  <c r="AE76" i="5"/>
  <c r="AF120" i="5"/>
  <c r="AF93" i="5"/>
  <c r="AF117" i="5"/>
  <c r="Q35" i="3"/>
  <c r="U36" i="3"/>
  <c r="U34" i="3"/>
  <c r="V33" i="3"/>
  <c r="N33" i="3"/>
  <c r="S34" i="3"/>
  <c r="J34" i="3"/>
  <c r="N71" i="3"/>
  <c r="I35" i="3"/>
  <c r="M33" i="3"/>
  <c r="W35" i="3"/>
  <c r="W33" i="3"/>
  <c r="P34" i="3"/>
  <c r="AG46" i="5"/>
  <c r="AH123" i="5"/>
  <c r="AE87" i="5"/>
  <c r="AF129" i="5"/>
  <c r="AG92" i="5"/>
  <c r="AG54" i="5"/>
  <c r="AH31" i="5"/>
  <c r="AG25" i="5"/>
  <c r="AF148" i="5"/>
  <c r="AF101" i="5"/>
  <c r="AF153" i="5"/>
  <c r="AF156" i="5"/>
  <c r="O34" i="3"/>
  <c r="T70" i="3"/>
  <c r="F71" i="3"/>
  <c r="R70" i="3"/>
  <c r="M71" i="3"/>
  <c r="H35" i="3"/>
  <c r="O35" i="3"/>
  <c r="R33" i="3"/>
  <c r="W71" i="3"/>
  <c r="F70" i="3"/>
  <c r="O70" i="3"/>
  <c r="AF162" i="5"/>
  <c r="AF146" i="5"/>
  <c r="AF130" i="5"/>
  <c r="AF114" i="5"/>
  <c r="AF98" i="5"/>
  <c r="AF34" i="5"/>
  <c r="AF18" i="5"/>
  <c r="AF159" i="5"/>
  <c r="S36" i="3"/>
  <c r="L33" i="3"/>
  <c r="G36" i="3"/>
  <c r="K36" i="3"/>
  <c r="H69" i="3"/>
  <c r="X33" i="3"/>
  <c r="E72" i="3"/>
  <c r="R69" i="3"/>
  <c r="AH132" i="5"/>
  <c r="AE167" i="5"/>
  <c r="AH107" i="5"/>
  <c r="U69" i="3"/>
  <c r="L36" i="3"/>
  <c r="G34" i="3"/>
  <c r="S72" i="3"/>
  <c r="R35" i="3"/>
  <c r="I36" i="3"/>
  <c r="G33" i="3"/>
  <c r="O72" i="3"/>
  <c r="J72" i="3"/>
  <c r="H33" i="3"/>
  <c r="R36" i="3"/>
  <c r="AH140" i="5"/>
  <c r="AE160" i="5"/>
  <c r="AF105" i="5"/>
  <c r="AF69" i="5"/>
  <c r="AF28" i="5"/>
  <c r="AE119" i="5"/>
  <c r="AF100" i="5"/>
  <c r="AF11" i="5"/>
  <c r="AH120" i="5"/>
  <c r="AE78" i="5"/>
  <c r="AE30" i="5"/>
  <c r="AE148" i="5"/>
  <c r="AF23" i="5"/>
  <c r="AE84" i="5"/>
  <c r="AE23" i="5"/>
  <c r="AG114" i="5"/>
  <c r="AG72" i="5"/>
  <c r="AG18" i="5"/>
  <c r="AG15" i="5"/>
  <c r="AG47" i="5"/>
  <c r="AG79" i="5"/>
  <c r="AG111" i="5"/>
  <c r="AG143" i="5"/>
  <c r="AG142" i="5"/>
  <c r="AG97" i="5"/>
  <c r="AG30" i="5"/>
  <c r="AE83" i="5"/>
  <c r="AG149" i="5"/>
  <c r="AF48" i="5"/>
  <c r="AE143" i="5"/>
  <c r="AG137" i="5"/>
  <c r="AH108" i="5"/>
  <c r="AH104" i="5"/>
  <c r="AH160" i="5"/>
  <c r="AG32" i="5"/>
  <c r="AE26" i="5"/>
  <c r="AF76" i="5"/>
  <c r="AH52" i="5"/>
  <c r="AG24" i="5"/>
  <c r="AE13" i="5"/>
  <c r="AE29" i="5"/>
  <c r="AE45" i="5"/>
  <c r="AH109" i="5"/>
  <c r="AH125" i="5"/>
  <c r="AH141" i="5"/>
  <c r="AH138" i="5"/>
  <c r="AG10" i="5"/>
  <c r="AH143" i="5"/>
  <c r="AG12" i="5"/>
  <c r="AH134" i="5"/>
  <c r="AH131" i="5"/>
  <c r="AH128" i="5"/>
  <c r="AF51" i="5"/>
  <c r="AE64" i="5"/>
  <c r="AE39" i="5"/>
  <c r="AH56" i="5"/>
  <c r="AF36" i="5"/>
  <c r="AH83" i="5"/>
  <c r="AF97" i="5"/>
  <c r="AH84" i="5"/>
  <c r="AF16" i="5"/>
  <c r="AE20" i="5"/>
  <c r="AF64" i="5"/>
  <c r="AH79" i="5"/>
  <c r="AH122" i="5"/>
  <c r="AE74" i="5"/>
  <c r="AF132" i="5"/>
  <c r="AF161" i="5"/>
  <c r="AF72" i="5"/>
  <c r="AH90" i="5"/>
  <c r="AH126" i="5"/>
  <c r="AE47" i="5"/>
  <c r="AE44" i="5"/>
  <c r="AG28" i="5"/>
  <c r="AE166" i="5"/>
  <c r="AE115" i="5"/>
  <c r="AE112" i="5"/>
  <c r="AH51" i="5"/>
  <c r="AG45" i="5"/>
  <c r="AG29" i="5"/>
  <c r="AF8" i="5"/>
  <c r="AF158" i="5"/>
  <c r="AF142" i="5"/>
  <c r="AF126" i="5"/>
  <c r="AF110" i="5"/>
  <c r="AF94" i="5"/>
  <c r="AF78" i="5"/>
  <c r="AF62" i="5"/>
  <c r="AG27" i="5"/>
  <c r="AG123" i="5"/>
  <c r="AG155" i="5"/>
  <c r="AG145" i="5"/>
  <c r="AE90" i="5"/>
  <c r="AE155" i="5"/>
  <c r="AF169" i="5"/>
  <c r="AH106" i="5"/>
  <c r="AH54" i="5"/>
  <c r="AE46" i="5"/>
  <c r="AF139" i="5"/>
  <c r="AH36" i="5"/>
  <c r="AH68" i="5"/>
  <c r="AE73" i="5"/>
  <c r="AG166" i="5"/>
  <c r="AG128" i="5"/>
  <c r="AF134" i="5"/>
  <c r="AF102" i="5"/>
  <c r="AF38" i="5"/>
  <c r="AG75" i="5"/>
  <c r="AG63" i="5"/>
  <c r="AH158" i="5"/>
  <c r="AG140" i="5"/>
  <c r="AG85" i="5"/>
  <c r="AH44" i="5"/>
  <c r="AH166" i="5"/>
  <c r="AG106" i="5"/>
  <c r="AF150" i="5"/>
  <c r="AF118" i="5"/>
  <c r="AF22" i="5"/>
  <c r="AG148" i="5"/>
  <c r="AG78" i="5"/>
  <c r="AG100" i="5"/>
  <c r="AG66" i="5"/>
  <c r="AE114" i="5"/>
  <c r="AH71" i="5"/>
  <c r="AF79" i="5"/>
  <c r="AG120" i="5"/>
  <c r="AF112" i="5"/>
  <c r="AE53" i="5"/>
  <c r="AF40" i="5"/>
  <c r="AG55" i="5"/>
  <c r="AG132" i="5"/>
  <c r="AG65" i="5"/>
  <c r="AG136" i="5"/>
  <c r="AE57" i="5"/>
  <c r="AH89" i="5"/>
  <c r="AH169" i="5"/>
  <c r="AE127" i="5"/>
  <c r="AE124" i="5"/>
  <c r="AG121" i="5"/>
  <c r="AG102" i="5"/>
  <c r="AH66" i="5"/>
  <c r="AH63" i="5"/>
  <c r="AG57" i="5"/>
  <c r="AH70" i="5"/>
  <c r="AG168" i="5"/>
  <c r="AH94" i="5"/>
  <c r="AG53" i="5"/>
  <c r="AH14" i="5"/>
  <c r="AH92" i="5"/>
  <c r="AG82" i="5"/>
  <c r="AE68" i="5"/>
  <c r="AE135" i="5"/>
  <c r="AG157" i="5"/>
  <c r="AE162" i="5"/>
  <c r="AE98" i="5"/>
  <c r="AH50" i="5"/>
  <c r="AE85" i="5"/>
  <c r="AH165" i="5"/>
  <c r="AH62" i="5"/>
  <c r="AG144" i="5"/>
  <c r="AH78" i="5"/>
  <c r="AE52" i="5"/>
  <c r="AG39" i="5"/>
  <c r="AG71" i="5"/>
  <c r="AG103" i="5"/>
  <c r="AG135" i="5"/>
  <c r="AG129" i="5"/>
  <c r="AG68" i="5"/>
  <c r="AG20" i="5"/>
  <c r="AG133" i="5"/>
  <c r="AE9" i="5"/>
  <c r="AE25" i="5"/>
  <c r="AE41" i="5"/>
  <c r="AE89" i="5"/>
  <c r="AH105" i="5"/>
  <c r="AH121" i="5"/>
  <c r="AH137" i="5"/>
  <c r="AH153" i="5"/>
  <c r="AE169" i="5"/>
  <c r="AH127" i="5"/>
  <c r="AH124" i="5"/>
  <c r="AG70" i="5"/>
  <c r="AE70" i="5"/>
  <c r="AH116" i="5"/>
  <c r="AG49" i="5"/>
  <c r="AG165" i="5"/>
  <c r="AG146" i="5"/>
  <c r="AG56" i="5"/>
  <c r="AH17" i="5"/>
  <c r="AH33" i="5"/>
  <c r="AH49" i="5"/>
  <c r="AH65" i="5"/>
  <c r="AE97" i="5"/>
  <c r="AE113" i="5"/>
  <c r="AE129" i="5"/>
  <c r="AE145" i="5"/>
  <c r="AE161" i="5"/>
  <c r="AE92" i="5"/>
  <c r="AE107" i="5"/>
  <c r="AE150" i="5"/>
  <c r="AG141" i="5"/>
  <c r="AG96" i="5"/>
  <c r="AH80" i="5"/>
  <c r="AG33" i="5"/>
  <c r="AG88" i="5"/>
  <c r="AF121" i="5"/>
  <c r="AH82" i="5"/>
  <c r="AF17" i="5"/>
  <c r="AH135" i="5"/>
  <c r="AF115" i="5"/>
  <c r="AE55" i="5"/>
  <c r="AH42" i="5"/>
  <c r="AH19" i="5"/>
  <c r="AG13" i="5"/>
  <c r="AG169" i="5"/>
  <c r="AE140" i="5"/>
  <c r="AF123" i="5"/>
  <c r="AG86" i="5"/>
  <c r="AE136" i="5"/>
  <c r="AH163" i="5"/>
  <c r="AF143" i="5"/>
  <c r="AG37" i="5"/>
  <c r="AH162" i="5"/>
  <c r="AH98" i="5"/>
  <c r="AE50" i="5"/>
  <c r="AF9" i="5"/>
  <c r="AH142" i="5"/>
  <c r="AE21" i="5"/>
  <c r="AE37" i="5"/>
  <c r="AH85" i="5"/>
  <c r="AH101" i="5"/>
  <c r="AH117" i="5"/>
  <c r="AH133" i="5"/>
  <c r="AH149" i="5"/>
  <c r="AE165" i="5"/>
  <c r="AE104" i="5"/>
  <c r="AE99" i="5"/>
  <c r="AE96" i="5"/>
  <c r="AH86" i="5"/>
  <c r="AG80" i="5"/>
  <c r="AE88" i="5"/>
  <c r="AH103" i="5"/>
  <c r="AE134" i="5"/>
  <c r="AG125" i="5"/>
  <c r="AF111" i="5"/>
  <c r="AE106" i="5"/>
  <c r="AE54" i="5"/>
  <c r="AH46" i="5"/>
  <c r="AH64" i="5"/>
  <c r="AF13" i="5"/>
  <c r="AE123" i="5"/>
  <c r="AH40" i="5"/>
  <c r="AE146" i="5"/>
  <c r="AE118" i="5"/>
  <c r="AG109" i="5"/>
  <c r="AG74" i="5"/>
  <c r="AH38" i="5"/>
  <c r="AH32" i="5"/>
  <c r="AF46" i="5"/>
  <c r="AF14" i="5"/>
  <c r="AG59" i="5"/>
  <c r="AG164" i="5"/>
  <c r="AG104" i="5"/>
  <c r="AE159" i="5"/>
  <c r="AG153" i="5"/>
  <c r="AG160" i="5"/>
  <c r="AG138" i="5"/>
  <c r="AG77" i="5"/>
  <c r="AG69" i="5"/>
  <c r="AE120" i="5"/>
  <c r="AG152" i="5"/>
  <c r="AF43" i="5"/>
  <c r="AE168" i="5"/>
  <c r="AH69" i="5"/>
  <c r="AE56" i="5"/>
  <c r="AG154" i="5"/>
  <c r="AE130" i="5"/>
  <c r="AH154" i="5"/>
  <c r="AG23" i="5"/>
  <c r="AG87" i="5"/>
  <c r="AG119" i="5"/>
  <c r="AG151" i="5"/>
  <c r="AG110" i="5"/>
  <c r="AG14" i="5"/>
  <c r="AH9" i="5"/>
  <c r="AH25" i="5"/>
  <c r="AH41" i="5"/>
  <c r="AH57" i="5"/>
  <c r="AE105" i="5"/>
  <c r="AE121" i="5"/>
  <c r="AE137" i="5"/>
  <c r="AE153" i="5"/>
  <c r="AE63" i="5"/>
  <c r="AE60" i="5"/>
  <c r="AG84" i="5"/>
  <c r="AG52" i="5"/>
  <c r="AE17" i="5"/>
  <c r="AE33" i="5"/>
  <c r="AE49" i="5"/>
  <c r="AE65" i="5"/>
  <c r="AE81" i="5"/>
  <c r="AH97" i="5"/>
  <c r="AH113" i="5"/>
  <c r="AH129" i="5"/>
  <c r="AH145" i="5"/>
  <c r="AH161" i="5"/>
  <c r="AH95" i="5"/>
  <c r="AG26" i="5"/>
  <c r="AE22" i="5"/>
  <c r="AF82" i="5"/>
  <c r="AF66" i="5"/>
  <c r="AF50" i="5"/>
  <c r="AG35" i="5"/>
  <c r="AG67" i="5"/>
  <c r="AG99" i="5"/>
  <c r="AG131" i="5"/>
  <c r="AG163" i="5"/>
  <c r="AG113" i="5"/>
  <c r="AH87" i="5"/>
  <c r="AG130" i="5"/>
  <c r="AH43" i="5"/>
  <c r="AF60" i="5"/>
  <c r="AG117" i="5"/>
  <c r="AE61" i="5"/>
  <c r="AH77" i="5"/>
  <c r="AE93" i="5"/>
  <c r="AF73" i="5"/>
  <c r="AH111" i="5"/>
  <c r="AF88" i="5"/>
  <c r="AE163" i="5"/>
  <c r="AH26" i="5"/>
  <c r="AE164" i="5"/>
  <c r="AH21" i="5"/>
  <c r="AH37" i="5"/>
  <c r="AE69" i="5"/>
  <c r="AE101" i="5"/>
  <c r="AE117" i="5"/>
  <c r="AE133" i="5"/>
  <c r="AE149" i="5"/>
  <c r="AE154" i="5"/>
  <c r="AG150" i="5"/>
  <c r="AG118" i="5"/>
  <c r="AH76" i="5"/>
  <c r="AG44" i="5"/>
  <c r="AE31" i="5"/>
  <c r="AE28" i="5"/>
  <c r="AH102" i="5"/>
  <c r="AH99" i="5"/>
  <c r="AH96" i="5"/>
  <c r="AE86" i="5"/>
  <c r="AH74" i="5"/>
  <c r="AG58" i="5"/>
  <c r="AE157" i="5"/>
  <c r="AF25" i="5"/>
  <c r="AF57" i="5"/>
  <c r="AE108" i="5"/>
  <c r="AG60" i="5"/>
  <c r="AE103" i="5"/>
  <c r="AE131" i="5"/>
  <c r="AE128" i="5"/>
  <c r="AG48" i="5"/>
  <c r="AE67" i="5"/>
  <c r="AH155" i="5"/>
  <c r="AE100" i="5"/>
  <c r="AH73" i="5"/>
  <c r="AF165" i="5"/>
  <c r="AH8" i="5"/>
  <c r="AH48" i="5"/>
  <c r="AH35" i="5"/>
  <c r="AF30" i="5"/>
  <c r="AG91" i="5"/>
  <c r="AE156" i="5"/>
  <c r="AG134" i="5"/>
  <c r="AH18" i="5"/>
  <c r="AH34" i="5"/>
  <c r="AE110" i="5"/>
  <c r="AH16" i="5"/>
  <c r="AH53" i="5"/>
  <c r="AF49" i="5"/>
  <c r="AE122" i="5"/>
  <c r="AG73" i="5"/>
  <c r="AH20" i="5"/>
  <c r="AF12" i="5"/>
  <c r="AG167" i="5"/>
  <c r="AG8" i="5"/>
  <c r="AG50" i="5"/>
  <c r="AH146" i="5"/>
  <c r="AG108" i="5"/>
  <c r="AE66" i="5"/>
  <c r="AH60" i="5"/>
  <c r="AH47" i="5"/>
  <c r="AG41" i="5"/>
  <c r="AE8" i="5"/>
  <c r="AH118" i="5"/>
  <c r="AH115" i="5"/>
  <c r="AH112" i="5"/>
  <c r="AG64" i="5"/>
  <c r="AE51" i="5"/>
  <c r="AE48" i="5"/>
  <c r="AG42" i="5"/>
  <c r="AE38" i="5"/>
  <c r="AE35" i="5"/>
  <c r="AE32" i="5"/>
  <c r="AF166" i="5"/>
  <c r="AF86" i="5"/>
  <c r="AF70" i="5"/>
  <c r="AF54" i="5"/>
  <c r="AG11" i="5"/>
  <c r="AG43" i="5"/>
  <c r="AG107" i="5"/>
  <c r="AG139" i="5"/>
  <c r="AG126" i="5"/>
  <c r="AG36" i="5"/>
  <c r="AG17" i="5"/>
  <c r="AG31" i="5"/>
  <c r="AG95" i="5"/>
  <c r="AG127" i="5"/>
  <c r="AG159" i="5"/>
  <c r="AG161" i="5"/>
  <c r="AG81" i="5"/>
  <c r="AG101" i="5"/>
  <c r="AG34" i="5"/>
  <c r="AH167" i="5"/>
  <c r="AH75" i="5"/>
  <c r="AH81" i="5"/>
  <c r="AF168" i="5"/>
  <c r="AH159" i="5"/>
  <c r="AH156" i="5"/>
  <c r="AE95" i="5"/>
  <c r="AG89" i="5"/>
  <c r="AG22" i="5"/>
  <c r="AE18" i="5"/>
  <c r="AE15" i="5"/>
  <c r="AE12" i="5"/>
  <c r="AE147" i="5"/>
  <c r="AE144" i="5"/>
  <c r="AH22" i="5"/>
  <c r="AF26" i="5"/>
  <c r="AG116" i="5"/>
  <c r="AG62" i="5"/>
  <c r="AH110" i="5"/>
  <c r="AE82" i="5"/>
  <c r="AE34" i="5"/>
  <c r="AH164" i="5"/>
  <c r="AG112" i="5"/>
  <c r="AG90" i="5"/>
  <c r="AE42" i="5"/>
  <c r="AE19" i="5"/>
  <c r="AE16" i="5"/>
  <c r="AG21" i="5"/>
  <c r="AH13" i="5"/>
  <c r="AH29" i="5"/>
  <c r="AH45" i="5"/>
  <c r="AH61" i="5"/>
  <c r="AE77" i="5"/>
  <c r="AH93" i="5"/>
  <c r="AE109" i="5"/>
  <c r="AE125" i="5"/>
  <c r="AE141" i="5"/>
  <c r="AE111" i="5"/>
  <c r="AG105" i="5"/>
  <c r="AG38" i="5"/>
  <c r="AH136" i="5"/>
  <c r="AH168" i="5"/>
  <c r="AF92" i="5"/>
  <c r="AG162" i="5"/>
  <c r="AH30" i="5"/>
  <c r="AG156" i="5"/>
  <c r="AG124" i="5"/>
  <c r="AH28" i="5"/>
  <c r="AF147" i="5"/>
  <c r="AE142" i="5"/>
  <c r="AE102" i="5"/>
  <c r="AG93" i="5"/>
  <c r="AF155" i="5"/>
  <c r="AH88" i="5"/>
  <c r="AG122" i="5"/>
  <c r="AH67" i="5"/>
  <c r="AG61" i="5"/>
  <c r="K69" i="3"/>
  <c r="O71" i="3"/>
  <c r="M70" i="3"/>
  <c r="U71" i="3"/>
  <c r="P71" i="3"/>
  <c r="S71" i="3"/>
  <c r="N36" i="3"/>
  <c r="R71" i="3"/>
  <c r="P69" i="3"/>
  <c r="M69" i="3"/>
  <c r="Q71" i="3"/>
  <c r="U72" i="3"/>
  <c r="V35" i="3"/>
  <c r="L72" i="3"/>
  <c r="V69" i="3"/>
  <c r="N34" i="3"/>
  <c r="W69" i="3"/>
  <c r="N69" i="3"/>
  <c r="E33" i="3"/>
  <c r="P72" i="3"/>
  <c r="P36" i="3"/>
  <c r="O69" i="3"/>
  <c r="J69" i="3"/>
  <c r="H36" i="3"/>
  <c r="F35" i="3"/>
  <c r="J71" i="3"/>
  <c r="U70" i="3"/>
  <c r="K70" i="3"/>
  <c r="X71" i="3"/>
  <c r="Q33" i="3"/>
  <c r="X36" i="3"/>
  <c r="T34" i="3"/>
  <c r="X72" i="3"/>
  <c r="I70" i="3"/>
  <c r="V70" i="3"/>
  <c r="H70" i="3"/>
  <c r="R72" i="3"/>
  <c r="H71" i="3"/>
  <c r="K71" i="3"/>
  <c r="S33" i="3"/>
  <c r="G35" i="3"/>
  <c r="I34" i="3"/>
  <c r="F69" i="3"/>
  <c r="W34" i="3"/>
  <c r="V71" i="3"/>
  <c r="W72" i="3"/>
  <c r="J70" i="3"/>
  <c r="S70" i="3"/>
  <c r="E71" i="3"/>
  <c r="N72" i="3"/>
  <c r="S35" i="3"/>
  <c r="I33" i="3"/>
  <c r="E36" i="3"/>
  <c r="P33" i="3"/>
  <c r="G71" i="3"/>
  <c r="M72" i="3"/>
  <c r="Q69" i="3"/>
  <c r="N70" i="3"/>
  <c r="X70" i="3"/>
  <c r="L71" i="3"/>
  <c r="K35" i="3"/>
  <c r="F34" i="3"/>
  <c r="K33" i="3"/>
  <c r="E34" i="3"/>
  <c r="L69" i="3"/>
  <c r="L70" i="3"/>
  <c r="V72" i="3"/>
  <c r="Q36" i="3"/>
  <c r="M34" i="3"/>
  <c r="F36" i="3"/>
  <c r="U35" i="3"/>
  <c r="X69" i="3"/>
  <c r="G69" i="3"/>
  <c r="I71" i="3"/>
  <c r="AO12" i="5" l="1"/>
  <c r="AB70" i="3"/>
  <c r="AZ12" i="5"/>
  <c r="AW15" i="5"/>
  <c r="AP15" i="5"/>
  <c r="AT13" i="5"/>
  <c r="AV15" i="5"/>
  <c r="AR13" i="5"/>
  <c r="AY11" i="5"/>
  <c r="AA34" i="3"/>
  <c r="Z70" i="3"/>
  <c r="AK13" i="5"/>
  <c r="Y72" i="3"/>
  <c r="Y69" i="3"/>
  <c r="AB33" i="3"/>
  <c r="Z33" i="3"/>
  <c r="AT9" i="5"/>
  <c r="AX9" i="5"/>
  <c r="AP9" i="5"/>
  <c r="AU9" i="5"/>
  <c r="AY9" i="5"/>
  <c r="AQ9" i="5"/>
  <c r="AX10" i="5"/>
  <c r="AP10" i="5"/>
  <c r="AT10" i="5"/>
  <c r="AW13" i="5"/>
  <c r="AO13" i="5"/>
  <c r="AU11" i="5"/>
  <c r="AZ15" i="5"/>
  <c r="AZ13" i="5"/>
  <c r="AB35" i="3"/>
  <c r="AX13" i="5"/>
  <c r="AV12" i="5"/>
  <c r="AS12" i="5"/>
  <c r="Y35" i="3"/>
  <c r="AO11" i="5"/>
  <c r="AV10" i="5"/>
  <c r="AZ10" i="5"/>
  <c r="AR10" i="5"/>
  <c r="AV11" i="5"/>
  <c r="AZ11" i="5"/>
  <c r="AR11" i="5"/>
  <c r="AS10" i="5"/>
  <c r="AO10" i="5"/>
  <c r="AW10" i="5"/>
  <c r="AS8" i="5"/>
  <c r="AO8" i="5"/>
  <c r="AW8" i="5"/>
  <c r="AX11" i="5"/>
  <c r="AP11" i="5"/>
  <c r="AT11" i="5"/>
  <c r="AO15" i="5"/>
  <c r="AQ11" i="5"/>
  <c r="AV13" i="5"/>
  <c r="Z35" i="3"/>
  <c r="Z69" i="3"/>
  <c r="AR12" i="5"/>
  <c r="AW12" i="5"/>
  <c r="Y70" i="3"/>
  <c r="AB36" i="3"/>
  <c r="AA35" i="3"/>
  <c r="Z36" i="3"/>
  <c r="AA70" i="3"/>
  <c r="AB71" i="3"/>
  <c r="Z71" i="3"/>
  <c r="AY12" i="5"/>
  <c r="AQ12" i="5"/>
  <c r="AU12" i="5"/>
  <c r="AW9" i="5"/>
  <c r="AS9" i="5"/>
  <c r="AO9" i="5"/>
  <c r="AT12" i="5"/>
  <c r="AX12" i="5"/>
  <c r="AP12" i="5"/>
  <c r="AS13" i="5"/>
  <c r="AA71" i="3"/>
  <c r="AB72" i="3"/>
  <c r="Z72" i="3"/>
  <c r="AA69" i="3"/>
  <c r="AB69" i="3"/>
  <c r="AT15" i="5"/>
  <c r="AX15" i="5"/>
  <c r="AK12" i="5"/>
  <c r="Z34" i="3"/>
  <c r="AB34" i="3"/>
  <c r="AA33" i="3"/>
  <c r="AZ9" i="5"/>
  <c r="AR9" i="5"/>
  <c r="AV9" i="5"/>
  <c r="AU10" i="5"/>
  <c r="AY10" i="5"/>
  <c r="AQ10" i="5"/>
  <c r="AU15" i="5"/>
  <c r="AU13" i="5"/>
  <c r="AY15" i="5"/>
  <c r="AQ15" i="5"/>
  <c r="AY13" i="5"/>
  <c r="AQ13" i="5"/>
  <c r="AK15" i="5"/>
  <c r="AS15" i="5"/>
  <c r="AR15" i="5"/>
  <c r="AP13" i="5"/>
  <c r="AL11" i="5"/>
  <c r="AL9" i="5"/>
  <c r="AL13" i="5"/>
  <c r="AM13" i="5"/>
  <c r="AN15" i="5"/>
  <c r="AN12" i="5"/>
  <c r="AL12" i="5"/>
  <c r="AN13" i="5"/>
  <c r="AM11" i="5"/>
  <c r="AQ8" i="5"/>
  <c r="AU8" i="5"/>
  <c r="AY8" i="5"/>
  <c r="AM8" i="5"/>
  <c r="AM9" i="5"/>
  <c r="AM15" i="5"/>
  <c r="AL15" i="5"/>
  <c r="AW11" i="5"/>
  <c r="AS11" i="5"/>
  <c r="AK11" i="5"/>
  <c r="AN10" i="5"/>
  <c r="AN11" i="5"/>
  <c r="AK10" i="5"/>
  <c r="AK8" i="5"/>
  <c r="AM12" i="5"/>
  <c r="AK9" i="5"/>
  <c r="AL10" i="5"/>
  <c r="AN9" i="5"/>
  <c r="AM10" i="5"/>
  <c r="AT8" i="5"/>
  <c r="AX8" i="5"/>
  <c r="AP8" i="5"/>
  <c r="AL8" i="5"/>
  <c r="AV8" i="5"/>
  <c r="AZ8" i="5"/>
  <c r="AR8" i="5"/>
  <c r="AN8" i="5"/>
  <c r="Y33" i="3"/>
  <c r="Y36" i="3"/>
  <c r="Y71" i="3"/>
  <c r="Y34" i="3"/>
</calcChain>
</file>

<file path=xl/sharedStrings.xml><?xml version="1.0" encoding="utf-8"?>
<sst xmlns="http://schemas.openxmlformats.org/spreadsheetml/2006/main" count="1577" uniqueCount="442">
  <si>
    <t>Supplementary Table 1</t>
  </si>
  <si>
    <t>EtOH faction in reagent</t>
  </si>
  <si>
    <t>65%EtOH_0_B1_1.xy</t>
  </si>
  <si>
    <t>65%EtOH_0_B3_1.xy</t>
  </si>
  <si>
    <t>65%EtOH_0_B5_1.xy</t>
  </si>
  <si>
    <t>75%EtOH_0_B11_1.xy</t>
  </si>
  <si>
    <t>75%EtOH_0_B7_1.xy</t>
  </si>
  <si>
    <t>75%EtOH_0_B9_1.xy</t>
  </si>
  <si>
    <t>85%EtOH_0_B13_1.xy</t>
  </si>
  <si>
    <t>85%EtOH_0_B15_1.xy</t>
  </si>
  <si>
    <t>85%EtOH_0_B17_1.xy</t>
  </si>
  <si>
    <t>90%EtOH_0_B19_1.xy</t>
  </si>
  <si>
    <t>90%EtOH_0_B21_1.xy</t>
  </si>
  <si>
    <t>90%EtOH_0_B23_1.xy</t>
  </si>
  <si>
    <t>65% EtOH</t>
  </si>
  <si>
    <t>75% EtOH</t>
  </si>
  <si>
    <t>85% EtOH</t>
  </si>
  <si>
    <t>90% EtOH</t>
  </si>
  <si>
    <t>Average</t>
  </si>
  <si>
    <t>Stdev</t>
  </si>
  <si>
    <t>CV</t>
  </si>
  <si>
    <t>Labelling efficiency</t>
  </si>
  <si>
    <t>Glycoform</t>
  </si>
  <si>
    <t>H4N4F1</t>
  </si>
  <si>
    <t>H5N4F1</t>
  </si>
  <si>
    <t>Overall labelling efficiency</t>
  </si>
  <si>
    <t>GirP concnetration</t>
  </si>
  <si>
    <t>15_0_E1_1.xy</t>
  </si>
  <si>
    <t>15_0_E3_1.xy</t>
  </si>
  <si>
    <t>15_0_E5_1.xy</t>
  </si>
  <si>
    <t>22_0_E11_1.xy</t>
  </si>
  <si>
    <t>22_0_E7_1</t>
  </si>
  <si>
    <t>22_0_E9_1.xy</t>
  </si>
  <si>
    <t>33_0_E13_1.xy</t>
  </si>
  <si>
    <t>33_0_E15_1.xy</t>
  </si>
  <si>
    <t>33_0_E17_1.xy</t>
  </si>
  <si>
    <t>50_0_E19_1.xy</t>
  </si>
  <si>
    <t>50_0_E21_1.xy</t>
  </si>
  <si>
    <t>50_0_E23_1.xy</t>
  </si>
  <si>
    <t>15 mM</t>
  </si>
  <si>
    <t>22 mM</t>
  </si>
  <si>
    <t>33 mM</t>
  </si>
  <si>
    <t>50 mM</t>
  </si>
  <si>
    <t>low quality</t>
  </si>
  <si>
    <t>NA</t>
  </si>
  <si>
    <t>D20_0_A2_1.xy</t>
  </si>
  <si>
    <t>D20_0_A4_1.xy</t>
  </si>
  <si>
    <t>D20_0_A6_1.xy</t>
  </si>
  <si>
    <t>D50_0_A10_1.xy</t>
  </si>
  <si>
    <t>D50_0_A12_1.xy</t>
  </si>
  <si>
    <t>D50_0_A8_1.xy</t>
  </si>
  <si>
    <t>D95_0_A14_1.xy</t>
  </si>
  <si>
    <t>D95_0_A16_1.xy</t>
  </si>
  <si>
    <t>D95_0_A18_1.xy</t>
  </si>
  <si>
    <t>W20_0_A1_1.xy</t>
  </si>
  <si>
    <t>W20_0_A3_1.xy</t>
  </si>
  <si>
    <t>W20_0_A5_1.xy</t>
  </si>
  <si>
    <t>W50_0_A11_1.xy</t>
  </si>
  <si>
    <t>W50_0_A7_1.xy</t>
  </si>
  <si>
    <t>W50_0_A9_1.xy</t>
  </si>
  <si>
    <t>W95_0_A13_1.xy</t>
  </si>
  <si>
    <t>W95_0_A15_1.xy</t>
  </si>
  <si>
    <t>W95_0_A17_1.xy</t>
  </si>
  <si>
    <t>Dry 20 µL</t>
  </si>
  <si>
    <t>Dry 50 µL</t>
  </si>
  <si>
    <t>Dry 95 µL</t>
  </si>
  <si>
    <t>Reagent volume and glycan sample volume</t>
  </si>
  <si>
    <t>Wet (5 µL sample) 20 µL</t>
  </si>
  <si>
    <t>Wet (5 µL sample) 95 µL</t>
  </si>
  <si>
    <t>Wet (5 µL sample) 50 µL</t>
  </si>
  <si>
    <t>10_0_E11_1.xy</t>
  </si>
  <si>
    <t>10_0_E7_1.xy</t>
  </si>
  <si>
    <t>10_0_E9_1.xy</t>
  </si>
  <si>
    <t>20_0_E1_1.xy</t>
  </si>
  <si>
    <t>20_0_E3_1.xy</t>
  </si>
  <si>
    <t>20_0_E5_1.xy</t>
  </si>
  <si>
    <t>2_0_E19_1.xy</t>
  </si>
  <si>
    <t>2_0_E21_1.xy</t>
  </si>
  <si>
    <t>2_0_E23_1.xy</t>
  </si>
  <si>
    <t>5_0_E13_1.xy</t>
  </si>
  <si>
    <t>5_0_E15_1.xy</t>
  </si>
  <si>
    <t>5_0_E17_1.xy</t>
  </si>
  <si>
    <t>20 µL</t>
  </si>
  <si>
    <t>10 µL</t>
  </si>
  <si>
    <t>5 µL</t>
  </si>
  <si>
    <t>2 µL</t>
  </si>
  <si>
    <t>Reagent volume</t>
  </si>
  <si>
    <t>H5N4D/E1</t>
  </si>
  <si>
    <t>H5N4D/E1F1</t>
  </si>
  <si>
    <t>H5N4Am1D/E1</t>
  </si>
  <si>
    <t>H5N4D/E2</t>
  </si>
  <si>
    <t>H6N5Am1D/E2</t>
  </si>
  <si>
    <t>2h 2uL_0_N13_1.xy</t>
  </si>
  <si>
    <t>2h 2uL_0_N15_1.xy</t>
  </si>
  <si>
    <t>2h 2uL_0_N17_1.xy</t>
  </si>
  <si>
    <t>2h 2uL_0_N19_1.xy</t>
  </si>
  <si>
    <t>2h 2uL_0_N21_1.xy</t>
  </si>
  <si>
    <t>2h 2uL_0_N23_1.xy</t>
  </si>
  <si>
    <t>1h 2uL_0_N14_1.xy</t>
  </si>
  <si>
    <t>1h 2uL_0_N16_1.xy</t>
  </si>
  <si>
    <t>1h 2uL_0_N18_1.xy</t>
  </si>
  <si>
    <t>1h 2uL_0_N20_1.xy</t>
  </si>
  <si>
    <t>1h 2uL_0_N22_1.xy</t>
  </si>
  <si>
    <t>1h 2uL_0_N24_1.xy</t>
  </si>
  <si>
    <t>Incubation time</t>
  </si>
  <si>
    <t>2 h</t>
  </si>
  <si>
    <t>1 h</t>
  </si>
  <si>
    <t>Analyte Area - Background Area</t>
  </si>
  <si>
    <t>H2S1sodium1protonLoss1</t>
  </si>
  <si>
    <t>H2L1</t>
  </si>
  <si>
    <t>H2Am1</t>
  </si>
  <si>
    <t>H2E1</t>
  </si>
  <si>
    <t>H2Am1/L1</t>
  </si>
  <si>
    <t>23 4ul Am_0_A5_1.xy</t>
  </si>
  <si>
    <t>23 4ul Am_0_A6_1.xy</t>
  </si>
  <si>
    <t>23 4ul Am_0_A7_1.xy</t>
  </si>
  <si>
    <t>23 4ul Am_0_A8_1.xy</t>
  </si>
  <si>
    <t>23 6ul Am_0_A17_1.xy</t>
  </si>
  <si>
    <t>23 6ul Am_0_A18_1.xy</t>
  </si>
  <si>
    <t>23 6ul Am_0_A19_1.xy</t>
  </si>
  <si>
    <t>23 6ul Am_0_A20_1.xy</t>
  </si>
  <si>
    <t>23 8ul Am_0_B5_1.xy</t>
  </si>
  <si>
    <t>23 8ul Am_0_B6_1.xy</t>
  </si>
  <si>
    <t>23 8ul Am_0_B7_1.xy</t>
  </si>
  <si>
    <t>23 8ul Am_0_B8_1.xy</t>
  </si>
  <si>
    <t>23 EE_0_B17_1.xy</t>
  </si>
  <si>
    <t>23 EE_0_B18_1.xy</t>
  </si>
  <si>
    <t>23 EE_0_B19_1.xy</t>
  </si>
  <si>
    <t>23 EE_0_B20_1.xy</t>
  </si>
  <si>
    <t>26 4ul Am_0_A10_1.xy</t>
  </si>
  <si>
    <t>26 4ul Am_0_A11_1.xy</t>
  </si>
  <si>
    <t>26 4ul Am_0_A12_1.xy</t>
  </si>
  <si>
    <t>26 4ul Am_0_A9_1.xy</t>
  </si>
  <si>
    <t>26 6ul Am_0_A21_1.xy</t>
  </si>
  <si>
    <t>26 6ul Am_0_A22_1.xy</t>
  </si>
  <si>
    <t>26 6ul Am_0_A23_1.xy</t>
  </si>
  <si>
    <t>26 6ul Am_0_A24_1.xy</t>
  </si>
  <si>
    <t>26 8ul Am_0_B10_1.xy</t>
  </si>
  <si>
    <t>26 8ul Am_0_B11_1.xy</t>
  </si>
  <si>
    <t>26 8ul Am_0_B12_1.xy</t>
  </si>
  <si>
    <t>26 8ul Am_0_B9_1.xy</t>
  </si>
  <si>
    <t>26 EE_0_B21_1.xy</t>
  </si>
  <si>
    <t>26 EE_0_B22_1.xy</t>
  </si>
  <si>
    <t>26 EE_0_B23_1.xy</t>
  </si>
  <si>
    <t>26 EE_0_B24_1.xy</t>
  </si>
  <si>
    <t>3'-sialyllactose</t>
  </si>
  <si>
    <t>4 µL ammonia</t>
  </si>
  <si>
    <t>6 µL ammonia</t>
  </si>
  <si>
    <t>8 µL ammonia</t>
  </si>
  <si>
    <t>EE</t>
  </si>
  <si>
    <t>6'-sialyllactose</t>
  </si>
  <si>
    <t>Supplementary Figure 1</t>
  </si>
  <si>
    <t>Fraction of analytes</t>
  </si>
  <si>
    <t>Non-aligned</t>
  </si>
  <si>
    <t>Analysis</t>
  </si>
  <si>
    <t>Day</t>
  </si>
  <si>
    <t>Sample</t>
  </si>
  <si>
    <t>H6N2</t>
  </si>
  <si>
    <t>H3N4F1</t>
  </si>
  <si>
    <t>H3N5F1</t>
  </si>
  <si>
    <t>H4N5F1</t>
  </si>
  <si>
    <t>H9N2</t>
  </si>
  <si>
    <t>H5N4E1</t>
  </si>
  <si>
    <t>H5N4F1E1</t>
  </si>
  <si>
    <t>H5N4Am1E1</t>
  </si>
  <si>
    <t>H5N4E2</t>
  </si>
  <si>
    <t>H5N5F1E1</t>
  </si>
  <si>
    <t>H5N4F1Am1E1</t>
  </si>
  <si>
    <t>H5N4F1E2</t>
  </si>
  <si>
    <t>H6N5Am1E1</t>
  </si>
  <si>
    <t>H5N5F1E2</t>
  </si>
  <si>
    <t>H6N5Am2E1</t>
  </si>
  <si>
    <t>H6N5Am1E2</t>
  </si>
  <si>
    <t>H6N5E3</t>
  </si>
  <si>
    <t>H6N5F1Am1E2</t>
  </si>
  <si>
    <t>Sum</t>
  </si>
  <si>
    <t>170828_Day#2_EEA#1_S1-A1_01_3958.raw</t>
  </si>
  <si>
    <t>170828_Day#2_EEA#2_S1-A1_01_3959.raw</t>
  </si>
  <si>
    <t>170828_Day#2_EEA#3_S1-A1_01_3960.raw</t>
  </si>
  <si>
    <t>170828_Day#3_EEA#1_S1-A1_01_3964.raw</t>
  </si>
  <si>
    <t>170828_Day#3_EEA#2_S1-A1_01_3965.raw</t>
  </si>
  <si>
    <t>170828_Day#3_EEA#3_S1-A1_01_3966.raw</t>
  </si>
  <si>
    <t>170828_Day#1_EEA#1_S1-A1_01_3970.raw</t>
  </si>
  <si>
    <t>170828_Day#1_EEA#2_S1-A1_01_3971.raw</t>
  </si>
  <si>
    <t>170828_Day#1_EEA#3_S1-A1_01_3972.raw</t>
  </si>
  <si>
    <t>Peak area</t>
  </si>
  <si>
    <t>AVERAGE</t>
  </si>
  <si>
    <t>Intraday 1</t>
  </si>
  <si>
    <t>Intraday 2</t>
  </si>
  <si>
    <t>Intraday 3</t>
  </si>
  <si>
    <t>Interday</t>
  </si>
  <si>
    <t>STDEV</t>
  </si>
  <si>
    <t>AVG RSD</t>
  </si>
  <si>
    <t>RSD</t>
  </si>
  <si>
    <t>Aligned</t>
  </si>
  <si>
    <t>1+</t>
  </si>
  <si>
    <t>alignedLin_170828_Day#2_EEA#1_S1-A1_01_3958.raw</t>
  </si>
  <si>
    <t>alignedLin_170828_Day#2_EEA#2_S1-A1_01_3959.raw</t>
  </si>
  <si>
    <t>alignedLin_170828_Day#2_EEA#3_S1-A1_01_3960.raw</t>
  </si>
  <si>
    <t>alignedLin_170828_Day#3_EEA#1_S1-A1_01_3964.raw</t>
  </si>
  <si>
    <t>alignedLin_170828_Day#3_EEA#2_S1-A1_01_3965.raw</t>
  </si>
  <si>
    <t>alignedLin_170828_Day#3_EEA#3_S1-A1_01_3966.raw</t>
  </si>
  <si>
    <t>alignedLin_170828_Day#1_EEA#1_S1-A1_01_3970.raw</t>
  </si>
  <si>
    <t>alignedLin_170828_Day#1_EEA#2_S1-A1_01_3971.raw</t>
  </si>
  <si>
    <t>alignedLin_170828_Day#1_EEA#3_S1-A1_01_3972.raw</t>
  </si>
  <si>
    <t>H3N2</t>
  </si>
  <si>
    <t>H3N2F1</t>
  </si>
  <si>
    <t>H4N2</t>
  </si>
  <si>
    <t>H2N3F1</t>
  </si>
  <si>
    <t>H3N3</t>
  </si>
  <si>
    <t>H5N2</t>
  </si>
  <si>
    <t>H3N3F1</t>
  </si>
  <si>
    <t>H4N3</t>
  </si>
  <si>
    <t>H3N4</t>
  </si>
  <si>
    <t>H4N3F1</t>
  </si>
  <si>
    <t>H3N3E1</t>
  </si>
  <si>
    <t>H5N3</t>
  </si>
  <si>
    <t>H4N4</t>
  </si>
  <si>
    <t>H3N5</t>
  </si>
  <si>
    <t>H7N2</t>
  </si>
  <si>
    <t>H4N3Am1</t>
  </si>
  <si>
    <t>H5N3F1</t>
  </si>
  <si>
    <t>H4N3E1</t>
  </si>
  <si>
    <t>H6N3</t>
  </si>
  <si>
    <t>H3N4Am1</t>
  </si>
  <si>
    <t>H5N4</t>
  </si>
  <si>
    <t>H4N5</t>
  </si>
  <si>
    <t>H4N3F1Am1</t>
  </si>
  <si>
    <t>H8N2</t>
  </si>
  <si>
    <t>H5N3Am1</t>
  </si>
  <si>
    <t>H4N3F1E1</t>
  </si>
  <si>
    <t>H6N3F1</t>
  </si>
  <si>
    <t>H5N3E1</t>
  </si>
  <si>
    <t>H4N4Am1</t>
  </si>
  <si>
    <t>H4N4F2</t>
  </si>
  <si>
    <t>H4N4E1</t>
  </si>
  <si>
    <t>H6N4</t>
  </si>
  <si>
    <t>H3N3F1Am2</t>
  </si>
  <si>
    <t>H5N5</t>
  </si>
  <si>
    <t>H5N3F1Am1</t>
  </si>
  <si>
    <t>H6N3Am1</t>
  </si>
  <si>
    <t>H5N3F1E1</t>
  </si>
  <si>
    <t>H6N3E1</t>
  </si>
  <si>
    <t>H5N4Am1</t>
  </si>
  <si>
    <t>H4N4F1E1</t>
  </si>
  <si>
    <t>H6N4F1</t>
  </si>
  <si>
    <t>H4N5Am1</t>
  </si>
  <si>
    <t>H4N5F2</t>
  </si>
  <si>
    <t>H5N5F1</t>
  </si>
  <si>
    <t>H4N5E1</t>
  </si>
  <si>
    <t>H6N5</t>
  </si>
  <si>
    <t>H5N4E1SAm1</t>
  </si>
  <si>
    <t>H10N2</t>
  </si>
  <si>
    <t>H6N3F1E1</t>
  </si>
  <si>
    <t>H5N4F1Am1</t>
  </si>
  <si>
    <t>H4N7</t>
  </si>
  <si>
    <t>H6N4Am1</t>
  </si>
  <si>
    <t>H4N5F1Am1</t>
  </si>
  <si>
    <t>H6N4E1</t>
  </si>
  <si>
    <t>H5N5Am1</t>
  </si>
  <si>
    <t>H5N5F2</t>
  </si>
  <si>
    <t>H4N5F1E1</t>
  </si>
  <si>
    <t>H6N5F1</t>
  </si>
  <si>
    <t>H5N5E1</t>
  </si>
  <si>
    <t>H8N3Am1</t>
  </si>
  <si>
    <t>H5N4Am2</t>
  </si>
  <si>
    <t>H8N3E1</t>
  </si>
  <si>
    <t>H5N4E2Ac1</t>
  </si>
  <si>
    <t>H6N5E1</t>
  </si>
  <si>
    <t>H5N4E2SAm1</t>
  </si>
  <si>
    <t>H5N4F1Am2</t>
  </si>
  <si>
    <t>H6N4Am1E1</t>
  </si>
  <si>
    <t>H6N4E2</t>
  </si>
  <si>
    <t>H6N5F1Am1</t>
  </si>
  <si>
    <t>H5N5Am1E1</t>
  </si>
  <si>
    <t>H6N5F1E1</t>
  </si>
  <si>
    <t>H5N5E2</t>
  </si>
  <si>
    <t>H5N4F2Am1E1</t>
  </si>
  <si>
    <t>H4N4F1Am1E2</t>
  </si>
  <si>
    <t>H8N3E2</t>
  </si>
  <si>
    <t>H5N5F1Am2</t>
  </si>
  <si>
    <t>H6N5Am2</t>
  </si>
  <si>
    <t>H5N5F1Am1E1</t>
  </si>
  <si>
    <t>H9N4E1</t>
  </si>
  <si>
    <t>H6N5E2</t>
  </si>
  <si>
    <t>H7N6Am1</t>
  </si>
  <si>
    <t>H5N5F1E2Ac1</t>
  </si>
  <si>
    <t>H6N6F1E1</t>
  </si>
  <si>
    <t>H7N6E1</t>
  </si>
  <si>
    <t>H6N5F1Am2</t>
  </si>
  <si>
    <t>H6N5F1Am1E1</t>
  </si>
  <si>
    <t>H7N5Am1E1</t>
  </si>
  <si>
    <t>H6N5F1E2</t>
  </si>
  <si>
    <t>H7N6F1E1</t>
  </si>
  <si>
    <t>H6N5Am3</t>
  </si>
  <si>
    <t>H7N6Am2</t>
  </si>
  <si>
    <t>H7N6Am1E1</t>
  </si>
  <si>
    <t>H6N6F1E2</t>
  </si>
  <si>
    <t>H7N6E2</t>
  </si>
  <si>
    <t>H6N5Am1E2SAm1</t>
  </si>
  <si>
    <t>H6N5F1Am3</t>
  </si>
  <si>
    <t>H6N5F1Am2E1</t>
  </si>
  <si>
    <t>H7N6F1Am2</t>
  </si>
  <si>
    <t>H6N5F1E3</t>
  </si>
  <si>
    <t>H7N6F1Am1E1</t>
  </si>
  <si>
    <t>H7N6F1E2</t>
  </si>
  <si>
    <t>H6N5F2Am2E1</t>
  </si>
  <si>
    <t>H6N5F2Am1E2</t>
  </si>
  <si>
    <t>H7N6Am3</t>
  </si>
  <si>
    <t>H6N5Am1E3</t>
  </si>
  <si>
    <t>H7N6Am2E1</t>
  </si>
  <si>
    <t>H7N6Am1E2</t>
  </si>
  <si>
    <t>H7N6E3</t>
  </si>
  <si>
    <t>H8N7E2</t>
  </si>
  <si>
    <t>H7N6F1Am3</t>
  </si>
  <si>
    <t>H7N6F1Am2E1</t>
  </si>
  <si>
    <t>H7N6F1Am1E2</t>
  </si>
  <si>
    <t>H8N7F1Am2</t>
  </si>
  <si>
    <t>H7N6Am4</t>
  </si>
  <si>
    <t>H7N6Am3E1</t>
  </si>
  <si>
    <t>H7N6Am2E2</t>
  </si>
  <si>
    <t>H7N6Am1E3</t>
  </si>
  <si>
    <t>H8N7Am2E1</t>
  </si>
  <si>
    <t>H7N6E4</t>
  </si>
  <si>
    <t>H8N7Am1E2</t>
  </si>
  <si>
    <t>H7N6F1Am4</t>
  </si>
  <si>
    <t>H8N7E3</t>
  </si>
  <si>
    <t>H7N6F1Am3E1</t>
  </si>
  <si>
    <t>H7N6F1Am2E2</t>
  </si>
  <si>
    <t>H8N7F1Am3</t>
  </si>
  <si>
    <t>H7N6F1Am1E3</t>
  </si>
  <si>
    <t>H8N7F1E3</t>
  </si>
  <si>
    <t>H8N7F1Am1E2</t>
  </si>
  <si>
    <t>H8N7F1Am2E1</t>
  </si>
  <si>
    <t>H7N6F2Am3E1</t>
  </si>
  <si>
    <t>H7N6F2Am2E2</t>
  </si>
  <si>
    <t>H8N7F2Am3</t>
  </si>
  <si>
    <t>H8N7Am3E1</t>
  </si>
  <si>
    <t>H8N7Am2E2</t>
  </si>
  <si>
    <t>H8N7Am1E3</t>
  </si>
  <si>
    <t>H7N6F3Am3E1</t>
  </si>
  <si>
    <t>H8N7F1Am4</t>
  </si>
  <si>
    <t>H8N7F1Am3E1</t>
  </si>
  <si>
    <t>H8N7F1Am2E2</t>
  </si>
  <si>
    <t>H8N7F1Am1E3</t>
  </si>
  <si>
    <t>H8N7F2Am2E2</t>
  </si>
  <si>
    <t>H9N8Am2E2</t>
  </si>
  <si>
    <t>Intra- and interday - 167 N-glycans</t>
  </si>
  <si>
    <t>Relative Analyte Area</t>
  </si>
  <si>
    <t>Top 20</t>
  </si>
  <si>
    <t>Top 21-40</t>
  </si>
  <si>
    <t>Top 41-60</t>
  </si>
  <si>
    <t>Top 61-80</t>
  </si>
  <si>
    <t>Top 81-100</t>
  </si>
  <si>
    <t>Top 101-118</t>
  </si>
  <si>
    <t>Intraday 1 (N=3)</t>
  </si>
  <si>
    <t>Intraday 2 (N=3)</t>
  </si>
  <si>
    <t>Intraday 3 (N=3)</t>
  </si>
  <si>
    <t>Interday (N=9)</t>
  </si>
  <si>
    <t>Average RSD</t>
  </si>
  <si>
    <t>All</t>
  </si>
  <si>
    <t>Median - SD</t>
  </si>
  <si>
    <t>Minimum -SD</t>
  </si>
  <si>
    <t>Maximum - SD</t>
  </si>
  <si>
    <t>Figure 4</t>
  </si>
  <si>
    <t>Supplementary Figure 10</t>
  </si>
  <si>
    <t>Median RSD</t>
  </si>
  <si>
    <t>Max RSD</t>
  </si>
  <si>
    <t>Min RSD</t>
  </si>
  <si>
    <t>#</t>
  </si>
  <si>
    <t>AVG</t>
  </si>
  <si>
    <t>Relative analyte area</t>
  </si>
  <si>
    <t>Analyte area</t>
  </si>
  <si>
    <t>MT [min]</t>
  </si>
  <si>
    <t>Supplementary Figure 2</t>
  </si>
  <si>
    <t>No DEN-gas</t>
  </si>
  <si>
    <t>With DEN-gas</t>
  </si>
  <si>
    <t>alignedLin_170717_TPNG_GirP_noDEN__01_2189.raw</t>
  </si>
  <si>
    <t>alignedLin_170717_TPNG_GirP_noDEN__01_2190.raw</t>
  </si>
  <si>
    <t>aligned_170717_TPNG_GirP_noDEN__01_2191.raw</t>
  </si>
  <si>
    <t>Supplementary Figure 3</t>
  </si>
  <si>
    <t>alignedLin_170717_TPNG_GirP_DEN__01_2185.raw</t>
  </si>
  <si>
    <t>aligned_170717_TPNG_GirP_DEN__01_2184.raw</t>
  </si>
  <si>
    <t>aligned_170717_TPNG_GirP_DEN__01_2186.raw</t>
  </si>
  <si>
    <t>Without DEN-gas</t>
  </si>
  <si>
    <t>S/N</t>
  </si>
  <si>
    <t>MEDIAN</t>
  </si>
  <si>
    <t>Difference in absolute analyte area</t>
  </si>
  <si>
    <t>Difference in S/N</t>
  </si>
  <si>
    <t>Difference in relative analyte area</t>
  </si>
  <si>
    <t>Run</t>
  </si>
  <si>
    <t>Monoisotopic Mass</t>
  </si>
  <si>
    <t>aligned_170831_LOD_10000#1_S1-A1_01_3976.raw</t>
  </si>
  <si>
    <t>aligned_170831_LOD_10000#2_S1-A1_01_3977.raw</t>
  </si>
  <si>
    <t>alignedLin_170831_LOD_10000#3_S1-A1_01_3978.raw</t>
  </si>
  <si>
    <t>aligned_170831_LOD_2000#1_S1-A1_01_3979.raw</t>
  </si>
  <si>
    <t>aligned_170831_LOD_2000#2_S1-A1_01_3980.raw</t>
  </si>
  <si>
    <t>alignedLin_170831_LOD_2000#3_S1-A1_01_3981.raw</t>
  </si>
  <si>
    <t>aligned_170831_LOD_1000#1_S1-A1_01_3982.raw</t>
  </si>
  <si>
    <t>aligned_170831_LOD_1000#2_S1-A1_01_3983.raw</t>
  </si>
  <si>
    <t>alignedLin_170831_LOD_1000#3_S1-A1_01_3984.raw</t>
  </si>
  <si>
    <t>aligned_170831_LOD_200#1_S1-A1_01_3985.raw</t>
  </si>
  <si>
    <t>aligned_170831_LOD_200#2_S1-A1_01_3986.raw</t>
  </si>
  <si>
    <t>aligned_170831_LOD_200#3_S1-A1_01_3987.raw</t>
  </si>
  <si>
    <t>aligned_170831_LOD_100#1_S1-A1_01_3988.raw</t>
  </si>
  <si>
    <t>aligned_170831_LOD_100#2_S1-A1_01_3989.raw</t>
  </si>
  <si>
    <t>aligned_170831_LOD_100#3_S1-A1_01_3990.raw</t>
  </si>
  <si>
    <t>aligned_170831_LOD_20#1_S1-A1_01_3991.raw</t>
  </si>
  <si>
    <t>aligned_170831_LOD_20#2_S1-A1_01_3992.raw</t>
  </si>
  <si>
    <t>aligned_170831_LOD_20#3_S1-A1_01_3993.raw</t>
  </si>
  <si>
    <t>aligned_170831_LOD_10#1_S1-A1_01_3994.raw</t>
  </si>
  <si>
    <t>aligned_170831_LOD_10#2_S1-A1_01_3995.raw</t>
  </si>
  <si>
    <t>aligned_170831_LOD_10#3_S1-A1_01_3996.raw</t>
  </si>
  <si>
    <t>aligned_170831_LOD_1#1_S1-A1_01_3997.raw</t>
  </si>
  <si>
    <t>aligned_170831_LOD_1#2_S1-A1_01_3998.raw</t>
  </si>
  <si>
    <t>aligned_170831_LOD_1#3_S1-A1_01_3999.raw</t>
  </si>
  <si>
    <t>SUM</t>
  </si>
  <si>
    <t>Supplementary Table 2</t>
  </si>
  <si>
    <t>CE-ESI-MS</t>
  </si>
  <si>
    <t>0.1 fmol/µL</t>
  </si>
  <si>
    <t>0.5 fmol/µL</t>
  </si>
  <si>
    <t>1.0 fmol/µL</t>
  </si>
  <si>
    <t>5.0 fmol/µL</t>
  </si>
  <si>
    <t>10.0 fmol/µL</t>
  </si>
  <si>
    <t>50.0 fmol/µL</t>
  </si>
  <si>
    <t>100.0 fmol/µL</t>
  </si>
  <si>
    <t>1000.0 fmol/µL</t>
  </si>
  <si>
    <t>MALDI-TOF-MS</t>
  </si>
  <si>
    <t>Relative Analyte Average</t>
  </si>
  <si>
    <t>S/N average</t>
  </si>
  <si>
    <t>00001x_0_H1_1.xy</t>
  </si>
  <si>
    <t>00001x_0_H3_1.xy</t>
  </si>
  <si>
    <t>00001x_0_H5_1.xy</t>
  </si>
  <si>
    <t>00010x_0_H11_1.xy</t>
  </si>
  <si>
    <t>00010x_0_H7_1.xy</t>
  </si>
  <si>
    <t>00010x_0_H9_1.xy</t>
  </si>
  <si>
    <t>00020x_0_H13_1.xy</t>
  </si>
  <si>
    <t>00020x_0_H15_1.xy</t>
  </si>
  <si>
    <t>00020x_0_H17_1.xy</t>
  </si>
  <si>
    <t>Dilution</t>
  </si>
  <si>
    <t>Dilution factor</t>
  </si>
  <si>
    <t>Supplementary Figure 7 (same data file as Supplementary Table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</si>
</sst>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%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8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8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8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8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4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</cellStyleXfs>
  <cellXfs count="17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" fontId="0" fillId="36" borderId="0" xfId="0" applyNumberFormat="1" applyFill="1"/>
    <xf numFmtId="9" fontId="0" fillId="36" borderId="0" xfId="1" applyNumberFormat="1" applyFont="1" applyFill="1"/>
    <xf numFmtId="0" fontId="1" fillId="37" borderId="0" xfId="0" applyFont="1" applyFill="1"/>
    <xf numFmtId="9" fontId="0" fillId="37" borderId="0" xfId="1" applyNumberFormat="1" applyFont="1" applyFill="1"/>
    <xf numFmtId="1" fontId="0" fillId="37" borderId="0" xfId="0" applyNumberFormat="1" applyFill="1"/>
    <xf numFmtId="0" fontId="0" fillId="0" borderId="0" xfId="0"/>
    <xf numFmtId="0" fontId="0" fillId="36" borderId="0" xfId="0" applyFill="1"/>
    <xf numFmtId="0" fontId="1" fillId="36" borderId="0" xfId="0" applyFont="1" applyFill="1" applyAlignment="1">
      <alignment horizontal="center"/>
    </xf>
    <xf numFmtId="10" fontId="0" fillId="36" borderId="0" xfId="1" applyNumberFormat="1" applyFont="1" applyFill="1"/>
    <xf numFmtId="0" fontId="0" fillId="37" borderId="0" xfId="0" applyFill="1"/>
    <xf numFmtId="0" fontId="1" fillId="37" borderId="0" xfId="0" applyFont="1" applyFill="1" applyAlignment="1">
      <alignment horizontal="center"/>
    </xf>
    <xf numFmtId="10" fontId="0" fillId="37" borderId="0" xfId="1" applyNumberFormat="1" applyFont="1" applyFill="1"/>
    <xf numFmtId="0" fontId="20" fillId="35" borderId="0" xfId="0" applyFont="1" applyFill="1"/>
    <xf numFmtId="0" fontId="1" fillId="36" borderId="0" xfId="0" applyFont="1" applyFill="1"/>
    <xf numFmtId="0" fontId="1" fillId="35" borderId="0" xfId="0" applyFont="1" applyFill="1"/>
    <xf numFmtId="0" fontId="1" fillId="39" borderId="0" xfId="0" applyFont="1" applyFill="1"/>
    <xf numFmtId="0" fontId="0" fillId="0" borderId="0" xfId="0" applyFill="1"/>
    <xf numFmtId="10" fontId="0" fillId="0" borderId="0" xfId="1" applyNumberFormat="1" applyFont="1" applyFill="1"/>
    <xf numFmtId="164" fontId="0" fillId="36" borderId="0" xfId="0" applyNumberFormat="1" applyFill="1"/>
    <xf numFmtId="164" fontId="0" fillId="37" borderId="0" xfId="0" applyNumberFormat="1" applyFill="1"/>
    <xf numFmtId="164" fontId="1" fillId="37" borderId="0" xfId="0" applyNumberFormat="1" applyFont="1" applyFill="1"/>
    <xf numFmtId="164" fontId="1" fillId="36" borderId="0" xfId="0" applyNumberFormat="1" applyFont="1" applyFill="1"/>
    <xf numFmtId="0" fontId="0" fillId="35" borderId="0" xfId="0" applyFill="1"/>
    <xf numFmtId="0" fontId="21" fillId="0" borderId="0" xfId="0" applyFont="1" applyAlignment="1"/>
    <xf numFmtId="0" fontId="1" fillId="0" borderId="0" xfId="0" applyFont="1" applyFill="1" applyAlignment="1"/>
    <xf numFmtId="0" fontId="1" fillId="38" borderId="0" xfId="0" applyFont="1" applyFill="1" applyAlignment="1"/>
    <xf numFmtId="0" fontId="0" fillId="0" borderId="0" xfId="0"/>
    <xf numFmtId="0" fontId="0" fillId="0" borderId="0" xfId="0" applyFill="1"/>
    <xf numFmtId="0" fontId="0" fillId="36" borderId="0" xfId="0" applyFill="1"/>
    <xf numFmtId="164" fontId="0" fillId="0" borderId="10" xfId="0" applyNumberFormat="1" applyBorder="1"/>
    <xf numFmtId="10" fontId="0" fillId="0" borderId="10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0" fontId="0" fillId="0" borderId="17" xfId="0" applyNumberFormat="1" applyBorder="1"/>
    <xf numFmtId="10" fontId="0" fillId="0" borderId="18" xfId="0" applyNumberFormat="1" applyBorder="1"/>
    <xf numFmtId="10" fontId="0" fillId="0" borderId="19" xfId="0" applyNumberFormat="1" applyBorder="1"/>
    <xf numFmtId="10" fontId="0" fillId="0" borderId="20" xfId="0" applyNumberFormat="1" applyBorder="1"/>
    <xf numFmtId="10" fontId="0" fillId="0" borderId="21" xfId="0" applyNumberFormat="1" applyBorder="1"/>
    <xf numFmtId="164" fontId="0" fillId="0" borderId="13" xfId="0" applyNumberFormat="1" applyBorder="1"/>
    <xf numFmtId="164" fontId="0" fillId="0" borderId="22" xfId="0" applyNumberFormat="1" applyBorder="1"/>
    <xf numFmtId="0" fontId="0" fillId="43" borderId="23" xfId="0" applyFill="1" applyBorder="1"/>
    <xf numFmtId="0" fontId="0" fillId="39" borderId="24" xfId="0" applyFill="1" applyBorder="1"/>
    <xf numFmtId="0" fontId="0" fillId="33" borderId="24" xfId="0" applyFill="1" applyBorder="1"/>
    <xf numFmtId="0" fontId="0" fillId="41" borderId="24" xfId="0" applyFill="1" applyBorder="1"/>
    <xf numFmtId="0" fontId="0" fillId="42" borderId="24" xfId="0" applyFill="1" applyBorder="1"/>
    <xf numFmtId="0" fontId="0" fillId="34" borderId="25" xfId="0" applyFill="1" applyBorder="1"/>
    <xf numFmtId="0" fontId="0" fillId="0" borderId="10" xfId="0" applyBorder="1"/>
    <xf numFmtId="0" fontId="0" fillId="0" borderId="12" xfId="0" applyBorder="1"/>
    <xf numFmtId="0" fontId="0" fillId="0" borderId="11" xfId="0" applyBorder="1"/>
    <xf numFmtId="164" fontId="0" fillId="0" borderId="26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0" fontId="0" fillId="0" borderId="26" xfId="0" applyNumberFormat="1" applyBorder="1"/>
    <xf numFmtId="10" fontId="0" fillId="0" borderId="27" xfId="0" applyNumberFormat="1" applyBorder="1"/>
    <xf numFmtId="10" fontId="0" fillId="0" borderId="28" xfId="0" applyNumberFormat="1" applyBorder="1"/>
    <xf numFmtId="0" fontId="1" fillId="44" borderId="0" xfId="0" applyFont="1" applyFill="1"/>
    <xf numFmtId="0" fontId="1" fillId="36" borderId="17" xfId="0" applyFont="1" applyFill="1" applyBorder="1"/>
    <xf numFmtId="0" fontId="1" fillId="36" borderId="10" xfId="0" applyFont="1" applyFill="1" applyBorder="1"/>
    <xf numFmtId="0" fontId="1" fillId="36" borderId="18" xfId="0" applyFont="1" applyFill="1" applyBorder="1"/>
    <xf numFmtId="0" fontId="0" fillId="43" borderId="29" xfId="0" applyFill="1" applyBorder="1"/>
    <xf numFmtId="0" fontId="0" fillId="39" borderId="30" xfId="0" applyFill="1" applyBorder="1"/>
    <xf numFmtId="0" fontId="0" fillId="33" borderId="30" xfId="0" applyFill="1" applyBorder="1"/>
    <xf numFmtId="0" fontId="0" fillId="41" borderId="30" xfId="0" applyFill="1" applyBorder="1"/>
    <xf numFmtId="0" fontId="0" fillId="42" borderId="30" xfId="0" applyFill="1" applyBorder="1"/>
    <xf numFmtId="0" fontId="0" fillId="34" borderId="31" xfId="0" applyFill="1" applyBorder="1"/>
    <xf numFmtId="0" fontId="0" fillId="0" borderId="32" xfId="0" applyBorder="1"/>
    <xf numFmtId="0" fontId="0" fillId="0" borderId="36" xfId="0" applyBorder="1"/>
    <xf numFmtId="0" fontId="0" fillId="0" borderId="0" xfId="0" applyBorder="1"/>
    <xf numFmtId="0" fontId="0" fillId="0" borderId="37" xfId="0" applyBorder="1"/>
    <xf numFmtId="0" fontId="21" fillId="0" borderId="0" xfId="0" applyFont="1" applyFill="1" applyAlignment="1"/>
    <xf numFmtId="0" fontId="1" fillId="46" borderId="0" xfId="0" applyFont="1" applyFill="1"/>
    <xf numFmtId="0" fontId="0" fillId="0" borderId="0" xfId="0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1" fontId="0" fillId="0" borderId="0" xfId="0" applyNumberFormat="1"/>
    <xf numFmtId="164" fontId="0" fillId="0" borderId="0" xfId="1" applyNumberFormat="1" applyFont="1"/>
    <xf numFmtId="164" fontId="0" fillId="0" borderId="10" xfId="1" applyNumberFormat="1" applyFont="1" applyBorder="1"/>
    <xf numFmtId="1" fontId="0" fillId="0" borderId="13" xfId="0" applyNumberFormat="1" applyBorder="1"/>
    <xf numFmtId="164" fontId="0" fillId="0" borderId="13" xfId="1" applyNumberFormat="1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4" fontId="0" fillId="0" borderId="17" xfId="1" applyNumberFormat="1" applyFont="1" applyBorder="1"/>
    <xf numFmtId="164" fontId="0" fillId="0" borderId="18" xfId="1" applyNumberFormat="1" applyFont="1" applyBorder="1"/>
    <xf numFmtId="164" fontId="0" fillId="0" borderId="19" xfId="1" applyNumberFormat="1" applyFont="1" applyBorder="1"/>
    <xf numFmtId="164" fontId="0" fillId="0" borderId="20" xfId="1" applyNumberFormat="1" applyFont="1" applyBorder="1"/>
    <xf numFmtId="164" fontId="0" fillId="0" borderId="21" xfId="1" applyNumberFormat="1" applyFont="1" applyBorder="1"/>
    <xf numFmtId="0" fontId="0" fillId="0" borderId="14" xfId="0" applyBorder="1"/>
    <xf numFmtId="0" fontId="1" fillId="0" borderId="3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35" xfId="0" applyFont="1" applyBorder="1"/>
    <xf numFmtId="0" fontId="0" fillId="0" borderId="34" xfId="0" applyBorder="1"/>
    <xf numFmtId="1" fontId="0" fillId="0" borderId="22" xfId="0" applyNumberFormat="1" applyBorder="1"/>
    <xf numFmtId="164" fontId="0" fillId="0" borderId="22" xfId="1" applyNumberFormat="1" applyFont="1" applyBorder="1"/>
    <xf numFmtId="0" fontId="0" fillId="0" borderId="27" xfId="0" applyBorder="1"/>
    <xf numFmtId="10" fontId="0" fillId="0" borderId="21" xfId="1" applyNumberFormat="1" applyFont="1" applyBorder="1"/>
    <xf numFmtId="0" fontId="1" fillId="0" borderId="32" xfId="0" applyFont="1" applyBorder="1"/>
    <xf numFmtId="0" fontId="0" fillId="0" borderId="26" xfId="0" applyBorder="1"/>
    <xf numFmtId="0" fontId="0" fillId="0" borderId="28" xfId="0" applyBorder="1"/>
    <xf numFmtId="0" fontId="0" fillId="0" borderId="38" xfId="0" applyBorder="1"/>
    <xf numFmtId="1" fontId="0" fillId="0" borderId="38" xfId="0" applyNumberFormat="1" applyBorder="1"/>
    <xf numFmtId="2" fontId="0" fillId="36" borderId="0" xfId="1" applyNumberFormat="1" applyFont="1" applyFill="1"/>
    <xf numFmtId="2" fontId="0" fillId="37" borderId="0" xfId="1" applyNumberFormat="1" applyFont="1" applyFill="1"/>
    <xf numFmtId="164" fontId="0" fillId="36" borderId="0" xfId="1" applyNumberFormat="1" applyFont="1" applyFill="1"/>
    <xf numFmtId="164" fontId="0" fillId="37" borderId="0" xfId="1" applyNumberFormat="1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/>
    <xf numFmtId="164" fontId="0" fillId="0" borderId="0" xfId="1" applyNumberFormat="1" applyFont="1" applyFill="1"/>
    <xf numFmtId="164" fontId="0" fillId="0" borderId="0" xfId="0" applyNumberFormat="1" applyFill="1"/>
    <xf numFmtId="164" fontId="1" fillId="0" borderId="0" xfId="0" applyNumberFormat="1" applyFont="1" applyFill="1"/>
    <xf numFmtId="1" fontId="0" fillId="36" borderId="0" xfId="1" applyNumberFormat="1" applyFont="1" applyFill="1"/>
    <xf numFmtId="1" fontId="0" fillId="37" borderId="0" xfId="1" applyNumberFormat="1" applyFont="1" applyFill="1"/>
    <xf numFmtId="2" fontId="0" fillId="33" borderId="0" xfId="0" applyNumberFormat="1" applyFill="1"/>
    <xf numFmtId="2" fontId="4" fillId="33" borderId="0" xfId="1" applyNumberFormat="1" applyFont="1" applyFill="1"/>
    <xf numFmtId="165" fontId="0" fillId="33" borderId="0" xfId="0" applyNumberFormat="1" applyFill="1"/>
    <xf numFmtId="165" fontId="4" fillId="33" borderId="0" xfId="1" applyNumberFormat="1" applyFont="1" applyFill="1"/>
    <xf numFmtId="165" fontId="1" fillId="33" borderId="0" xfId="0" applyNumberFormat="1" applyFont="1" applyFill="1"/>
    <xf numFmtId="164" fontId="0" fillId="37" borderId="0" xfId="0" applyNumberFormat="1" applyFont="1" applyFill="1"/>
    <xf numFmtId="164" fontId="0" fillId="36" borderId="0" xfId="0" applyNumberFormat="1" applyFont="1" applyFill="1"/>
    <xf numFmtId="0" fontId="0" fillId="0" borderId="0" xfId="0" applyNumberFormat="1"/>
    <xf numFmtId="0" fontId="1" fillId="0" borderId="0" xfId="0" applyFont="1" applyBorder="1"/>
    <xf numFmtId="0" fontId="0" fillId="39" borderId="10" xfId="0" applyFill="1" applyBorder="1"/>
    <xf numFmtId="0" fontId="1" fillId="39" borderId="10" xfId="0" applyFont="1" applyFill="1" applyBorder="1"/>
    <xf numFmtId="164" fontId="0" fillId="36" borderId="10" xfId="1" applyNumberFormat="1" applyFont="1" applyFill="1" applyBorder="1"/>
    <xf numFmtId="0" fontId="0" fillId="36" borderId="10" xfId="0" applyNumberFormat="1" applyFill="1" applyBorder="1"/>
    <xf numFmtId="164" fontId="0" fillId="37" borderId="10" xfId="1" applyNumberFormat="1" applyFont="1" applyFill="1" applyBorder="1"/>
    <xf numFmtId="0" fontId="0" fillId="37" borderId="10" xfId="0" applyNumberFormat="1" applyFill="1" applyBorder="1"/>
    <xf numFmtId="0" fontId="0" fillId="37" borderId="10" xfId="0" applyFill="1" applyBorder="1"/>
    <xf numFmtId="0" fontId="0" fillId="35" borderId="10" xfId="0" applyFill="1" applyBorder="1"/>
    <xf numFmtId="0" fontId="0" fillId="47" borderId="0" xfId="0" applyFill="1"/>
    <xf numFmtId="1" fontId="0" fillId="36" borderId="10" xfId="1" applyNumberFormat="1" applyFont="1" applyFill="1" applyBorder="1"/>
    <xf numFmtId="1" fontId="1" fillId="36" borderId="10" xfId="1" applyNumberFormat="1" applyFont="1" applyFill="1" applyBorder="1"/>
    <xf numFmtId="0" fontId="0" fillId="36" borderId="10" xfId="0" applyFill="1" applyBorder="1"/>
    <xf numFmtId="0" fontId="1" fillId="35" borderId="10" xfId="0" applyFont="1" applyFill="1" applyBorder="1"/>
    <xf numFmtId="0" fontId="1" fillId="35" borderId="12" xfId="0" applyFont="1" applyFill="1" applyBorder="1"/>
    <xf numFmtId="0" fontId="0" fillId="38" borderId="10" xfId="0" applyFill="1" applyBorder="1"/>
    <xf numFmtId="166" fontId="16" fillId="36" borderId="0" xfId="1" applyNumberFormat="1" applyFont="1" applyFill="1"/>
    <xf numFmtId="0" fontId="1" fillId="35" borderId="14" xfId="0" applyFont="1" applyFill="1" applyBorder="1" applyAlignment="1">
      <alignment horizontal="center"/>
    </xf>
    <xf numFmtId="0" fontId="1" fillId="35" borderId="15" xfId="0" applyFont="1" applyFill="1" applyBorder="1" applyAlignment="1">
      <alignment horizontal="center"/>
    </xf>
    <xf numFmtId="0" fontId="1" fillId="35" borderId="16" xfId="0" applyFont="1" applyFill="1" applyBorder="1" applyAlignment="1">
      <alignment horizontal="center"/>
    </xf>
    <xf numFmtId="0" fontId="1" fillId="35" borderId="0" xfId="0" applyFont="1" applyFill="1" applyAlignment="1">
      <alignment horizontal="center"/>
    </xf>
    <xf numFmtId="0" fontId="21" fillId="4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45" borderId="0" xfId="0" applyFont="1" applyFill="1" applyAlignment="1">
      <alignment horizontal="center"/>
    </xf>
    <xf numFmtId="0" fontId="1" fillId="38" borderId="39" xfId="0" applyFont="1" applyFill="1" applyBorder="1" applyAlignment="1">
      <alignment horizontal="center" wrapText="1"/>
    </xf>
    <xf numFmtId="0" fontId="1" fillId="38" borderId="40" xfId="0" applyFont="1" applyFill="1" applyBorder="1" applyAlignment="1">
      <alignment horizontal="center" wrapText="1"/>
    </xf>
    <xf numFmtId="0" fontId="1" fillId="38" borderId="41" xfId="0" applyFont="1" applyFill="1" applyBorder="1" applyAlignment="1">
      <alignment horizontal="center" wrapText="1"/>
    </xf>
    <xf numFmtId="0" fontId="1" fillId="38" borderId="39" xfId="0" applyFont="1" applyFill="1" applyBorder="1" applyAlignment="1">
      <alignment horizontal="center"/>
    </xf>
    <xf numFmtId="0" fontId="1" fillId="38" borderId="40" xfId="0" applyFont="1" applyFill="1" applyBorder="1" applyAlignment="1">
      <alignment horizontal="center"/>
    </xf>
    <xf numFmtId="0" fontId="1" fillId="38" borderId="4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44" borderId="0" xfId="0" applyFont="1" applyFill="1" applyAlignment="1">
      <alignment horizontal="center"/>
    </xf>
    <xf numFmtId="0" fontId="1" fillId="39" borderId="0" xfId="0" applyFont="1" applyFill="1" applyAlignment="1">
      <alignment horizontal="center"/>
    </xf>
    <xf numFmtId="0" fontId="1" fillId="38" borderId="0" xfId="0" applyFont="1" applyFill="1" applyAlignment="1">
      <alignment horizontal="center" vertical="center" wrapText="1"/>
    </xf>
    <xf numFmtId="0" fontId="1" fillId="40" borderId="0" xfId="0" applyFont="1" applyFill="1" applyAlignment="1">
      <alignment horizontal="center" vertical="center" wrapText="1"/>
    </xf>
    <xf numFmtId="0" fontId="1" fillId="38" borderId="0" xfId="0" applyFont="1" applyFill="1" applyAlignment="1">
      <alignment horizontal="center"/>
    </xf>
    <xf numFmtId="0" fontId="1" fillId="40" borderId="0" xfId="0" applyFont="1" applyFill="1" applyAlignment="1">
      <alignment horizontal="center"/>
    </xf>
    <xf numFmtId="0" fontId="1" fillId="46" borderId="43" xfId="0" applyFont="1" applyFill="1" applyBorder="1" applyAlignment="1">
      <alignment horizontal="center"/>
    </xf>
    <xf numFmtId="0" fontId="1" fillId="46" borderId="10" xfId="0" applyFont="1" applyFill="1" applyBorder="1" applyAlignment="1">
      <alignment horizontal="center"/>
    </xf>
    <xf numFmtId="0" fontId="21" fillId="47" borderId="10" xfId="0" applyFont="1" applyFill="1" applyBorder="1" applyAlignment="1">
      <alignment horizontal="center"/>
    </xf>
    <xf numFmtId="0" fontId="1" fillId="38" borderId="43" xfId="0" applyFont="1" applyFill="1" applyBorder="1" applyAlignment="1">
      <alignment horizontal="center"/>
    </xf>
    <xf numFmtId="0" fontId="21" fillId="45" borderId="42" xfId="0" applyFont="1" applyFill="1" applyBorder="1" applyAlignment="1">
      <alignment horizontal="center"/>
    </xf>
    <xf numFmtId="0" fontId="21" fillId="38" borderId="12" xfId="0" applyFont="1" applyFill="1" applyBorder="1" applyAlignment="1">
      <alignment horizontal="center"/>
    </xf>
    <xf numFmtId="0" fontId="21" fillId="38" borderId="44" xfId="0" applyFont="1" applyFill="1" applyBorder="1" applyAlignment="1">
      <alignment horizontal="center"/>
    </xf>
    <xf numFmtId="0" fontId="21" fillId="38" borderId="13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7" xr:uid="{00000000-0005-0000-0000-00000C000000}"/>
    <cellStyle name="60% - Accent2 2" xfId="38" xr:uid="{00000000-0005-0000-0000-00000D000000}"/>
    <cellStyle name="60% - Accent3 2" xfId="39" xr:uid="{00000000-0005-0000-0000-00000E000000}"/>
    <cellStyle name="60% - Accent4 2" xfId="40" xr:uid="{00000000-0005-0000-0000-00000F000000}"/>
    <cellStyle name="60% - Accent5 2" xfId="41" xr:uid="{00000000-0005-0000-0000-000010000000}"/>
    <cellStyle name="60% - Accent6 2" xfId="42" xr:uid="{00000000-0005-0000-0000-000011000000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36" xr:uid="{00000000-0005-0000-0000-000023000000}"/>
    <cellStyle name="Normal" xfId="0" builtinId="0"/>
    <cellStyle name="Note" xfId="15" builtinId="10" customBuiltin="1"/>
    <cellStyle name="Output" xfId="10" builtinId="21" customBuiltin="1"/>
    <cellStyle name="Percent" xfId="1" builtinId="5"/>
    <cellStyle name="Title" xfId="2" builtinId="15" customBuiltin="1"/>
    <cellStyle name="Total" xfId="17" builtinId="25" customBuiltin="1"/>
    <cellStyle name="Warning Text" xfId="14" builtinId="11" customBuiltin="1"/>
  </cellStyles>
  <dxfs count="2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128462</xdr:colOff>
      <xdr:row>4</xdr:row>
      <xdr:rowOff>63778</xdr:rowOff>
    </xdr:from>
    <xdr:to>
      <xdr:col>0</xdr:col>
      <xdr:colOff>816847</xdr:colOff>
      <xdr:row>4</xdr:row>
      <xdr:rowOff>281708</xdr:rowOff>
    </xdr:to>
    <xdr:pic>
      <xdr:nvPicPr>
        <xdr:cNvPr id="2" name="Afbeelding 23">
          <a:extLst>
            <a:ext uri="{FF2B5EF4-FFF2-40B4-BE49-F238E27FC236}">
              <a16:creationId xmlns:a16="http://schemas.microsoft.com/office/drawing/2014/main" id="{4E7CA05A-3208-496C-AC1E-05A1C2AD7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63690" y="551136"/>
          <a:ext cx="217930" cy="688385"/>
        </a:xfrm>
        <a:prstGeom prst="rect">
          <a:avLst/>
        </a:prstGeom>
      </xdr:spPr>
    </xdr:pic>
    <xdr:clientData/>
  </xdr:twoCellAnchor>
  <xdr:twoCellAnchor editAs="oneCell">
    <xdr:from>
      <xdr:col>0</xdr:col>
      <xdr:colOff>133420</xdr:colOff>
      <xdr:row>5</xdr:row>
      <xdr:rowOff>66256</xdr:rowOff>
    </xdr:from>
    <xdr:to>
      <xdr:col>0</xdr:col>
      <xdr:colOff>816848</xdr:colOff>
      <xdr:row>5</xdr:row>
      <xdr:rowOff>284186</xdr:rowOff>
    </xdr:to>
    <xdr:pic>
      <xdr:nvPicPr>
        <xdr:cNvPr id="3" name="Afbeelding 50">
          <a:extLst>
            <a:ext uri="{FF2B5EF4-FFF2-40B4-BE49-F238E27FC236}">
              <a16:creationId xmlns:a16="http://schemas.microsoft.com/office/drawing/2014/main" id="{C2B80CA3-D69F-4A5D-B7AC-8C13ACADE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66169" y="891110"/>
          <a:ext cx="217930" cy="683428"/>
        </a:xfrm>
        <a:prstGeom prst="rect">
          <a:avLst/>
        </a:prstGeom>
      </xdr:spPr>
    </xdr:pic>
    <xdr:clientData/>
  </xdr:twoCellAnchor>
  <xdr:twoCellAnchor editAs="oneCell">
    <xdr:from>
      <xdr:col>0</xdr:col>
      <xdr:colOff>128462</xdr:colOff>
      <xdr:row>3</xdr:row>
      <xdr:rowOff>44728</xdr:rowOff>
    </xdr:from>
    <xdr:to>
      <xdr:col>0</xdr:col>
      <xdr:colOff>816847</xdr:colOff>
      <xdr:row>3</xdr:row>
      <xdr:rowOff>262658</xdr:rowOff>
    </xdr:to>
    <xdr:pic>
      <xdr:nvPicPr>
        <xdr:cNvPr id="4" name="Afbeelding 212">
          <a:extLst>
            <a:ext uri="{FF2B5EF4-FFF2-40B4-BE49-F238E27FC236}">
              <a16:creationId xmlns:a16="http://schemas.microsoft.com/office/drawing/2014/main" id="{9AA34D2D-80DE-4DD1-9304-026FF2996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63690" y="197069"/>
          <a:ext cx="217930" cy="688385"/>
        </a:xfrm>
        <a:prstGeom prst="rect">
          <a:avLst/>
        </a:prstGeom>
      </xdr:spPr>
    </xdr:pic>
    <xdr:clientData/>
  </xdr:twoCellAnchor>
  <xdr:twoCellAnchor editAs="oneCell">
    <xdr:from>
      <xdr:col>0</xdr:col>
      <xdr:colOff>123950</xdr:colOff>
      <xdr:row>14</xdr:row>
      <xdr:rowOff>68783</xdr:rowOff>
    </xdr:from>
    <xdr:to>
      <xdr:col>0</xdr:col>
      <xdr:colOff>816848</xdr:colOff>
      <xdr:row>14</xdr:row>
      <xdr:rowOff>357175</xdr:rowOff>
    </xdr:to>
    <xdr:pic>
      <xdr:nvPicPr>
        <xdr:cNvPr id="5" name="Afbeelding 249">
          <a:extLst>
            <a:ext uri="{FF2B5EF4-FFF2-40B4-BE49-F238E27FC236}">
              <a16:creationId xmlns:a16="http://schemas.microsoft.com/office/drawing/2014/main" id="{BA92FA46-C663-4ADD-B276-73BAE13A4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26203" y="3571427"/>
          <a:ext cx="288392" cy="692898"/>
        </a:xfrm>
        <a:prstGeom prst="rect">
          <a:avLst/>
        </a:prstGeom>
      </xdr:spPr>
    </xdr:pic>
    <xdr:clientData/>
  </xdr:twoCellAnchor>
  <xdr:twoCellAnchor editAs="oneCell">
    <xdr:from>
      <xdr:col>0</xdr:col>
      <xdr:colOff>137184</xdr:colOff>
      <xdr:row>12</xdr:row>
      <xdr:rowOff>54376</xdr:rowOff>
    </xdr:from>
    <xdr:to>
      <xdr:col>0</xdr:col>
      <xdr:colOff>816848</xdr:colOff>
      <xdr:row>12</xdr:row>
      <xdr:rowOff>344090</xdr:rowOff>
    </xdr:to>
    <xdr:pic>
      <xdr:nvPicPr>
        <xdr:cNvPr id="6" name="Afbeelding 250">
          <a:extLst>
            <a:ext uri="{FF2B5EF4-FFF2-40B4-BE49-F238E27FC236}">
              <a16:creationId xmlns:a16="http://schemas.microsoft.com/office/drawing/2014/main" id="{D3D291BE-F890-4792-A411-E57A54CA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32159" y="2789160"/>
          <a:ext cx="289714" cy="679664"/>
        </a:xfrm>
        <a:prstGeom prst="rect">
          <a:avLst/>
        </a:prstGeom>
      </xdr:spPr>
    </xdr:pic>
    <xdr:clientData/>
  </xdr:twoCellAnchor>
  <xdr:twoCellAnchor editAs="oneCell">
    <xdr:from>
      <xdr:col>0</xdr:col>
      <xdr:colOff>133420</xdr:colOff>
      <xdr:row>11</xdr:row>
      <xdr:rowOff>10807</xdr:rowOff>
    </xdr:from>
    <xdr:to>
      <xdr:col>0</xdr:col>
      <xdr:colOff>816848</xdr:colOff>
      <xdr:row>11</xdr:row>
      <xdr:rowOff>367472</xdr:rowOff>
    </xdr:to>
    <xdr:pic>
      <xdr:nvPicPr>
        <xdr:cNvPr id="7" name="Afbeelding 251">
          <a:extLst>
            <a:ext uri="{FF2B5EF4-FFF2-40B4-BE49-F238E27FC236}">
              <a16:creationId xmlns:a16="http://schemas.microsoft.com/office/drawing/2014/main" id="{8303B064-70DA-4371-A736-6782247B9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96801" y="2389616"/>
          <a:ext cx="356665" cy="683428"/>
        </a:xfrm>
        <a:prstGeom prst="rect">
          <a:avLst/>
        </a:prstGeom>
      </xdr:spPr>
    </xdr:pic>
    <xdr:clientData/>
  </xdr:twoCellAnchor>
  <xdr:twoCellAnchor editAs="oneCell">
    <xdr:from>
      <xdr:col>0</xdr:col>
      <xdr:colOff>123084</xdr:colOff>
      <xdr:row>13</xdr:row>
      <xdr:rowOff>21259</xdr:rowOff>
    </xdr:from>
    <xdr:to>
      <xdr:col>0</xdr:col>
      <xdr:colOff>816848</xdr:colOff>
      <xdr:row>13</xdr:row>
      <xdr:rowOff>310554</xdr:rowOff>
    </xdr:to>
    <xdr:pic>
      <xdr:nvPicPr>
        <xdr:cNvPr id="8" name="Afbeelding 252">
          <a:extLst>
            <a:ext uri="{FF2B5EF4-FFF2-40B4-BE49-F238E27FC236}">
              <a16:creationId xmlns:a16="http://schemas.microsoft.com/office/drawing/2014/main" id="{1FFCFA00-46E3-4769-B67B-3870D0B31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25318" y="3136353"/>
          <a:ext cx="289295" cy="693764"/>
        </a:xfrm>
        <a:prstGeom prst="rect">
          <a:avLst/>
        </a:prstGeom>
      </xdr:spPr>
    </xdr:pic>
    <xdr:clientData/>
  </xdr:twoCellAnchor>
  <xdr:twoCellAnchor editAs="oneCell">
    <xdr:from>
      <xdr:col>0</xdr:col>
      <xdr:colOff>156466</xdr:colOff>
      <xdr:row>10</xdr:row>
      <xdr:rowOff>52631</xdr:rowOff>
    </xdr:from>
    <xdr:to>
      <xdr:col>0</xdr:col>
      <xdr:colOff>816848</xdr:colOff>
      <xdr:row>10</xdr:row>
      <xdr:rowOff>331615</xdr:rowOff>
    </xdr:to>
    <xdr:pic>
      <xdr:nvPicPr>
        <xdr:cNvPr id="9" name="Afbeelding 253">
          <a:extLst>
            <a:ext uri="{FF2B5EF4-FFF2-40B4-BE49-F238E27FC236}">
              <a16:creationId xmlns:a16="http://schemas.microsoft.com/office/drawing/2014/main" id="{9D3F678B-5210-4811-8695-93CAF09DC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47165" y="2016553"/>
          <a:ext cx="278984" cy="6603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70"/>
  <sheetViews>
    <sheetView tabSelected="1" zoomScale="70" zoomScaleNormal="70" workbookViewId="0">
      <selection activeCell="D190" sqref="D190"/>
    </sheetView>
  </sheetViews>
  <sheetFormatPr defaultRowHeight="15" x14ac:dyDescent="0.25"/>
  <cols>
    <col min="1" max="10" width="9.140625" style="30"/>
    <col min="11" max="11" width="2.7109375" style="30" customWidth="1"/>
    <col min="12" max="12" width="2.5703125" style="30" customWidth="1"/>
    <col min="13" max="21" width="9.140625" style="30"/>
    <col min="22" max="22" width="3.42578125" style="30" customWidth="1"/>
    <col min="23" max="26" width="9.140625" style="30"/>
    <col min="27" max="30" width="0" style="30" hidden="1" customWidth="1"/>
    <col min="31" max="16384" width="9.140625" style="30"/>
  </cols>
  <sheetData>
    <row r="1" spans="1:52" ht="21" x14ac:dyDescent="0.35">
      <c r="A1" s="152" t="s">
        <v>364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27"/>
      <c r="W1" s="27"/>
      <c r="X1" s="27"/>
    </row>
    <row r="2" spans="1:52" x14ac:dyDescent="0.25">
      <c r="A2" s="29" t="s">
        <v>347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8"/>
      <c r="W2" s="28"/>
      <c r="X2" s="28"/>
      <c r="Y2" s="31"/>
    </row>
    <row r="3" spans="1:52" x14ac:dyDescent="0.25">
      <c r="A3" s="18" t="s">
        <v>154</v>
      </c>
      <c r="B3" s="26">
        <v>3970</v>
      </c>
      <c r="C3" s="26">
        <v>3971</v>
      </c>
      <c r="D3" s="26">
        <v>3972</v>
      </c>
      <c r="E3" s="26">
        <v>3958</v>
      </c>
      <c r="F3" s="26">
        <v>3959</v>
      </c>
      <c r="G3" s="26">
        <v>3960</v>
      </c>
      <c r="H3" s="26">
        <v>3964</v>
      </c>
      <c r="I3" s="26">
        <v>3965</v>
      </c>
      <c r="J3" s="26">
        <v>3966</v>
      </c>
      <c r="L3" s="18" t="s">
        <v>154</v>
      </c>
      <c r="M3" s="26">
        <v>3970</v>
      </c>
      <c r="N3" s="26">
        <v>3971</v>
      </c>
      <c r="O3" s="26">
        <v>3972</v>
      </c>
      <c r="P3" s="26">
        <v>3958</v>
      </c>
      <c r="Q3" s="26">
        <v>3959</v>
      </c>
      <c r="R3" s="26">
        <v>3960</v>
      </c>
      <c r="S3" s="26">
        <v>3964</v>
      </c>
      <c r="T3" s="26">
        <v>3965</v>
      </c>
      <c r="U3" s="26">
        <v>3966</v>
      </c>
    </row>
    <row r="4" spans="1:52" x14ac:dyDescent="0.25">
      <c r="A4" s="18" t="s">
        <v>155</v>
      </c>
      <c r="B4" s="26">
        <v>1</v>
      </c>
      <c r="C4" s="26">
        <v>1</v>
      </c>
      <c r="D4" s="26">
        <v>1</v>
      </c>
      <c r="E4" s="26">
        <v>2</v>
      </c>
      <c r="F4" s="26">
        <v>2</v>
      </c>
      <c r="G4" s="26">
        <v>2</v>
      </c>
      <c r="H4" s="26">
        <v>3</v>
      </c>
      <c r="I4" s="26">
        <v>3</v>
      </c>
      <c r="J4" s="26">
        <v>3</v>
      </c>
      <c r="L4" s="18" t="s">
        <v>155</v>
      </c>
      <c r="M4" s="26">
        <v>1</v>
      </c>
      <c r="N4" s="26">
        <v>1</v>
      </c>
      <c r="O4" s="26">
        <v>1</v>
      </c>
      <c r="P4" s="26">
        <v>2</v>
      </c>
      <c r="Q4" s="26">
        <v>2</v>
      </c>
      <c r="R4" s="26">
        <v>2</v>
      </c>
      <c r="S4" s="26">
        <v>3</v>
      </c>
      <c r="T4" s="26">
        <v>3</v>
      </c>
      <c r="U4" s="26">
        <v>3</v>
      </c>
    </row>
    <row r="5" spans="1:52" ht="15.75" thickBot="1" x14ac:dyDescent="0.3">
      <c r="A5" s="18" t="s">
        <v>156</v>
      </c>
      <c r="B5" s="26">
        <v>1</v>
      </c>
      <c r="C5" s="26">
        <v>2</v>
      </c>
      <c r="D5" s="26">
        <v>3</v>
      </c>
      <c r="E5" s="26">
        <v>1</v>
      </c>
      <c r="F5" s="26">
        <v>2</v>
      </c>
      <c r="G5" s="26">
        <v>3</v>
      </c>
      <c r="H5" s="26">
        <v>1</v>
      </c>
      <c r="I5" s="26">
        <v>2</v>
      </c>
      <c r="J5" s="26">
        <v>3</v>
      </c>
      <c r="K5" s="31"/>
      <c r="L5" s="18" t="s">
        <v>156</v>
      </c>
      <c r="M5" s="26">
        <v>1</v>
      </c>
      <c r="N5" s="26">
        <v>2</v>
      </c>
      <c r="O5" s="26">
        <v>3</v>
      </c>
      <c r="P5" s="26">
        <v>1</v>
      </c>
      <c r="Q5" s="26">
        <v>2</v>
      </c>
      <c r="R5" s="26">
        <v>3</v>
      </c>
      <c r="S5" s="26">
        <v>1</v>
      </c>
      <c r="T5" s="26">
        <v>2</v>
      </c>
      <c r="U5" s="26">
        <v>3</v>
      </c>
      <c r="W5" s="18" t="s">
        <v>186</v>
      </c>
      <c r="X5" s="18"/>
      <c r="Y5" s="18"/>
      <c r="Z5" s="18"/>
      <c r="AA5" s="18" t="s">
        <v>191</v>
      </c>
      <c r="AB5" s="18"/>
      <c r="AC5" s="18"/>
      <c r="AD5" s="18"/>
      <c r="AE5" s="18" t="s">
        <v>193</v>
      </c>
      <c r="AF5" s="18"/>
      <c r="AG5" s="26"/>
      <c r="AH5" s="26"/>
    </row>
    <row r="6" spans="1:52" x14ac:dyDescent="0.25">
      <c r="A6" s="26"/>
      <c r="B6" s="26" t="s">
        <v>202</v>
      </c>
      <c r="C6" s="26" t="s">
        <v>203</v>
      </c>
      <c r="D6" s="26" t="s">
        <v>204</v>
      </c>
      <c r="E6" s="26" t="s">
        <v>196</v>
      </c>
      <c r="F6" s="26" t="s">
        <v>197</v>
      </c>
      <c r="G6" s="26" t="s">
        <v>198</v>
      </c>
      <c r="H6" s="26" t="s">
        <v>199</v>
      </c>
      <c r="I6" s="26" t="s">
        <v>200</v>
      </c>
      <c r="J6" s="26" t="s">
        <v>201</v>
      </c>
      <c r="K6" s="31"/>
      <c r="L6" s="26"/>
      <c r="M6" s="26" t="s">
        <v>202</v>
      </c>
      <c r="N6" s="26" t="s">
        <v>203</v>
      </c>
      <c r="O6" s="26" t="s">
        <v>204</v>
      </c>
      <c r="P6" s="26" t="s">
        <v>196</v>
      </c>
      <c r="Q6" s="26" t="s">
        <v>197</v>
      </c>
      <c r="R6" s="26" t="s">
        <v>198</v>
      </c>
      <c r="S6" s="26" t="s">
        <v>199</v>
      </c>
      <c r="T6" s="26" t="s">
        <v>200</v>
      </c>
      <c r="U6" s="26" t="s">
        <v>201</v>
      </c>
      <c r="W6" s="26" t="s">
        <v>153</v>
      </c>
      <c r="X6" s="26"/>
      <c r="Y6" s="26"/>
      <c r="Z6" s="26"/>
      <c r="AA6" s="26" t="s">
        <v>153</v>
      </c>
      <c r="AB6" s="26"/>
      <c r="AC6" s="26"/>
      <c r="AD6" s="26"/>
      <c r="AE6" s="26" t="s">
        <v>153</v>
      </c>
      <c r="AF6" s="26"/>
      <c r="AG6" s="26"/>
      <c r="AH6" s="26"/>
      <c r="AK6" s="148" t="s">
        <v>359</v>
      </c>
      <c r="AL6" s="149"/>
      <c r="AM6" s="149"/>
      <c r="AN6" s="150"/>
      <c r="AO6" s="148" t="s">
        <v>361</v>
      </c>
      <c r="AP6" s="149"/>
      <c r="AQ6" s="149"/>
      <c r="AR6" s="150"/>
      <c r="AS6" s="148" t="s">
        <v>362</v>
      </c>
      <c r="AT6" s="149"/>
      <c r="AU6" s="149"/>
      <c r="AV6" s="150"/>
      <c r="AW6" s="148" t="s">
        <v>363</v>
      </c>
      <c r="AX6" s="149"/>
      <c r="AY6" s="149"/>
      <c r="AZ6" s="150"/>
    </row>
    <row r="7" spans="1:52" x14ac:dyDescent="0.25">
      <c r="B7" s="151" t="s">
        <v>107</v>
      </c>
      <c r="C7" s="151"/>
      <c r="D7" s="151"/>
      <c r="E7" s="151"/>
      <c r="F7" s="151"/>
      <c r="G7" s="151"/>
      <c r="H7" s="151"/>
      <c r="I7" s="151"/>
      <c r="J7" s="151"/>
      <c r="K7" s="28"/>
      <c r="L7" s="28"/>
      <c r="M7" s="151" t="s">
        <v>348</v>
      </c>
      <c r="N7" s="151"/>
      <c r="O7" s="151"/>
      <c r="P7" s="151"/>
      <c r="Q7" s="151"/>
      <c r="R7" s="151"/>
      <c r="S7" s="151"/>
      <c r="T7" s="151"/>
      <c r="U7" s="151"/>
      <c r="W7" s="26" t="s">
        <v>187</v>
      </c>
      <c r="X7" s="26" t="s">
        <v>188</v>
      </c>
      <c r="Y7" s="26" t="s">
        <v>189</v>
      </c>
      <c r="Z7" s="26" t="s">
        <v>190</v>
      </c>
      <c r="AA7" s="26" t="s">
        <v>187</v>
      </c>
      <c r="AB7" s="26" t="s">
        <v>188</v>
      </c>
      <c r="AC7" s="26" t="s">
        <v>189</v>
      </c>
      <c r="AD7" s="26" t="s">
        <v>190</v>
      </c>
      <c r="AE7" s="26" t="s">
        <v>187</v>
      </c>
      <c r="AF7" s="26" t="s">
        <v>188</v>
      </c>
      <c r="AG7" s="26" t="s">
        <v>189</v>
      </c>
      <c r="AH7" s="26" t="s">
        <v>190</v>
      </c>
      <c r="AK7" s="63" t="s">
        <v>355</v>
      </c>
      <c r="AL7" s="64" t="s">
        <v>356</v>
      </c>
      <c r="AM7" s="64" t="s">
        <v>357</v>
      </c>
      <c r="AN7" s="65" t="s">
        <v>358</v>
      </c>
      <c r="AO7" s="63" t="s">
        <v>355</v>
      </c>
      <c r="AP7" s="64" t="s">
        <v>356</v>
      </c>
      <c r="AQ7" s="64" t="s">
        <v>357</v>
      </c>
      <c r="AR7" s="65" t="s">
        <v>358</v>
      </c>
      <c r="AS7" s="63" t="s">
        <v>355</v>
      </c>
      <c r="AT7" s="64" t="s">
        <v>356</v>
      </c>
      <c r="AU7" s="64" t="s">
        <v>357</v>
      </c>
      <c r="AV7" s="65" t="s">
        <v>358</v>
      </c>
      <c r="AW7" s="63" t="s">
        <v>355</v>
      </c>
      <c r="AX7" s="64" t="s">
        <v>356</v>
      </c>
      <c r="AY7" s="64" t="s">
        <v>357</v>
      </c>
      <c r="AZ7" s="65" t="s">
        <v>358</v>
      </c>
    </row>
    <row r="8" spans="1:52" hidden="1" x14ac:dyDescent="0.25">
      <c r="A8" s="32" t="s">
        <v>205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1"/>
      <c r="M8" s="12">
        <f t="shared" ref="M8:U36" si="0">B8/B$170</f>
        <v>0</v>
      </c>
      <c r="N8" s="12">
        <f t="shared" si="0"/>
        <v>0</v>
      </c>
      <c r="O8" s="12">
        <f t="shared" si="0"/>
        <v>0</v>
      </c>
      <c r="P8" s="12">
        <f t="shared" si="0"/>
        <v>0</v>
      </c>
      <c r="Q8" s="12">
        <f t="shared" si="0"/>
        <v>0</v>
      </c>
      <c r="R8" s="12">
        <f t="shared" si="0"/>
        <v>0</v>
      </c>
      <c r="S8" s="12">
        <f t="shared" si="0"/>
        <v>0</v>
      </c>
      <c r="T8" s="12">
        <f t="shared" si="0"/>
        <v>0</v>
      </c>
      <c r="U8" s="12">
        <f t="shared" si="0"/>
        <v>0</v>
      </c>
      <c r="W8" s="12">
        <f>AVERAGE(M8:O8)</f>
        <v>0</v>
      </c>
      <c r="X8" s="12">
        <f>AVERAGE(P8:R8)</f>
        <v>0</v>
      </c>
      <c r="Y8" s="12">
        <f>AVERAGE(S8:U8)</f>
        <v>0</v>
      </c>
      <c r="Z8" s="12">
        <f>AVERAGE(M8:U8)</f>
        <v>0</v>
      </c>
      <c r="AA8" s="12">
        <f>STDEV(M8:O8)</f>
        <v>0</v>
      </c>
      <c r="AB8" s="12">
        <f>STDEV(P8:R8)</f>
        <v>0</v>
      </c>
      <c r="AC8" s="12">
        <f>STDEV(S8:U8)</f>
        <v>0</v>
      </c>
      <c r="AD8" s="12">
        <f>STDEV(M8:U8)</f>
        <v>0</v>
      </c>
      <c r="AE8" s="12" t="e">
        <f>AA8/W8</f>
        <v>#DIV/0!</v>
      </c>
      <c r="AF8" s="12" t="e">
        <f>AB8/X8</f>
        <v>#DIV/0!</v>
      </c>
      <c r="AG8" s="12" t="e">
        <f>AC8/Y8</f>
        <v>#DIV/0!</v>
      </c>
      <c r="AH8" s="12" t="e">
        <f>AD8/Z8</f>
        <v>#DIV/0!</v>
      </c>
      <c r="AJ8" s="66" t="s">
        <v>349</v>
      </c>
      <c r="AK8" s="35">
        <f>AVERAGE(AE17,AE21,AE30,AE32,AE42,AE45,AE49,AE56,AE68,AE79:AE81,AE86,AE88,AE101:AE102,AE114:AE115,AE117,AE124)</f>
        <v>8.7323223920093201E-2</v>
      </c>
      <c r="AL8" s="33">
        <f t="shared" ref="AL8:AN8" si="1">AVERAGE(AF17,AF21,AF30,AF32,AF42,AF45,AF49,AF56,AF68,AF79:AF81,AF86,AF88,AF101:AF102,AF114:AF115,AF117,AF124)</f>
        <v>6.5593876862118303E-2</v>
      </c>
      <c r="AM8" s="33">
        <f t="shared" si="1"/>
        <v>8.6582256034271471E-2</v>
      </c>
      <c r="AN8" s="36">
        <f t="shared" si="1"/>
        <v>8.9589784875779288E-2</v>
      </c>
      <c r="AO8" s="40">
        <f>MEDIAN(AE17,AE21,AE30,AE32,AE42,AE45,AE49,AE56,AE68,AE79:AE81,AE86,AE88,AE101:AE102,AE114:AE115,AE117,AE124)</f>
        <v>9.0007155186221266E-2</v>
      </c>
      <c r="AP8" s="34">
        <f t="shared" ref="AP8:AR8" si="2">MEDIAN(AF17,AF21,AF30,AF32,AF42,AF45,AF49,AF56,AF68,AF79:AF81,AF86,AF88,AF101:AF102,AF114:AF115,AF117,AF124)</f>
        <v>6.8479118621264295E-2</v>
      </c>
      <c r="AQ8" s="34">
        <f t="shared" si="2"/>
        <v>7.8832762136201329E-2</v>
      </c>
      <c r="AR8" s="41">
        <f t="shared" si="2"/>
        <v>9.3546824839574397E-2</v>
      </c>
      <c r="AS8" s="40">
        <f>MIN(AE17,AE21,AE30,AE32,AE42,AE45,AE49,AE56,AE68,AE79:AE81,AE86,AE88,AE101:AE102,AE114:AE115,AE117,AE124)</f>
        <v>5.871785731921317E-3</v>
      </c>
      <c r="AT8" s="34">
        <f t="shared" ref="AT8:AV8" si="3">MIN(AF17,AF21,AF30,AF32,AF42,AF45,AF49,AF56,AF68,AF79:AF81,AF86,AF88,AF101:AF102,AF114:AF115,AF117,AF124)</f>
        <v>2.7403504402464971E-3</v>
      </c>
      <c r="AU8" s="34">
        <f t="shared" si="3"/>
        <v>8.3099857097426334E-3</v>
      </c>
      <c r="AV8" s="41">
        <f t="shared" si="3"/>
        <v>2.7259031846022744E-2</v>
      </c>
      <c r="AW8" s="40">
        <f>MAX(AE17,AE21,AE30,AE32,AE42,AE45,AE49,AE56,AE68,AE79:AE81,AE86,AE88,AE101:AE102,AE114:AE115,AE117,AE124)</f>
        <v>0.14628448543967976</v>
      </c>
      <c r="AX8" s="34">
        <f t="shared" ref="AX8:AZ8" si="4">MAX(AF17,AF21,AF30,AF32,AF42,AF45,AF49,AF56,AF68,AF79:AF81,AF86,AF88,AF101:AF102,AF114:AF115,AF117,AF124)</f>
        <v>0.13985999565538756</v>
      </c>
      <c r="AY8" s="34">
        <f t="shared" si="4"/>
        <v>0.17780450492005423</v>
      </c>
      <c r="AZ8" s="41">
        <f t="shared" si="4"/>
        <v>0.14030041134246088</v>
      </c>
    </row>
    <row r="9" spans="1:52" hidden="1" x14ac:dyDescent="0.25">
      <c r="A9" s="32" t="s">
        <v>206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1"/>
      <c r="M9" s="12">
        <f t="shared" si="0"/>
        <v>0</v>
      </c>
      <c r="N9" s="12">
        <f t="shared" si="0"/>
        <v>0</v>
      </c>
      <c r="O9" s="12">
        <f t="shared" si="0"/>
        <v>0</v>
      </c>
      <c r="P9" s="12">
        <f t="shared" si="0"/>
        <v>0</v>
      </c>
      <c r="Q9" s="12">
        <f t="shared" si="0"/>
        <v>0</v>
      </c>
      <c r="R9" s="12">
        <f t="shared" si="0"/>
        <v>0</v>
      </c>
      <c r="S9" s="12">
        <f t="shared" si="0"/>
        <v>0</v>
      </c>
      <c r="T9" s="12">
        <f t="shared" si="0"/>
        <v>0</v>
      </c>
      <c r="U9" s="12">
        <f t="shared" si="0"/>
        <v>0</v>
      </c>
      <c r="W9" s="12">
        <f t="shared" ref="W9:W72" si="5">AVERAGE(M9:O9)</f>
        <v>0</v>
      </c>
      <c r="X9" s="12">
        <f t="shared" ref="X9:X72" si="6">AVERAGE(P9:R9)</f>
        <v>0</v>
      </c>
      <c r="Y9" s="12">
        <f t="shared" ref="Y9:Y72" si="7">AVERAGE(S9:U9)</f>
        <v>0</v>
      </c>
      <c r="Z9" s="12">
        <f t="shared" ref="Z9:Z72" si="8">AVERAGE(M9:U9)</f>
        <v>0</v>
      </c>
      <c r="AA9" s="12">
        <f t="shared" ref="AA9:AA72" si="9">STDEV(M9:O9)</f>
        <v>0</v>
      </c>
      <c r="AB9" s="12">
        <f t="shared" ref="AB9:AB72" si="10">STDEV(P9:R9)</f>
        <v>0</v>
      </c>
      <c r="AC9" s="12">
        <f t="shared" ref="AC9:AC72" si="11">STDEV(S9:U9)</f>
        <v>0</v>
      </c>
      <c r="AD9" s="12">
        <f t="shared" ref="AD9:AD72" si="12">STDEV(M9:U9)</f>
        <v>0</v>
      </c>
      <c r="AE9" s="12" t="e">
        <f t="shared" ref="AE9:AH72" si="13">AA9/W9</f>
        <v>#DIV/0!</v>
      </c>
      <c r="AF9" s="12" t="e">
        <f t="shared" si="13"/>
        <v>#DIV/0!</v>
      </c>
      <c r="AG9" s="12" t="e">
        <f t="shared" si="13"/>
        <v>#DIV/0!</v>
      </c>
      <c r="AH9" s="12" t="e">
        <f t="shared" si="13"/>
        <v>#DIV/0!</v>
      </c>
      <c r="AJ9" s="67" t="s">
        <v>350</v>
      </c>
      <c r="AK9" s="35">
        <f>AVERAGE(AE13,AE24,AE35,AE53:AE54,AE59,AE65,AE75,AE83:AE85,AE103,AE118,AE123,AE133:AE134,AE142:AE143,AE150:AE151)</f>
        <v>0.19147566558070878</v>
      </c>
      <c r="AL9" s="33">
        <f t="shared" ref="AL9:AN9" si="14">AVERAGE(AF13,AF24,AF35,AF53:AF54,AF59,AF65,AF75,AF83:AF85,AF103,AF118,AF123,AF133:AF134,AF142:AF143,AF150:AF151)</f>
        <v>0.15476812801578968</v>
      </c>
      <c r="AM9" s="33">
        <f t="shared" si="14"/>
        <v>0.15020297314194039</v>
      </c>
      <c r="AN9" s="36">
        <f t="shared" si="14"/>
        <v>0.16746126316702309</v>
      </c>
      <c r="AO9" s="40">
        <f>MEDIAN(AE13,AE24,AE35,AE53:AE54,AE59,AE65,AE75,AE83:AE85,AE103,AE118,AE123,AE133:AE134,AE142:AE143,AE150:AE151)</f>
        <v>0.17749366513564074</v>
      </c>
      <c r="AP9" s="34">
        <f t="shared" ref="AP9:AR9" si="15">MEDIAN(AF13,AF24,AF35,AF53:AF54,AF59,AF65,AF75,AF83:AF85,AF103,AF118,AF123,AF133:AF134,AF142:AF143,AF150:AF151)</f>
        <v>0.12455285314837056</v>
      </c>
      <c r="AQ9" s="34">
        <f t="shared" si="15"/>
        <v>0.16417282964854091</v>
      </c>
      <c r="AR9" s="41">
        <f t="shared" si="15"/>
        <v>0.14466829956394636</v>
      </c>
      <c r="AS9" s="40">
        <f>MIN(AE13,AE24,AE35,AE53:AE54,AE59,AE65,AE75,AE83:AE85,AE103,AE118,AE123,AE133:AE134,AE142:AE143,AE150:AE151)</f>
        <v>2.5186575360703706E-2</v>
      </c>
      <c r="AT9" s="34">
        <f t="shared" ref="AT9:AV9" si="16">MIN(AF13,AF24,AF35,AF53:AF54,AF59,AF65,AF75,AF83:AF85,AF103,AF118,AF123,AF133:AF134,AF142:AF143,AF150:AF151)</f>
        <v>2.9053275102943799E-2</v>
      </c>
      <c r="AU9" s="34">
        <f t="shared" si="16"/>
        <v>2.8439305924088887E-2</v>
      </c>
      <c r="AV9" s="41">
        <f t="shared" si="16"/>
        <v>5.2348048932977974E-2</v>
      </c>
      <c r="AW9" s="40">
        <f>MAX(AE13,AE24,AE35,AE53:AE54,AE59,AE65,AE75,AE83:AE85,AE103,AE118,AE123,AE133:AE134,AE142:AE143,AE150:AE151)</f>
        <v>0.39568705119742148</v>
      </c>
      <c r="AX9" s="34">
        <f t="shared" ref="AX9:AZ9" si="17">MAX(AF13,AF24,AF35,AF53:AF54,AF59,AF65,AF75,AF83:AF85,AF103,AF118,AF123,AF133:AF134,AF142:AF143,AF150:AF151)</f>
        <v>0.32957242955465543</v>
      </c>
      <c r="AY9" s="34">
        <f t="shared" si="17"/>
        <v>0.27982613991167316</v>
      </c>
      <c r="AZ9" s="41">
        <f t="shared" si="17"/>
        <v>0.29832263340346987</v>
      </c>
    </row>
    <row r="10" spans="1:52" hidden="1" x14ac:dyDescent="0.25">
      <c r="A10" s="32" t="s">
        <v>207</v>
      </c>
      <c r="B10" s="32">
        <v>3710.7159999999999</v>
      </c>
      <c r="C10" s="32">
        <v>2353.5140000000001</v>
      </c>
      <c r="D10" s="32">
        <v>2820.4940000000001</v>
      </c>
      <c r="E10" s="32">
        <v>4232.7460000000001</v>
      </c>
      <c r="F10" s="32">
        <v>3067.85</v>
      </c>
      <c r="G10" s="32">
        <v>3013.4780000199999</v>
      </c>
      <c r="H10" s="32">
        <v>3243.0940000000001</v>
      </c>
      <c r="I10" s="32">
        <v>1888.8779999999999</v>
      </c>
      <c r="J10" s="32">
        <v>3002.3939999999998</v>
      </c>
      <c r="K10" s="31"/>
      <c r="M10" s="12">
        <f t="shared" si="0"/>
        <v>1.151631951688464E-4</v>
      </c>
      <c r="N10" s="12">
        <f t="shared" si="0"/>
        <v>6.4363757311763681E-5</v>
      </c>
      <c r="O10" s="12">
        <f t="shared" si="0"/>
        <v>7.6550638169997089E-5</v>
      </c>
      <c r="P10" s="12">
        <f t="shared" si="0"/>
        <v>1.0111138309896953E-4</v>
      </c>
      <c r="Q10" s="12">
        <f t="shared" si="0"/>
        <v>7.585813039190847E-5</v>
      </c>
      <c r="R10" s="12">
        <f t="shared" si="0"/>
        <v>7.8878959117953664E-5</v>
      </c>
      <c r="S10" s="12">
        <f t="shared" si="0"/>
        <v>1.1055935223754825E-4</v>
      </c>
      <c r="T10" s="12">
        <f t="shared" si="0"/>
        <v>6.3256540886373673E-5</v>
      </c>
      <c r="U10" s="12">
        <f t="shared" si="0"/>
        <v>9.3782761112901685E-5</v>
      </c>
      <c r="W10" s="12">
        <f t="shared" si="5"/>
        <v>8.5359196883535713E-5</v>
      </c>
      <c r="X10" s="12">
        <f t="shared" si="6"/>
        <v>8.5282824202943892E-5</v>
      </c>
      <c r="Y10" s="12">
        <f t="shared" si="7"/>
        <v>8.9199551412274535E-5</v>
      </c>
      <c r="Z10" s="12">
        <f t="shared" si="8"/>
        <v>8.6613857499584718E-5</v>
      </c>
      <c r="AA10" s="12">
        <f t="shared" si="9"/>
        <v>2.6520534527160178E-5</v>
      </c>
      <c r="AB10" s="12">
        <f t="shared" si="10"/>
        <v>1.3790895877053792E-5</v>
      </c>
      <c r="AC10" s="12">
        <f t="shared" si="11"/>
        <v>2.3982146459421531E-5</v>
      </c>
      <c r="AD10" s="12">
        <f t="shared" si="12"/>
        <v>1.9259532466818267E-5</v>
      </c>
      <c r="AE10" s="12">
        <f t="shared" si="13"/>
        <v>0.31069334641637802</v>
      </c>
      <c r="AF10" s="12">
        <f t="shared" si="13"/>
        <v>0.16170777651823756</v>
      </c>
      <c r="AG10" s="12">
        <f t="shared" si="13"/>
        <v>0.26885949626111466</v>
      </c>
      <c r="AH10" s="12">
        <f t="shared" si="13"/>
        <v>0.22236086721932005</v>
      </c>
      <c r="AJ10" s="68" t="s">
        <v>351</v>
      </c>
      <c r="AK10" s="35">
        <f>AVERAGE(AE22,AE27,AE31,AE33,AE39,AE43,AE52,AE60,AE73,AE77,AE109,AE111,AE126:AE127,AE129:AE130,AE138:AE139,AE144,AE157)</f>
        <v>0.16767053223311282</v>
      </c>
      <c r="AL10" s="33">
        <f t="shared" ref="AL10:AN10" si="18">AVERAGE(AF22,AF27,AF31,AF33,AF39,AF43,AF52,AF60,AF73,AF77,AF109,AF111,AF126:AF127,AF129:AF130,AF138:AF139,AF144,AF157)</f>
        <v>0.13488909502562277</v>
      </c>
      <c r="AM10" s="33">
        <f t="shared" si="18"/>
        <v>0.14663785503453117</v>
      </c>
      <c r="AN10" s="36">
        <f t="shared" si="18"/>
        <v>0.14783359716487374</v>
      </c>
      <c r="AO10" s="40">
        <f>MEDIAN(AE22,AE27,AE31,AE33,AE39,AE43,AE52,AE60,AE73,AE77,AE109,AE111,AE126:AE127,AE129:AE130,AE138:AE139,AE144,AE157)</f>
        <v>0.12884378284809653</v>
      </c>
      <c r="AP10" s="34">
        <f t="shared" ref="AP10:AR10" si="19">MEDIAN(AF22,AF27,AF31,AF33,AF39,AF43,AF52,AF60,AF73,AF77,AF109,AF111,AF126:AF127,AF129:AF130,AF138:AF139,AF144,AF157)</f>
        <v>9.9772537703451833E-2</v>
      </c>
      <c r="AQ10" s="34">
        <f t="shared" si="19"/>
        <v>0.12823366539490932</v>
      </c>
      <c r="AR10" s="41">
        <f t="shared" si="19"/>
        <v>0.12021366429408578</v>
      </c>
      <c r="AS10" s="40">
        <f>MIN(AE22,AE27,AE31,AE33,AE39,AE43,AE52,AE60,AE73,AE77,AE109,AE111,AE126:AE127,AE129:AE130,AE138:AE139,AE144,AE157)</f>
        <v>6.556402566629406E-2</v>
      </c>
      <c r="AT10" s="34">
        <f t="shared" ref="AT10:AV10" si="20">MIN(AF22,AF27,AF31,AF33,AF39,AF43,AF52,AF60,AF73,AF77,AF109,AF111,AF126:AF127,AF129:AF130,AF138:AF139,AF144,AF157)</f>
        <v>3.3700424849213775E-2</v>
      </c>
      <c r="AU10" s="34">
        <f t="shared" si="20"/>
        <v>4.2695074424461878E-3</v>
      </c>
      <c r="AV10" s="41">
        <f t="shared" si="20"/>
        <v>7.0721437949810784E-2</v>
      </c>
      <c r="AW10" s="40">
        <f>MAX(AE22,AE27,AE31,AE33,AE39,AE43,AE52,AE60,AE73,AE77,AE109,AE111,AE126:AE127,AE129:AE130,AE138:AE139,AE144,AE157)</f>
        <v>0.36905567735729855</v>
      </c>
      <c r="AX10" s="34">
        <f t="shared" ref="AX10:AZ10" si="21">MAX(AF22,AF27,AF31,AF33,AF39,AF43,AF52,AF60,AF73,AF77,AF109,AF111,AF126:AF127,AF129:AF130,AF138:AF139,AF144,AF157)</f>
        <v>0.36858113555422084</v>
      </c>
      <c r="AY10" s="34">
        <f t="shared" si="21"/>
        <v>0.34910096142936209</v>
      </c>
      <c r="AZ10" s="41">
        <f t="shared" si="21"/>
        <v>0.36676858693385006</v>
      </c>
    </row>
    <row r="11" spans="1:52" hidden="1" x14ac:dyDescent="0.25">
      <c r="A11" s="32" t="s">
        <v>208</v>
      </c>
      <c r="B11" s="32">
        <v>23790.42</v>
      </c>
      <c r="C11" s="32">
        <v>23890.628000000001</v>
      </c>
      <c r="D11" s="32">
        <v>24583.281999999999</v>
      </c>
      <c r="E11" s="32">
        <v>36113.002</v>
      </c>
      <c r="F11" s="32">
        <v>30306.7</v>
      </c>
      <c r="G11" s="32">
        <v>29917.108000100001</v>
      </c>
      <c r="H11" s="32">
        <v>24390.078000000001</v>
      </c>
      <c r="I11" s="32">
        <v>22987.173999999999</v>
      </c>
      <c r="J11" s="32">
        <v>24137.838000200001</v>
      </c>
      <c r="K11" s="31"/>
      <c r="M11" s="12">
        <f t="shared" si="0"/>
        <v>7.3834289167072512E-4</v>
      </c>
      <c r="N11" s="12">
        <f t="shared" si="0"/>
        <v>6.533594372574908E-4</v>
      </c>
      <c r="O11" s="12">
        <f t="shared" si="0"/>
        <v>6.672114620392747E-4</v>
      </c>
      <c r="P11" s="12">
        <f t="shared" si="0"/>
        <v>8.6266352388635005E-4</v>
      </c>
      <c r="Q11" s="12">
        <f t="shared" si="0"/>
        <v>7.4938787761737126E-4</v>
      </c>
      <c r="R11" s="12">
        <f t="shared" si="0"/>
        <v>7.8309194188629571E-4</v>
      </c>
      <c r="S11" s="12">
        <f t="shared" si="0"/>
        <v>8.3147488931966708E-4</v>
      </c>
      <c r="T11" s="12">
        <f t="shared" si="0"/>
        <v>7.6981632058459348E-4</v>
      </c>
      <c r="U11" s="12">
        <f t="shared" si="0"/>
        <v>7.5396936409900805E-4</v>
      </c>
      <c r="W11" s="12">
        <f t="shared" si="5"/>
        <v>6.863045969891635E-4</v>
      </c>
      <c r="X11" s="12">
        <f t="shared" si="6"/>
        <v>7.9838111446333901E-4</v>
      </c>
      <c r="Y11" s="12">
        <f t="shared" si="7"/>
        <v>7.850868580010895E-4</v>
      </c>
      <c r="Z11" s="12">
        <f t="shared" si="8"/>
        <v>7.5659085648453067E-4</v>
      </c>
      <c r="AA11" s="12">
        <f t="shared" si="9"/>
        <v>4.5595588960584431E-5</v>
      </c>
      <c r="AB11" s="12">
        <f t="shared" si="10"/>
        <v>5.8164956012892007E-5</v>
      </c>
      <c r="AC11" s="12">
        <f t="shared" si="11"/>
        <v>4.0947143913513769E-5</v>
      </c>
      <c r="AD11" s="12">
        <f t="shared" si="12"/>
        <v>6.779877855213173E-5</v>
      </c>
      <c r="AE11" s="12">
        <f t="shared" si="13"/>
        <v>6.6436374112330721E-2</v>
      </c>
      <c r="AF11" s="12">
        <f t="shared" si="13"/>
        <v>7.2853622110024108E-2</v>
      </c>
      <c r="AG11" s="12">
        <f t="shared" si="13"/>
        <v>5.2156195835158084E-2</v>
      </c>
      <c r="AH11" s="12">
        <f t="shared" si="13"/>
        <v>8.9610888065917244E-2</v>
      </c>
      <c r="AJ11" s="69" t="s">
        <v>352</v>
      </c>
      <c r="AK11" s="35">
        <f>AVERAGE(AE16,AE20,AE23,AE28,AE36,AE47,AE63,AE70,AE93,AE95,AE98:AE99,AE108,AE120:AE122,AE125,AE153,AE158,AE163)</f>
        <v>0.1577030434398331</v>
      </c>
      <c r="AL11" s="33">
        <f t="shared" ref="AL11:AN11" si="22">AVERAGE(AF16,AF20,AF23,AF28,AF36,AF47,AF63,AF70,AF93,AF95,AF98:AF99,AF108,AF120:AF122,AF125,AF153,AF158,AF163)</f>
        <v>0.14107278682291127</v>
      </c>
      <c r="AM11" s="33">
        <f t="shared" si="22"/>
        <v>0.1807314615636246</v>
      </c>
      <c r="AN11" s="36">
        <f t="shared" si="22"/>
        <v>0.20154983991001024</v>
      </c>
      <c r="AO11" s="40">
        <f>MEDIAN(AE16,AE20,AE23,AE28,AE36,AE47,AE63,AE70,AE93,AE95,AE98:AE99,AE108,AE120:AE122,AE125,AE153,AE158,AE163)</f>
        <v>0.11523389919606059</v>
      </c>
      <c r="AP11" s="34">
        <f t="shared" ref="AP11:AR11" si="23">MEDIAN(AF16,AF20,AF23,AF28,AF36,AF47,AF63,AF70,AF93,AF95,AF98:AF99,AF108,AF120:AF122,AF125,AF153,AF158,AF163)</f>
        <v>0.10932334266963922</v>
      </c>
      <c r="AQ11" s="34">
        <f t="shared" si="23"/>
        <v>0.14644063088848663</v>
      </c>
      <c r="AR11" s="41">
        <f t="shared" si="23"/>
        <v>0.12166056432221053</v>
      </c>
      <c r="AS11" s="40">
        <f>MIN(AE16,AE20,AE23,AE28,AE36,AE47,AE63,AE70,AE93,AE95,AE98:AE99,AE108,AE120:AE122,AE125,AE153,AE158,AE163)</f>
        <v>4.7824973483104917E-3</v>
      </c>
      <c r="AT11" s="34">
        <f t="shared" ref="AT11:AV11" si="24">MIN(AF16,AF20,AF23,AF28,AF36,AF47,AF63,AF70,AF93,AF95,AF98:AF99,AF108,AF120:AF122,AF125,AF153,AF158,AF163)</f>
        <v>2.3710539670060999E-2</v>
      </c>
      <c r="AU11" s="34">
        <f t="shared" si="24"/>
        <v>2.1313370313596921E-2</v>
      </c>
      <c r="AV11" s="41">
        <f t="shared" si="24"/>
        <v>6.4287107176968367E-2</v>
      </c>
      <c r="AW11" s="40">
        <f>MAX(AE16,AE20,AE23,AE28,AE36,AE47,AE63,AE70,AE93,AE95,AE98:AE99,AE108,AE120:AE122,AE125,AE153,AE158,AE163)</f>
        <v>0.50693702497568338</v>
      </c>
      <c r="AX11" s="34">
        <f t="shared" ref="AX11:AZ11" si="25">MAX(AF16,AF20,AF23,AF28,AF36,AF47,AF63,AF70,AF93,AF95,AF98:AF99,AF108,AF120:AF122,AF125,AF153,AF158,AF163)</f>
        <v>0.38058531401955087</v>
      </c>
      <c r="AY11" s="34">
        <f t="shared" si="25"/>
        <v>0.55642855585946671</v>
      </c>
      <c r="AZ11" s="41">
        <f t="shared" si="25"/>
        <v>0.86985036038142327</v>
      </c>
    </row>
    <row r="12" spans="1:52" hidden="1" x14ac:dyDescent="0.25">
      <c r="A12" s="32" t="s">
        <v>209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1"/>
      <c r="M12" s="12">
        <f t="shared" si="0"/>
        <v>0</v>
      </c>
      <c r="N12" s="12">
        <f t="shared" si="0"/>
        <v>0</v>
      </c>
      <c r="O12" s="12">
        <f t="shared" si="0"/>
        <v>0</v>
      </c>
      <c r="P12" s="12">
        <f t="shared" si="0"/>
        <v>0</v>
      </c>
      <c r="Q12" s="12">
        <f t="shared" si="0"/>
        <v>0</v>
      </c>
      <c r="R12" s="12">
        <f t="shared" si="0"/>
        <v>0</v>
      </c>
      <c r="S12" s="12">
        <f t="shared" si="0"/>
        <v>0</v>
      </c>
      <c r="T12" s="12">
        <f t="shared" si="0"/>
        <v>0</v>
      </c>
      <c r="U12" s="12">
        <f t="shared" si="0"/>
        <v>0</v>
      </c>
      <c r="W12" s="12">
        <f t="shared" si="5"/>
        <v>0</v>
      </c>
      <c r="X12" s="12">
        <f t="shared" si="6"/>
        <v>0</v>
      </c>
      <c r="Y12" s="12">
        <f t="shared" si="7"/>
        <v>0</v>
      </c>
      <c r="Z12" s="12">
        <f t="shared" si="8"/>
        <v>0</v>
      </c>
      <c r="AA12" s="12">
        <f t="shared" si="9"/>
        <v>0</v>
      </c>
      <c r="AB12" s="12">
        <f t="shared" si="10"/>
        <v>0</v>
      </c>
      <c r="AC12" s="12">
        <f t="shared" si="11"/>
        <v>0</v>
      </c>
      <c r="AD12" s="12">
        <f t="shared" si="12"/>
        <v>0</v>
      </c>
      <c r="AE12" s="12" t="e">
        <f t="shared" si="13"/>
        <v>#DIV/0!</v>
      </c>
      <c r="AF12" s="12" t="e">
        <f t="shared" si="13"/>
        <v>#DIV/0!</v>
      </c>
      <c r="AG12" s="12" t="e">
        <f t="shared" si="13"/>
        <v>#DIV/0!</v>
      </c>
      <c r="AH12" s="12" t="e">
        <f t="shared" si="13"/>
        <v>#DIV/0!</v>
      </c>
      <c r="AJ12" s="70" t="s">
        <v>353</v>
      </c>
      <c r="AK12" s="35">
        <f>AVERAGE(AE11,AE14:AE15,AE18,AE25:AE26,AE37,AE50:AE51,AE61,AE72,AE90,AE94,AE113,AE137,AE145,AE147:AE148,AE160:AE161)</f>
        <v>0.19412505812699768</v>
      </c>
      <c r="AL12" s="33">
        <f t="shared" ref="AL12:AN12" si="26">AVERAGE(AF11,AF14:AF15,AF18,AF25:AF26,AF37,AF50:AF51,AF61,AF72,AF90,AF94,AF113,AF137,AF145,AF147:AF148,AF160:AF161)</f>
        <v>0.16653375444987623</v>
      </c>
      <c r="AM12" s="33">
        <f t="shared" si="26"/>
        <v>0.18090938126051395</v>
      </c>
      <c r="AN12" s="36">
        <f t="shared" si="26"/>
        <v>0.20940703876856795</v>
      </c>
      <c r="AO12" s="40">
        <f>MEDIAN(AE11,AE14:AE15,AE18,AE25:AE26,AE37,AE50:AE51,AE61,AE72,AE90,AE94,AE113,AE137,AE145,AE147:AE148,AE160:AE161)</f>
        <v>9.858323425873225E-2</v>
      </c>
      <c r="AP12" s="34">
        <f t="shared" ref="AP12:AR12" si="27">MEDIAN(AF11,AF14:AF15,AF18,AF25:AF26,AF37,AF50:AF51,AF61,AF72,AF90,AF94,AF113,AF137,AF145,AF147:AF148,AF160:AF161)</f>
        <v>0.10265910555194058</v>
      </c>
      <c r="AQ12" s="34">
        <f t="shared" si="27"/>
        <v>0.11502503109712141</v>
      </c>
      <c r="AR12" s="41">
        <f t="shared" si="27"/>
        <v>0.14309826099141831</v>
      </c>
      <c r="AS12" s="40">
        <f>MIN(AE11,AE14:AE15,AE18,AE25:AE26,AE37,AE50:AE51,AE61,AE72,AE90,AE94,AE113,AE137,AE145,AE147:AE148,AE160:AE161)</f>
        <v>3.8254163024958113E-2</v>
      </c>
      <c r="AT12" s="34">
        <f t="shared" ref="AT12:AV12" si="28">MIN(AF11,AF14:AF15,AF18,AF25:AF26,AF37,AF50:AF51,AF61,AF72,AF90,AF94,AF113,AF137,AF145,AF147:AF148,AF160:AF161)</f>
        <v>2.0305679700873488E-2</v>
      </c>
      <c r="AU12" s="34">
        <f t="shared" si="28"/>
        <v>5.2156195835158084E-2</v>
      </c>
      <c r="AV12" s="41">
        <f t="shared" si="28"/>
        <v>6.333366194684327E-2</v>
      </c>
      <c r="AW12" s="40">
        <f>MAX(AE11,AE14:AE15,AE18,AE25:AE26,AE37,AE50:AE51,AE61,AE72,AE90,AE94,AE113,AE137,AE145,AE147:AE148,AE160:AE161)</f>
        <v>0.55426189970208628</v>
      </c>
      <c r="AX12" s="34">
        <f t="shared" ref="AX12:AZ12" si="29">MAX(AF11,AF14:AF15,AF18,AF25:AF26,AF37,AF50:AF51,AF61,AF72,AF90,AF94,AF113,AF137,AF145,AF147:AF148,AF160:AF161)</f>
        <v>0.45632172954203809</v>
      </c>
      <c r="AY12" s="34">
        <f t="shared" si="29"/>
        <v>0.48773164761384247</v>
      </c>
      <c r="AZ12" s="41">
        <f t="shared" si="29"/>
        <v>0.58374743362450643</v>
      </c>
    </row>
    <row r="13" spans="1:52" ht="15.75" hidden="1" thickBot="1" x14ac:dyDescent="0.3">
      <c r="A13" s="32" t="s">
        <v>210</v>
      </c>
      <c r="B13" s="32">
        <v>246641.67199999999</v>
      </c>
      <c r="C13" s="32">
        <v>259178.07800000001</v>
      </c>
      <c r="D13" s="32">
        <v>221819.09200020001</v>
      </c>
      <c r="E13" s="32">
        <v>301738.8480002</v>
      </c>
      <c r="F13" s="32">
        <v>289514.38799999998</v>
      </c>
      <c r="G13" s="32">
        <v>256973.84</v>
      </c>
      <c r="H13" s="32">
        <v>239127.92200000002</v>
      </c>
      <c r="I13" s="32">
        <v>204470.17799999999</v>
      </c>
      <c r="J13" s="32">
        <v>233955.31400020001</v>
      </c>
      <c r="M13" s="12">
        <f t="shared" si="0"/>
        <v>7.6545990071206198E-3</v>
      </c>
      <c r="N13" s="12">
        <f t="shared" si="0"/>
        <v>7.0879862677346965E-3</v>
      </c>
      <c r="O13" s="12">
        <f t="shared" si="0"/>
        <v>6.0203613448227876E-3</v>
      </c>
      <c r="P13" s="12">
        <f t="shared" si="0"/>
        <v>7.2079052832345614E-3</v>
      </c>
      <c r="Q13" s="12">
        <f t="shared" si="0"/>
        <v>7.1587659746198736E-3</v>
      </c>
      <c r="R13" s="12">
        <f t="shared" si="0"/>
        <v>6.7263902439669504E-3</v>
      </c>
      <c r="S13" s="12">
        <f t="shared" si="0"/>
        <v>8.152038811773869E-3</v>
      </c>
      <c r="T13" s="12">
        <f t="shared" si="0"/>
        <v>6.8474915662637302E-3</v>
      </c>
      <c r="U13" s="12">
        <f t="shared" si="0"/>
        <v>7.3078267955420445E-3</v>
      </c>
      <c r="W13" s="12">
        <f t="shared" si="5"/>
        <v>6.9209822065593686E-3</v>
      </c>
      <c r="X13" s="12">
        <f t="shared" si="6"/>
        <v>7.0310205006071285E-3</v>
      </c>
      <c r="Y13" s="12">
        <f t="shared" si="7"/>
        <v>7.4357857245265476E-3</v>
      </c>
      <c r="Z13" s="12">
        <f t="shared" si="8"/>
        <v>7.1292628105643473E-3</v>
      </c>
      <c r="AA13" s="12">
        <f t="shared" si="9"/>
        <v>8.2981983077952566E-4</v>
      </c>
      <c r="AB13" s="12">
        <f t="shared" si="10"/>
        <v>2.6495917205916449E-4</v>
      </c>
      <c r="AC13" s="12">
        <f t="shared" si="11"/>
        <v>6.6161997745848677E-4</v>
      </c>
      <c r="AD13" s="12">
        <f t="shared" si="12"/>
        <v>5.9519498829518859E-4</v>
      </c>
      <c r="AE13" s="12">
        <f t="shared" si="13"/>
        <v>0.11989914234905315</v>
      </c>
      <c r="AF13" s="12">
        <f t="shared" si="13"/>
        <v>3.7684312261112775E-2</v>
      </c>
      <c r="AG13" s="12">
        <f t="shared" si="13"/>
        <v>8.8977816463452958E-2</v>
      </c>
      <c r="AH13" s="12">
        <f t="shared" si="13"/>
        <v>8.3486189822208748E-2</v>
      </c>
      <c r="AJ13" s="71" t="s">
        <v>354</v>
      </c>
      <c r="AK13" s="37">
        <f>AVERAGE(AE10,AE34,AE38,AE41,AE48,AE64,AE97,AE104,AE106,AE112,AE119,AE152,AE162,AE164:AE166,AE168:AE169)</f>
        <v>0.25309856341791731</v>
      </c>
      <c r="AL13" s="38">
        <f t="shared" ref="AL13:AN13" si="30">AVERAGE(AF10,AF34,AF38,AF41,AF48,AF64,AF97,AF104,AF106,AF112,AF119,AF152,AF162,AF164:AF166,AF168:AF169)</f>
        <v>0.21956591586881852</v>
      </c>
      <c r="AM13" s="38">
        <f t="shared" si="30"/>
        <v>0.22515548540794184</v>
      </c>
      <c r="AN13" s="39">
        <f t="shared" si="30"/>
        <v>0.33173249163372631</v>
      </c>
      <c r="AO13" s="42">
        <f>MEDIAN(AE10,AE34,AE38,AE41,AE48,AE64,AE97,AE104,AE106,AE112,AE119,AE152,AE162,AE164:AE166,AE168:AE169)</f>
        <v>0.11461024223328967</v>
      </c>
      <c r="AP13" s="43">
        <f t="shared" ref="AP13:AR13" si="31">MEDIAN(AF10,AF34,AF38,AF41,AF48,AF64,AF97,AF104,AF106,AF112,AF119,AF152,AF162,AF164:AF166,AF168:AF169)</f>
        <v>0.12941434469172033</v>
      </c>
      <c r="AQ13" s="43">
        <f t="shared" si="31"/>
        <v>0.15711363600525868</v>
      </c>
      <c r="AR13" s="44">
        <f t="shared" si="31"/>
        <v>0.24892698940554536</v>
      </c>
      <c r="AS13" s="42">
        <f>MIN(AE10,AE34,AE38,AE41,AE48,AE64,AE97,AE104,AE106,AE112,AE119,AE152,AE162,AE164:AE166,AE168:AE169)</f>
        <v>1.4517103203990288E-2</v>
      </c>
      <c r="AT13" s="43">
        <f t="shared" ref="AT13:AV13" si="32">MIN(AF10,AF34,AF38,AF41,AF48,AF64,AF97,AF104,AF106,AF112,AF119,AF152,AF162,AF164:AF166,AF168:AF169)</f>
        <v>3.0828541564277993E-2</v>
      </c>
      <c r="AU13" s="43">
        <f t="shared" si="32"/>
        <v>1.9042405625593617E-2</v>
      </c>
      <c r="AV13" s="44">
        <f t="shared" si="32"/>
        <v>7.7568626119945847E-2</v>
      </c>
      <c r="AW13" s="42">
        <f>MAX(AE10,AE34,AE38,AE41,AE48,AE64,AE97,AE104,AE106,AE112,AE119,AE152,AE162,AE164:AE166,AE168:AE169)</f>
        <v>0.7158179394268912</v>
      </c>
      <c r="AX13" s="43">
        <f t="shared" ref="AX13:AZ13" si="33">MAX(AF10,AF34,AF38,AF41,AF48,AF64,AF97,AF104,AF106,AF112,AF119,AF152,AF162,AF164:AF166,AF168:AF169)</f>
        <v>0.6210686712518988</v>
      </c>
      <c r="AY13" s="43">
        <f t="shared" si="33"/>
        <v>0.53756196761791497</v>
      </c>
      <c r="AZ13" s="44">
        <f t="shared" si="33"/>
        <v>0.83119002579554579</v>
      </c>
    </row>
    <row r="14" spans="1:52" hidden="1" x14ac:dyDescent="0.25">
      <c r="A14" s="32" t="s">
        <v>211</v>
      </c>
      <c r="B14" s="32">
        <v>12202.868000009999</v>
      </c>
      <c r="C14" s="32">
        <v>18494.270000099998</v>
      </c>
      <c r="D14" s="32">
        <v>11938.786</v>
      </c>
      <c r="E14" s="32">
        <v>16128.83800002</v>
      </c>
      <c r="F14" s="32">
        <v>10872.814000009999</v>
      </c>
      <c r="G14" s="32">
        <v>12936.31600001</v>
      </c>
      <c r="H14" s="32">
        <v>12162.288000010001</v>
      </c>
      <c r="I14" s="32">
        <v>13024.216</v>
      </c>
      <c r="J14" s="32">
        <v>10058.334000000001</v>
      </c>
      <c r="M14" s="12">
        <f t="shared" si="0"/>
        <v>3.7871970506630576E-4</v>
      </c>
      <c r="N14" s="12">
        <f t="shared" si="0"/>
        <v>5.0578016784462204E-4</v>
      </c>
      <c r="O14" s="12">
        <f t="shared" si="0"/>
        <v>3.2402894219063283E-4</v>
      </c>
      <c r="P14" s="12">
        <f t="shared" si="0"/>
        <v>3.8528395466234911E-4</v>
      </c>
      <c r="Q14" s="12">
        <f t="shared" si="0"/>
        <v>2.6884995750761165E-4</v>
      </c>
      <c r="R14" s="12">
        <f t="shared" si="0"/>
        <v>3.386131044908728E-4</v>
      </c>
      <c r="S14" s="12">
        <f t="shared" si="0"/>
        <v>4.1462094006760577E-4</v>
      </c>
      <c r="T14" s="12">
        <f t="shared" si="0"/>
        <v>4.3616731833234448E-4</v>
      </c>
      <c r="U14" s="12">
        <f t="shared" si="0"/>
        <v>3.1418206095395107E-4</v>
      </c>
      <c r="W14" s="12">
        <f t="shared" si="5"/>
        <v>4.0284293836718689E-4</v>
      </c>
      <c r="X14" s="12">
        <f t="shared" si="6"/>
        <v>3.3091567222027785E-4</v>
      </c>
      <c r="Y14" s="12">
        <f t="shared" si="7"/>
        <v>3.8832343978463377E-4</v>
      </c>
      <c r="Z14" s="12">
        <f t="shared" si="8"/>
        <v>3.7402735012403282E-4</v>
      </c>
      <c r="AA14" s="12">
        <f t="shared" si="9"/>
        <v>9.3246044395182701E-5</v>
      </c>
      <c r="AB14" s="12">
        <f t="shared" si="10"/>
        <v>5.8597412664960303E-5</v>
      </c>
      <c r="AC14" s="12">
        <f t="shared" si="11"/>
        <v>6.5105834187635642E-5</v>
      </c>
      <c r="AD14" s="12">
        <f t="shared" si="12"/>
        <v>7.1950070929836495E-5</v>
      </c>
      <c r="AE14" s="12">
        <f t="shared" si="13"/>
        <v>0.23146997381443474</v>
      </c>
      <c r="AF14" s="12">
        <f t="shared" si="13"/>
        <v>0.17707657141712604</v>
      </c>
      <c r="AG14" s="12">
        <f t="shared" si="13"/>
        <v>0.16765878007195156</v>
      </c>
      <c r="AH14" s="12">
        <f t="shared" si="13"/>
        <v>0.19236580134040149</v>
      </c>
      <c r="AK14" s="73"/>
      <c r="AL14" s="74"/>
      <c r="AM14" s="74"/>
      <c r="AN14" s="75"/>
      <c r="AO14" s="73"/>
      <c r="AP14" s="74"/>
      <c r="AQ14" s="74"/>
      <c r="AR14" s="75"/>
      <c r="AS14" s="73"/>
      <c r="AT14" s="74"/>
      <c r="AU14" s="74"/>
      <c r="AV14" s="75"/>
      <c r="AW14" s="73"/>
      <c r="AX14" s="74"/>
      <c r="AY14" s="74"/>
      <c r="AZ14" s="75"/>
    </row>
    <row r="15" spans="1:52" ht="15.75" hidden="1" thickBot="1" x14ac:dyDescent="0.3">
      <c r="A15" s="32" t="s">
        <v>212</v>
      </c>
      <c r="B15" s="32">
        <v>13825.165999999999</v>
      </c>
      <c r="C15" s="32">
        <v>12651.335999999999</v>
      </c>
      <c r="D15" s="32">
        <v>10592.62</v>
      </c>
      <c r="E15" s="32">
        <v>17663.882000000001</v>
      </c>
      <c r="F15" s="32">
        <v>14258.154</v>
      </c>
      <c r="G15" s="32">
        <v>13599.861999999999</v>
      </c>
      <c r="H15" s="32">
        <v>12959.306</v>
      </c>
      <c r="I15" s="32">
        <v>9306.4660000000003</v>
      </c>
      <c r="J15" s="32">
        <v>12412.031999999999</v>
      </c>
      <c r="M15" s="12">
        <f t="shared" si="0"/>
        <v>4.2906821494819315E-4</v>
      </c>
      <c r="N15" s="12">
        <f t="shared" si="0"/>
        <v>3.459879652186386E-4</v>
      </c>
      <c r="O15" s="12">
        <f t="shared" si="0"/>
        <v>2.8749283667764392E-4</v>
      </c>
      <c r="P15" s="12">
        <f t="shared" si="0"/>
        <v>4.219529213227045E-4</v>
      </c>
      <c r="Q15" s="12">
        <f t="shared" si="0"/>
        <v>3.5255860139182533E-4</v>
      </c>
      <c r="R15" s="12">
        <f t="shared" si="0"/>
        <v>3.5598167920943566E-4</v>
      </c>
      <c r="S15" s="12">
        <f t="shared" si="0"/>
        <v>4.4179184347051687E-4</v>
      </c>
      <c r="T15" s="12">
        <f t="shared" si="0"/>
        <v>3.116637744929246E-4</v>
      </c>
      <c r="U15" s="12">
        <f t="shared" si="0"/>
        <v>3.877021576720748E-4</v>
      </c>
      <c r="W15" s="12">
        <f t="shared" si="5"/>
        <v>3.5418300561482528E-4</v>
      </c>
      <c r="X15" s="12">
        <f t="shared" si="6"/>
        <v>3.7683106730798855E-4</v>
      </c>
      <c r="Y15" s="12">
        <f t="shared" si="7"/>
        <v>3.8038592521183874E-4</v>
      </c>
      <c r="Z15" s="12">
        <f t="shared" si="8"/>
        <v>3.7046666604488419E-4</v>
      </c>
      <c r="AA15" s="12">
        <f t="shared" si="9"/>
        <v>7.1142574794799381E-5</v>
      </c>
      <c r="AB15" s="12">
        <f t="shared" si="10"/>
        <v>3.9114136162394807E-5</v>
      </c>
      <c r="AC15" s="12">
        <f t="shared" si="11"/>
        <v>6.5371813704519558E-5</v>
      </c>
      <c r="AD15" s="12">
        <f t="shared" si="12"/>
        <v>5.3550765581532821E-5</v>
      </c>
      <c r="AE15" s="12">
        <f t="shared" si="13"/>
        <v>0.20086388580757336</v>
      </c>
      <c r="AF15" s="12">
        <f t="shared" si="13"/>
        <v>0.10379753570165794</v>
      </c>
      <c r="AG15" s="12">
        <f t="shared" si="13"/>
        <v>0.17185655244240092</v>
      </c>
      <c r="AH15" s="12">
        <f t="shared" si="13"/>
        <v>0.14454948444685395</v>
      </c>
      <c r="AJ15" s="72" t="s">
        <v>360</v>
      </c>
      <c r="AK15" s="56">
        <f>AVERAGE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0.17391292040285955</v>
      </c>
      <c r="AL15" s="57">
        <f t="shared" ref="AL15:AN15" si="34">AVERAGE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0.14584185855224657</v>
      </c>
      <c r="AM15" s="57">
        <f t="shared" si="34"/>
        <v>0.16062777354271682</v>
      </c>
      <c r="AN15" s="58">
        <f t="shared" si="34"/>
        <v>0.18888148582315395</v>
      </c>
      <c r="AO15" s="59">
        <f>MEDIAN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0.11700037838591452</v>
      </c>
      <c r="AP15" s="60">
        <f t="shared" ref="AP15:AR15" si="35">MEDIAN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0.10135144896181747</v>
      </c>
      <c r="AQ15" s="60">
        <f t="shared" si="35"/>
        <v>0.12473984028538831</v>
      </c>
      <c r="AR15" s="61">
        <f t="shared" si="35"/>
        <v>0.12274649402831075</v>
      </c>
      <c r="AS15" s="59">
        <f>MIN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4.7824973483104917E-3</v>
      </c>
      <c r="AT15" s="60">
        <f t="shared" ref="AT15:AV15" si="36">MIN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2.7403504402464971E-3</v>
      </c>
      <c r="AU15" s="60">
        <f t="shared" si="36"/>
        <v>4.2695074424461878E-3</v>
      </c>
      <c r="AV15" s="61">
        <f t="shared" si="36"/>
        <v>2.7259031846022744E-2</v>
      </c>
      <c r="AW15" s="59">
        <f>MAX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0.7158179394268912</v>
      </c>
      <c r="AX15" s="60">
        <f t="shared" ref="AX15:AZ15" si="37">MAX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0.6210686712518988</v>
      </c>
      <c r="AY15" s="60">
        <f t="shared" si="37"/>
        <v>0.55642855585946671</v>
      </c>
      <c r="AZ15" s="61">
        <f t="shared" si="37"/>
        <v>0.86985036038142327</v>
      </c>
    </row>
    <row r="16" spans="1:52" hidden="1" x14ac:dyDescent="0.25">
      <c r="A16" s="32" t="s">
        <v>213</v>
      </c>
      <c r="B16" s="32">
        <v>50942.95600002</v>
      </c>
      <c r="C16" s="32">
        <v>52696.188000020004</v>
      </c>
      <c r="D16" s="32">
        <v>43932.561999999998</v>
      </c>
      <c r="E16" s="32">
        <v>64284.506000000001</v>
      </c>
      <c r="F16" s="32">
        <v>47350.900000019996</v>
      </c>
      <c r="G16" s="32">
        <v>47435.442000000003</v>
      </c>
      <c r="H16" s="32">
        <v>44603.130000019999</v>
      </c>
      <c r="I16" s="32">
        <v>43512.864000000001</v>
      </c>
      <c r="J16" s="32">
        <v>47794.695999999996</v>
      </c>
      <c r="M16" s="12">
        <f t="shared" si="0"/>
        <v>1.5810300719074858E-3</v>
      </c>
      <c r="N16" s="12">
        <f t="shared" si="0"/>
        <v>1.4411321350492757E-3</v>
      </c>
      <c r="O16" s="12">
        <f t="shared" si="0"/>
        <v>1.1923675985635719E-3</v>
      </c>
      <c r="P16" s="12">
        <f t="shared" si="0"/>
        <v>1.5356213941242884E-3</v>
      </c>
      <c r="Q16" s="12">
        <f t="shared" si="0"/>
        <v>1.1708364966917337E-3</v>
      </c>
      <c r="R16" s="12">
        <f t="shared" si="0"/>
        <v>1.2416411502706272E-3</v>
      </c>
      <c r="S16" s="12">
        <f t="shared" si="0"/>
        <v>1.5205520285780697E-3</v>
      </c>
      <c r="T16" s="12">
        <f t="shared" si="0"/>
        <v>1.4572001265826683E-3</v>
      </c>
      <c r="U16" s="12">
        <f t="shared" si="0"/>
        <v>1.4929148397684507E-3</v>
      </c>
      <c r="W16" s="12">
        <f t="shared" si="5"/>
        <v>1.4048432685067778E-3</v>
      </c>
      <c r="X16" s="12">
        <f t="shared" si="6"/>
        <v>1.31603301369555E-3</v>
      </c>
      <c r="Y16" s="12">
        <f t="shared" si="7"/>
        <v>1.4902223316430629E-3</v>
      </c>
      <c r="Z16" s="12">
        <f t="shared" si="8"/>
        <v>1.4036995379484636E-3</v>
      </c>
      <c r="AA16" s="12">
        <f t="shared" si="9"/>
        <v>1.9685601571365951E-4</v>
      </c>
      <c r="AB16" s="12">
        <f t="shared" si="10"/>
        <v>1.934363392865831E-4</v>
      </c>
      <c r="AC16" s="12">
        <f t="shared" si="11"/>
        <v>3.1761660403900439E-5</v>
      </c>
      <c r="AD16" s="12">
        <f t="shared" si="12"/>
        <v>1.5806493403440703E-4</v>
      </c>
      <c r="AE16" s="12">
        <f t="shared" si="13"/>
        <v>0.14012667471646126</v>
      </c>
      <c r="AF16" s="12">
        <f t="shared" si="13"/>
        <v>0.1469844124528418</v>
      </c>
      <c r="AG16" s="12">
        <f t="shared" si="13"/>
        <v>2.1313370313596921E-2</v>
      </c>
      <c r="AH16" s="12">
        <f t="shared" si="13"/>
        <v>0.11260596000866557</v>
      </c>
      <c r="AK16" s="73"/>
      <c r="AL16" s="74"/>
      <c r="AM16" s="74"/>
      <c r="AN16" s="75"/>
      <c r="AO16" s="73"/>
      <c r="AP16" s="74"/>
      <c r="AQ16" s="74"/>
      <c r="AR16" s="75"/>
      <c r="AS16" s="73"/>
      <c r="AT16" s="74"/>
      <c r="AU16" s="74"/>
      <c r="AV16" s="75"/>
      <c r="AW16" s="73"/>
      <c r="AX16" s="74"/>
      <c r="AY16" s="74"/>
      <c r="AZ16" s="75"/>
    </row>
    <row r="17" spans="1:52" ht="15.75" thickBot="1" x14ac:dyDescent="0.3">
      <c r="A17" s="32" t="s">
        <v>157</v>
      </c>
      <c r="B17" s="32">
        <v>345145.88200039999</v>
      </c>
      <c r="C17" s="32">
        <v>364091.54600049998</v>
      </c>
      <c r="D17" s="32">
        <v>324221.484</v>
      </c>
      <c r="E17" s="32">
        <v>415352.67599999998</v>
      </c>
      <c r="F17" s="32">
        <v>376341.47800040001</v>
      </c>
      <c r="G17" s="32">
        <v>355132.45400000003</v>
      </c>
      <c r="H17" s="32">
        <v>354652.202001</v>
      </c>
      <c r="I17" s="32">
        <v>302363.89</v>
      </c>
      <c r="J17" s="32">
        <v>304613.30800000002</v>
      </c>
      <c r="M17" s="12">
        <f t="shared" si="0"/>
        <v>1.0711707004938047E-2</v>
      </c>
      <c r="N17" s="12">
        <f t="shared" si="0"/>
        <v>9.9571533910743776E-3</v>
      </c>
      <c r="O17" s="12">
        <f t="shared" si="0"/>
        <v>8.7996505252709266E-3</v>
      </c>
      <c r="P17" s="12">
        <f t="shared" si="0"/>
        <v>9.9219002378640644E-3</v>
      </c>
      <c r="Q17" s="12">
        <f t="shared" si="0"/>
        <v>9.3057225451172315E-3</v>
      </c>
      <c r="R17" s="12">
        <f t="shared" si="0"/>
        <v>9.2957301564300931E-3</v>
      </c>
      <c r="S17" s="12">
        <f t="shared" si="0"/>
        <v>1.2090342655146805E-2</v>
      </c>
      <c r="T17" s="12">
        <f t="shared" si="0"/>
        <v>1.0125849192138398E-2</v>
      </c>
      <c r="U17" s="12">
        <f t="shared" si="0"/>
        <v>9.5148994755434313E-3</v>
      </c>
      <c r="W17" s="12">
        <f t="shared" si="5"/>
        <v>9.8228369737611166E-3</v>
      </c>
      <c r="X17" s="12">
        <f t="shared" si="6"/>
        <v>9.5077843131371308E-3</v>
      </c>
      <c r="Y17" s="12">
        <f t="shared" si="7"/>
        <v>1.0577030440942879E-2</v>
      </c>
      <c r="Z17" s="12">
        <f t="shared" si="8"/>
        <v>9.9692172426137076E-3</v>
      </c>
      <c r="AA17" s="12">
        <f t="shared" si="9"/>
        <v>9.6307874565331267E-4</v>
      </c>
      <c r="AB17" s="12">
        <f t="shared" si="10"/>
        <v>3.5866971058656723E-4</v>
      </c>
      <c r="AC17" s="12">
        <f t="shared" si="11"/>
        <v>1.3456969503926068E-3</v>
      </c>
      <c r="AD17" s="12">
        <f t="shared" si="12"/>
        <v>9.7117731868131521E-4</v>
      </c>
      <c r="AE17" s="12">
        <f t="shared" si="13"/>
        <v>9.8044867101622524E-2</v>
      </c>
      <c r="AF17" s="12">
        <f t="shared" si="13"/>
        <v>3.7723795447377237E-2</v>
      </c>
      <c r="AG17" s="12">
        <f t="shared" si="13"/>
        <v>0.12722823838943645</v>
      </c>
      <c r="AH17" s="12">
        <f t="shared" si="13"/>
        <v>9.7417610133922014E-2</v>
      </c>
      <c r="AK17" s="37">
        <f>AVERAGE(AE17,AE21,AE30,AE32,AE42,AE45,AE49,AE56,AE68,AE79,AE80,AE81,AE86,AE88,AE101,AE102,AE114,AE115,AE117,AE124)</f>
        <v>8.7323223920093201E-2</v>
      </c>
      <c r="AL17" s="38">
        <f t="shared" ref="AL17:AN17" si="38">AVERAGE(AF17,AF21,AF30,AF32,AF42,AF45,AF49,AF56,AF68,AF79,AF80,AF81,AF86,AF88,AF101,AF102,AF114,AF115,AF117,AF124)</f>
        <v>6.5593876862118303E-2</v>
      </c>
      <c r="AM17" s="38">
        <f t="shared" si="38"/>
        <v>8.6582256034271471E-2</v>
      </c>
      <c r="AN17" s="39">
        <f t="shared" si="38"/>
        <v>8.9589784875779288E-2</v>
      </c>
      <c r="AO17" s="37">
        <f>MEDIAN(AE17,AE21,AE30,AE32,AE42,AE45,AE49,AE56,AE68,AE79,AE80,AE81,AE86,AE88,AE101,AE102,AE114,AE115,AE117,AE124)</f>
        <v>9.0007155186221266E-2</v>
      </c>
      <c r="AP17" s="38">
        <f t="shared" ref="AP17:AR17" si="39">MEDIAN(AF17,AF21,AF30,AF32,AF42,AF45,AF49,AF56,AF68,AF79,AF80,AF81,AF86,AF88,AF101,AF102,AF114,AF115,AF117,AF124)</f>
        <v>6.8479118621264295E-2</v>
      </c>
      <c r="AQ17" s="38">
        <f t="shared" si="39"/>
        <v>7.8832762136201329E-2</v>
      </c>
      <c r="AR17" s="39">
        <f t="shared" si="39"/>
        <v>9.3546824839574397E-2</v>
      </c>
      <c r="AS17" s="37">
        <f>MIN(AE17,AE21,AE30,AE32,AE42,AE45,AE49,AE56,AE68,AE79,AE80,AE81,AE86,AE88,AE101,AE102,AE114,AE115,AE117,AE124)</f>
        <v>5.871785731921317E-3</v>
      </c>
      <c r="AT17" s="38">
        <f t="shared" ref="AT17:AV17" si="40">MIN(AF17,AF21,AF30,AF32,AF42,AF45,AF49,AF56,AF68,AF79,AF80,AF81,AF86,AF88,AF101,AF102,AF114,AF115,AF117,AF124)</f>
        <v>2.7403504402464971E-3</v>
      </c>
      <c r="AU17" s="38">
        <f t="shared" si="40"/>
        <v>8.3099857097426334E-3</v>
      </c>
      <c r="AV17" s="39">
        <f t="shared" si="40"/>
        <v>2.7259031846022744E-2</v>
      </c>
      <c r="AW17" s="37">
        <f>MAX(AE17,AE21,AE30,AE32,AE42,AE45,AE49,AE56,AE68,AE79,AE80,AE81,AE86,AE88,AE101,AE102,AE114,AE115,AE117,AE124)</f>
        <v>0.14628448543967976</v>
      </c>
      <c r="AX17" s="38">
        <f t="shared" ref="AX17:AZ17" si="41">MAX(AF17,AF21,AF30,AF32,AF42,AF45,AF49,AF56,AF68,AF79,AF80,AF81,AF86,AF88,AF101,AF102,AF114,AF115,AF117,AF124)</f>
        <v>0.13985999565538756</v>
      </c>
      <c r="AY17" s="38">
        <f t="shared" si="41"/>
        <v>0.17780450492005423</v>
      </c>
      <c r="AZ17" s="39">
        <f t="shared" si="41"/>
        <v>0.14030041134246088</v>
      </c>
    </row>
    <row r="18" spans="1:52" hidden="1" x14ac:dyDescent="0.25">
      <c r="A18" s="32" t="s">
        <v>214</v>
      </c>
      <c r="B18" s="32">
        <v>17825.142000010001</v>
      </c>
      <c r="C18" s="32">
        <v>22102.671999999999</v>
      </c>
      <c r="D18" s="32">
        <v>14829.474</v>
      </c>
      <c r="E18" s="32">
        <v>19989.341999999997</v>
      </c>
      <c r="F18" s="32">
        <v>19396.234</v>
      </c>
      <c r="G18" s="32">
        <v>19778.466</v>
      </c>
      <c r="H18" s="32">
        <v>16617.988000019999</v>
      </c>
      <c r="I18" s="32">
        <v>13316.604000000001</v>
      </c>
      <c r="J18" s="32">
        <v>16531.074000000001</v>
      </c>
      <c r="M18" s="12">
        <f t="shared" si="0"/>
        <v>5.5320868184456932E-4</v>
      </c>
      <c r="N18" s="12">
        <f t="shared" si="0"/>
        <v>6.0446252563167854E-4</v>
      </c>
      <c r="O18" s="12">
        <f t="shared" si="0"/>
        <v>4.0248470602149104E-4</v>
      </c>
      <c r="P18" s="12">
        <f t="shared" si="0"/>
        <v>4.7750326073388798E-4</v>
      </c>
      <c r="Q18" s="12">
        <f t="shared" si="0"/>
        <v>4.7960690642761817E-4</v>
      </c>
      <c r="R18" s="12">
        <f t="shared" si="0"/>
        <v>5.17709042846665E-4</v>
      </c>
      <c r="S18" s="12">
        <f t="shared" si="0"/>
        <v>5.665188825157584E-4</v>
      </c>
      <c r="T18" s="12">
        <f t="shared" si="0"/>
        <v>4.4595908544312936E-4</v>
      </c>
      <c r="U18" s="12">
        <f t="shared" si="0"/>
        <v>5.1636452906637183E-4</v>
      </c>
      <c r="W18" s="12">
        <f t="shared" si="5"/>
        <v>5.2005197116591299E-4</v>
      </c>
      <c r="X18" s="12">
        <f t="shared" si="6"/>
        <v>4.9160640333605705E-4</v>
      </c>
      <c r="Y18" s="12">
        <f t="shared" si="7"/>
        <v>5.0961416567508664E-4</v>
      </c>
      <c r="Z18" s="12">
        <f t="shared" si="8"/>
        <v>5.0709084672568552E-4</v>
      </c>
      <c r="AA18" s="12">
        <f t="shared" si="9"/>
        <v>1.0499183540110371E-4</v>
      </c>
      <c r="AB18" s="12">
        <f t="shared" si="10"/>
        <v>2.2630006039918567E-5</v>
      </c>
      <c r="AC18" s="12">
        <f t="shared" si="11"/>
        <v>6.0562709004668683E-5</v>
      </c>
      <c r="AD18" s="12">
        <f t="shared" si="12"/>
        <v>6.28976017125981E-5</v>
      </c>
      <c r="AE18" s="12">
        <f t="shared" si="13"/>
        <v>0.2018871982462076</v>
      </c>
      <c r="AF18" s="12">
        <f t="shared" si="13"/>
        <v>4.6032773141990439E-2</v>
      </c>
      <c r="AG18" s="12">
        <f t="shared" si="13"/>
        <v>0.11884031701599419</v>
      </c>
      <c r="AH18" s="12">
        <f t="shared" si="13"/>
        <v>0.12403616061842074</v>
      </c>
    </row>
    <row r="19" spans="1:52" hidden="1" x14ac:dyDescent="0.25">
      <c r="A19" s="32" t="s">
        <v>215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M19" s="12">
        <f t="shared" si="0"/>
        <v>0</v>
      </c>
      <c r="N19" s="12">
        <f t="shared" si="0"/>
        <v>0</v>
      </c>
      <c r="O19" s="12">
        <f t="shared" si="0"/>
        <v>0</v>
      </c>
      <c r="P19" s="12">
        <f t="shared" si="0"/>
        <v>0</v>
      </c>
      <c r="Q19" s="12">
        <f t="shared" si="0"/>
        <v>0</v>
      </c>
      <c r="R19" s="12">
        <f t="shared" si="0"/>
        <v>0</v>
      </c>
      <c r="S19" s="12">
        <f t="shared" si="0"/>
        <v>0</v>
      </c>
      <c r="T19" s="12">
        <f t="shared" si="0"/>
        <v>0</v>
      </c>
      <c r="U19" s="12">
        <f t="shared" si="0"/>
        <v>0</v>
      </c>
      <c r="W19" s="12">
        <f t="shared" si="5"/>
        <v>0</v>
      </c>
      <c r="X19" s="12">
        <f t="shared" si="6"/>
        <v>0</v>
      </c>
      <c r="Y19" s="12">
        <f t="shared" si="7"/>
        <v>0</v>
      </c>
      <c r="Z19" s="12">
        <f t="shared" si="8"/>
        <v>0</v>
      </c>
      <c r="AA19" s="12">
        <f t="shared" si="9"/>
        <v>0</v>
      </c>
      <c r="AB19" s="12">
        <f t="shared" si="10"/>
        <v>0</v>
      </c>
      <c r="AC19" s="12">
        <f t="shared" si="11"/>
        <v>0</v>
      </c>
      <c r="AD19" s="12">
        <f t="shared" si="12"/>
        <v>0</v>
      </c>
      <c r="AE19" s="12" t="e">
        <f t="shared" si="13"/>
        <v>#DIV/0!</v>
      </c>
      <c r="AF19" s="12" t="e">
        <f t="shared" si="13"/>
        <v>#DIV/0!</v>
      </c>
      <c r="AG19" s="12" t="e">
        <f t="shared" si="13"/>
        <v>#DIV/0!</v>
      </c>
      <c r="AH19" s="12" t="e">
        <f t="shared" si="13"/>
        <v>#DIV/0!</v>
      </c>
    </row>
    <row r="20" spans="1:52" hidden="1" x14ac:dyDescent="0.25">
      <c r="A20" s="32" t="s">
        <v>216</v>
      </c>
      <c r="B20" s="32">
        <v>43759.796000000002</v>
      </c>
      <c r="C20" s="32">
        <v>45917.516000000003</v>
      </c>
      <c r="D20" s="32">
        <v>37351.534</v>
      </c>
      <c r="E20" s="32">
        <v>53553.894</v>
      </c>
      <c r="F20" s="32">
        <v>45529.923999999999</v>
      </c>
      <c r="G20" s="32">
        <v>40739.233999999997</v>
      </c>
      <c r="H20" s="32">
        <v>41321.366000000002</v>
      </c>
      <c r="I20" s="32">
        <v>36783.716</v>
      </c>
      <c r="J20" s="32">
        <v>35148.027999999998</v>
      </c>
      <c r="M20" s="12">
        <f t="shared" si="0"/>
        <v>1.3580985252702993E-3</v>
      </c>
      <c r="N20" s="12">
        <f t="shared" si="0"/>
        <v>1.2557494266798607E-3</v>
      </c>
      <c r="O20" s="12">
        <f t="shared" si="0"/>
        <v>1.0137528263943635E-3</v>
      </c>
      <c r="P20" s="12">
        <f t="shared" si="0"/>
        <v>1.2792896839724391E-3</v>
      </c>
      <c r="Q20" s="12">
        <f t="shared" si="0"/>
        <v>1.1258095772367237E-3</v>
      </c>
      <c r="R20" s="12">
        <f t="shared" si="0"/>
        <v>1.0663653005468831E-3</v>
      </c>
      <c r="S20" s="12">
        <f t="shared" si="0"/>
        <v>1.4086743888800789E-3</v>
      </c>
      <c r="T20" s="12">
        <f t="shared" si="0"/>
        <v>1.2318480257098433E-3</v>
      </c>
      <c r="U20" s="12">
        <f t="shared" si="0"/>
        <v>1.0978835933969956E-3</v>
      </c>
      <c r="W20" s="12">
        <f t="shared" si="5"/>
        <v>1.2092002594481744E-3</v>
      </c>
      <c r="X20" s="12">
        <f t="shared" si="6"/>
        <v>1.1571548539186819E-3</v>
      </c>
      <c r="Y20" s="12">
        <f t="shared" si="7"/>
        <v>1.2461353359956393E-3</v>
      </c>
      <c r="Z20" s="12">
        <f t="shared" si="8"/>
        <v>1.2041634831208318E-3</v>
      </c>
      <c r="AA20" s="12">
        <f t="shared" si="9"/>
        <v>1.7682932112933589E-4</v>
      </c>
      <c r="AB20" s="12">
        <f t="shared" si="10"/>
        <v>1.098685261664581E-4</v>
      </c>
      <c r="AC20" s="12">
        <f t="shared" si="11"/>
        <v>1.5588721905805455E-4</v>
      </c>
      <c r="AD20" s="12">
        <f t="shared" si="12"/>
        <v>1.3567954163411802E-4</v>
      </c>
      <c r="AE20" s="12">
        <f t="shared" si="13"/>
        <v>0.14623658880955995</v>
      </c>
      <c r="AF20" s="12">
        <f t="shared" si="13"/>
        <v>9.4947124660446719E-2</v>
      </c>
      <c r="AG20" s="12">
        <f t="shared" si="13"/>
        <v>0.12509654012299035</v>
      </c>
      <c r="AH20" s="12">
        <f t="shared" si="13"/>
        <v>0.11267534976436688</v>
      </c>
    </row>
    <row r="21" spans="1:52" x14ac:dyDescent="0.25">
      <c r="A21" s="32" t="s">
        <v>158</v>
      </c>
      <c r="B21" s="32">
        <v>1332415.1879999998</v>
      </c>
      <c r="C21" s="32">
        <v>1230661.422</v>
      </c>
      <c r="D21" s="32">
        <v>1188054.5759999999</v>
      </c>
      <c r="E21" s="32">
        <v>1573038.618</v>
      </c>
      <c r="F21" s="32">
        <v>1171472.8860000002</v>
      </c>
      <c r="G21" s="32">
        <v>1176194.8419999999</v>
      </c>
      <c r="H21" s="32">
        <v>1224017.9919999999</v>
      </c>
      <c r="I21" s="32">
        <v>1156585.4620000001</v>
      </c>
      <c r="J21" s="32">
        <v>1153653.0379999999</v>
      </c>
      <c r="M21" s="12">
        <f t="shared" si="0"/>
        <v>4.1351908995886283E-2</v>
      </c>
      <c r="N21" s="12">
        <f t="shared" si="0"/>
        <v>3.3656053500662406E-2</v>
      </c>
      <c r="O21" s="12">
        <f t="shared" si="0"/>
        <v>3.2244825187922856E-2</v>
      </c>
      <c r="P21" s="12">
        <f t="shared" si="0"/>
        <v>3.7576578026196607E-2</v>
      </c>
      <c r="Q21" s="12">
        <f t="shared" si="0"/>
        <v>2.8966782253621703E-2</v>
      </c>
      <c r="R21" s="12">
        <f t="shared" si="0"/>
        <v>3.0787357616763825E-2</v>
      </c>
      <c r="S21" s="12">
        <f t="shared" si="0"/>
        <v>4.1727633032722609E-2</v>
      </c>
      <c r="T21" s="12">
        <f t="shared" si="0"/>
        <v>3.8732832700464716E-2</v>
      </c>
      <c r="U21" s="12">
        <f t="shared" si="0"/>
        <v>3.6035499428098805E-2</v>
      </c>
      <c r="W21" s="12">
        <f t="shared" si="5"/>
        <v>3.5750929228157181E-2</v>
      </c>
      <c r="X21" s="12">
        <f t="shared" si="6"/>
        <v>3.2443572632194044E-2</v>
      </c>
      <c r="Y21" s="12">
        <f t="shared" si="7"/>
        <v>3.8831988387095374E-2</v>
      </c>
      <c r="Z21" s="12">
        <f t="shared" si="8"/>
        <v>3.5675496749148869E-2</v>
      </c>
      <c r="AA21" s="12">
        <f t="shared" si="9"/>
        <v>4.9016448368432901E-3</v>
      </c>
      <c r="AB21" s="12">
        <f t="shared" si="10"/>
        <v>4.5375579273839095E-3</v>
      </c>
      <c r="AC21" s="12">
        <f t="shared" si="11"/>
        <v>2.8473619599315597E-3</v>
      </c>
      <c r="AD21" s="12">
        <f t="shared" si="12"/>
        <v>4.5646664365369301E-3</v>
      </c>
      <c r="AE21" s="12">
        <f t="shared" si="13"/>
        <v>0.13710538278772316</v>
      </c>
      <c r="AF21" s="12">
        <f t="shared" si="13"/>
        <v>0.13985999565538756</v>
      </c>
      <c r="AG21" s="12">
        <f t="shared" si="13"/>
        <v>7.332516510737816E-2</v>
      </c>
      <c r="AH21" s="12">
        <f t="shared" si="13"/>
        <v>0.12794962516242558</v>
      </c>
    </row>
    <row r="22" spans="1:52" hidden="1" x14ac:dyDescent="0.25">
      <c r="A22" s="32" t="s">
        <v>217</v>
      </c>
      <c r="B22" s="32">
        <v>110071.042</v>
      </c>
      <c r="C22" s="32">
        <v>118396.18999999999</v>
      </c>
      <c r="D22" s="32">
        <v>97979.304000100004</v>
      </c>
      <c r="E22" s="32">
        <v>127448.49600000001</v>
      </c>
      <c r="F22" s="32">
        <v>103523.004</v>
      </c>
      <c r="G22" s="32">
        <v>104075.54399999999</v>
      </c>
      <c r="H22" s="32">
        <v>100583.016</v>
      </c>
      <c r="I22" s="32">
        <v>102096.318</v>
      </c>
      <c r="J22" s="32">
        <v>87844.744000200008</v>
      </c>
      <c r="M22" s="12">
        <f t="shared" si="0"/>
        <v>3.4160881329329137E-3</v>
      </c>
      <c r="N22" s="12">
        <f t="shared" si="0"/>
        <v>3.2378917821595543E-3</v>
      </c>
      <c r="O22" s="12">
        <f t="shared" si="0"/>
        <v>2.6592427598356185E-3</v>
      </c>
      <c r="P22" s="12">
        <f t="shared" si="0"/>
        <v>3.0444760220536471E-3</v>
      </c>
      <c r="Q22" s="12">
        <f t="shared" si="0"/>
        <v>2.5597931893652109E-3</v>
      </c>
      <c r="R22" s="12">
        <f t="shared" si="0"/>
        <v>2.7242178573396929E-3</v>
      </c>
      <c r="S22" s="12">
        <f t="shared" si="0"/>
        <v>3.4289456596259473E-3</v>
      </c>
      <c r="T22" s="12">
        <f t="shared" si="0"/>
        <v>3.4190984880522767E-3</v>
      </c>
      <c r="U22" s="12">
        <f t="shared" si="0"/>
        <v>2.7439179007134845E-3</v>
      </c>
      <c r="W22" s="12">
        <f t="shared" si="5"/>
        <v>3.1044075583093623E-3</v>
      </c>
      <c r="X22" s="12">
        <f t="shared" si="6"/>
        <v>2.7761623562528506E-3</v>
      </c>
      <c r="Y22" s="12">
        <f t="shared" si="7"/>
        <v>3.1973206827972359E-3</v>
      </c>
      <c r="Z22" s="12">
        <f t="shared" si="8"/>
        <v>3.0259635324531493E-3</v>
      </c>
      <c r="AA22" s="12">
        <f t="shared" si="9"/>
        <v>3.9568580743736833E-4</v>
      </c>
      <c r="AB22" s="12">
        <f t="shared" si="10"/>
        <v>2.4648130821874892E-4</v>
      </c>
      <c r="AC22" s="12">
        <f t="shared" si="11"/>
        <v>3.9268919490860048E-4</v>
      </c>
      <c r="AD22" s="12">
        <f t="shared" si="12"/>
        <v>3.6000039791748718E-4</v>
      </c>
      <c r="AE22" s="12">
        <f t="shared" si="13"/>
        <v>0.12745936221494575</v>
      </c>
      <c r="AF22" s="12">
        <f t="shared" si="13"/>
        <v>8.8784903974938711E-2</v>
      </c>
      <c r="AG22" s="12">
        <f t="shared" si="13"/>
        <v>0.12281820745144931</v>
      </c>
      <c r="AH22" s="12">
        <f t="shared" si="13"/>
        <v>0.11897050114997082</v>
      </c>
    </row>
    <row r="23" spans="1:52" hidden="1" x14ac:dyDescent="0.25">
      <c r="A23" s="32" t="s">
        <v>218</v>
      </c>
      <c r="B23" s="32">
        <v>45112.097999999998</v>
      </c>
      <c r="C23" s="32">
        <v>65515.561999999998</v>
      </c>
      <c r="D23" s="32">
        <v>62076.778000099999</v>
      </c>
      <c r="E23" s="32">
        <v>60563.32</v>
      </c>
      <c r="F23" s="32">
        <v>62113.58</v>
      </c>
      <c r="G23" s="32">
        <v>58306.080000000002</v>
      </c>
      <c r="H23" s="32">
        <v>34402.684000000001</v>
      </c>
      <c r="I23" s="32">
        <v>59901.26</v>
      </c>
      <c r="J23" s="32">
        <v>58796.038</v>
      </c>
      <c r="M23" s="12">
        <f t="shared" si="0"/>
        <v>1.4000676275010336E-3</v>
      </c>
      <c r="N23" s="12">
        <f t="shared" si="0"/>
        <v>1.7917155932413431E-3</v>
      </c>
      <c r="O23" s="12">
        <f t="shared" si="0"/>
        <v>1.6848172594747196E-3</v>
      </c>
      <c r="P23" s="12">
        <f t="shared" si="0"/>
        <v>1.4467301015145919E-3</v>
      </c>
      <c r="Q23" s="12">
        <f t="shared" si="0"/>
        <v>1.5358704143775732E-3</v>
      </c>
      <c r="R23" s="12">
        <f t="shared" si="0"/>
        <v>1.5261843294086142E-3</v>
      </c>
      <c r="S23" s="12">
        <f t="shared" si="0"/>
        <v>1.1728116601840914E-3</v>
      </c>
      <c r="T23" s="12">
        <f t="shared" si="0"/>
        <v>2.0060303007051277E-3</v>
      </c>
      <c r="U23" s="12">
        <f t="shared" si="0"/>
        <v>1.8365526929973515E-3</v>
      </c>
      <c r="W23" s="12">
        <f t="shared" si="5"/>
        <v>1.6255334934056986E-3</v>
      </c>
      <c r="X23" s="12">
        <f t="shared" si="6"/>
        <v>1.5029282817669264E-3</v>
      </c>
      <c r="Y23" s="12">
        <f t="shared" si="7"/>
        <v>1.6717982179621901E-3</v>
      </c>
      <c r="Z23" s="12">
        <f t="shared" si="8"/>
        <v>1.6000866643782719E-3</v>
      </c>
      <c r="AA23" s="12">
        <f t="shared" si="9"/>
        <v>2.0244247567303026E-4</v>
      </c>
      <c r="AB23" s="12">
        <f t="shared" si="10"/>
        <v>4.8909423000704947E-5</v>
      </c>
      <c r="AC23" s="12">
        <f t="shared" si="11"/>
        <v>4.4036502303318172E-4</v>
      </c>
      <c r="AD23" s="12">
        <f t="shared" si="12"/>
        <v>2.5502019534285729E-4</v>
      </c>
      <c r="AE23" s="12">
        <f t="shared" si="13"/>
        <v>0.12453909839094587</v>
      </c>
      <c r="AF23" s="12">
        <f t="shared" si="13"/>
        <v>3.254275243473647E-2</v>
      </c>
      <c r="AG23" s="12">
        <f t="shared" si="13"/>
        <v>0.263407998825335</v>
      </c>
      <c r="AH23" s="12">
        <f t="shared" si="13"/>
        <v>0.15937898928865063</v>
      </c>
    </row>
    <row r="24" spans="1:52" hidden="1" x14ac:dyDescent="0.25">
      <c r="A24" s="32" t="s">
        <v>219</v>
      </c>
      <c r="B24" s="32">
        <v>180699.78599999999</v>
      </c>
      <c r="C24" s="32">
        <v>208453.818</v>
      </c>
      <c r="D24" s="32">
        <v>169304.83000000002</v>
      </c>
      <c r="E24" s="32">
        <v>199144.06399999998</v>
      </c>
      <c r="F24" s="32">
        <v>212338.58399999997</v>
      </c>
      <c r="G24" s="32">
        <v>187806.386</v>
      </c>
      <c r="H24" s="32">
        <v>172256.00400000002</v>
      </c>
      <c r="I24" s="32">
        <v>187431.478</v>
      </c>
      <c r="J24" s="32">
        <v>142558.80600000001</v>
      </c>
      <c r="M24" s="12">
        <f t="shared" si="0"/>
        <v>5.6080725989503854E-3</v>
      </c>
      <c r="N24" s="12">
        <f t="shared" si="0"/>
        <v>5.70078229934581E-3</v>
      </c>
      <c r="O24" s="12">
        <f t="shared" si="0"/>
        <v>4.5950790116067852E-3</v>
      </c>
      <c r="P24" s="12">
        <f t="shared" si="0"/>
        <v>4.7571320714707909E-3</v>
      </c>
      <c r="Q24" s="12">
        <f t="shared" si="0"/>
        <v>5.2504548763157282E-3</v>
      </c>
      <c r="R24" s="12">
        <f t="shared" si="0"/>
        <v>4.9159052242247351E-3</v>
      </c>
      <c r="S24" s="12">
        <f t="shared" si="0"/>
        <v>5.8723281598586172E-3</v>
      </c>
      <c r="T24" s="12">
        <f t="shared" si="0"/>
        <v>6.2768833940045083E-3</v>
      </c>
      <c r="U24" s="12">
        <f t="shared" si="0"/>
        <v>4.4529660156656641E-3</v>
      </c>
      <c r="W24" s="12">
        <f t="shared" si="5"/>
        <v>5.3013113033009941E-3</v>
      </c>
      <c r="X24" s="12">
        <f t="shared" si="6"/>
        <v>4.9744973906704175E-3</v>
      </c>
      <c r="Y24" s="12">
        <f t="shared" si="7"/>
        <v>5.5340591898429296E-3</v>
      </c>
      <c r="Z24" s="12">
        <f t="shared" si="8"/>
        <v>5.2699559612714476E-3</v>
      </c>
      <c r="AA24" s="12">
        <f t="shared" si="9"/>
        <v>6.1336922771736146E-4</v>
      </c>
      <c r="AB24" s="12">
        <f t="shared" si="10"/>
        <v>2.5182658501758307E-4</v>
      </c>
      <c r="AC24" s="12">
        <f t="shared" si="11"/>
        <v>9.5785597706973466E-4</v>
      </c>
      <c r="AD24" s="12">
        <f t="shared" si="12"/>
        <v>6.3130235839816437E-4</v>
      </c>
      <c r="AE24" s="12">
        <f t="shared" si="13"/>
        <v>0.11570141661657028</v>
      </c>
      <c r="AF24" s="12">
        <f t="shared" si="13"/>
        <v>5.0623523391504721E-2</v>
      </c>
      <c r="AG24" s="12">
        <f t="shared" si="13"/>
        <v>0.17308379694018433</v>
      </c>
      <c r="AH24" s="12">
        <f t="shared" si="13"/>
        <v>0.11979271990839449</v>
      </c>
    </row>
    <row r="25" spans="1:52" hidden="1" x14ac:dyDescent="0.25">
      <c r="A25" s="32" t="s">
        <v>220</v>
      </c>
      <c r="B25" s="32">
        <v>11325.38</v>
      </c>
      <c r="C25" s="32">
        <v>12375.258</v>
      </c>
      <c r="D25" s="32">
        <v>11151.928</v>
      </c>
      <c r="E25" s="32">
        <v>13461.871999999999</v>
      </c>
      <c r="F25" s="32">
        <v>12383.034</v>
      </c>
      <c r="G25" s="32">
        <v>11489.602000000001</v>
      </c>
      <c r="H25" s="32">
        <v>11538.232</v>
      </c>
      <c r="I25" s="32">
        <v>9470.9580000000005</v>
      </c>
      <c r="J25" s="32">
        <v>9572.3220000199999</v>
      </c>
      <c r="M25" s="12">
        <f t="shared" si="0"/>
        <v>3.5148659916343629E-4</v>
      </c>
      <c r="N25" s="12">
        <f t="shared" si="0"/>
        <v>3.3843780091491357E-4</v>
      </c>
      <c r="O25" s="12">
        <f t="shared" si="0"/>
        <v>3.0267293787040821E-4</v>
      </c>
      <c r="P25" s="12">
        <f t="shared" si="0"/>
        <v>3.2157575649975005E-4</v>
      </c>
      <c r="Q25" s="12">
        <f t="shared" si="0"/>
        <v>3.0619287377786918E-4</v>
      </c>
      <c r="R25" s="12">
        <f t="shared" si="0"/>
        <v>3.0074480266109252E-4</v>
      </c>
      <c r="S25" s="12">
        <f t="shared" si="0"/>
        <v>3.9334643272336564E-4</v>
      </c>
      <c r="T25" s="12">
        <f t="shared" si="0"/>
        <v>3.1717243885530345E-4</v>
      </c>
      <c r="U25" s="12">
        <f t="shared" si="0"/>
        <v>2.9900099301545665E-4</v>
      </c>
      <c r="W25" s="12">
        <f t="shared" si="5"/>
        <v>3.3086577931625265E-4</v>
      </c>
      <c r="X25" s="12">
        <f t="shared" si="6"/>
        <v>3.0950447764623723E-4</v>
      </c>
      <c r="Y25" s="12">
        <f t="shared" si="7"/>
        <v>3.3650662153137528E-4</v>
      </c>
      <c r="Z25" s="12">
        <f t="shared" si="8"/>
        <v>3.2562562616462169E-4</v>
      </c>
      <c r="AA25" s="12">
        <f t="shared" si="9"/>
        <v>2.5272416099881643E-5</v>
      </c>
      <c r="AB25" s="12">
        <f t="shared" si="10"/>
        <v>1.0803110644291902E-5</v>
      </c>
      <c r="AC25" s="12">
        <f t="shared" si="11"/>
        <v>5.0056203044512468E-5</v>
      </c>
      <c r="AD25" s="12">
        <f t="shared" si="12"/>
        <v>3.1103238257918308E-5</v>
      </c>
      <c r="AE25" s="12">
        <f t="shared" si="13"/>
        <v>7.6382683492103962E-2</v>
      </c>
      <c r="AF25" s="12">
        <f t="shared" si="13"/>
        <v>3.4904537493120946E-2</v>
      </c>
      <c r="AG25" s="12">
        <f t="shared" si="13"/>
        <v>0.14875250542386523</v>
      </c>
      <c r="AH25" s="12">
        <f t="shared" si="13"/>
        <v>9.5518398303805208E-2</v>
      </c>
    </row>
    <row r="26" spans="1:52" hidden="1" x14ac:dyDescent="0.25">
      <c r="A26" s="32" t="s">
        <v>221</v>
      </c>
      <c r="B26" s="32">
        <v>17551.727999999999</v>
      </c>
      <c r="C26" s="32">
        <v>20412.646000000001</v>
      </c>
      <c r="D26" s="32">
        <v>17315.800000000003</v>
      </c>
      <c r="E26" s="32">
        <v>20614.831999999999</v>
      </c>
      <c r="F26" s="32">
        <v>19839.468000000001</v>
      </c>
      <c r="G26" s="32">
        <v>18127.574000000001</v>
      </c>
      <c r="H26" s="32">
        <v>18344.718000000001</v>
      </c>
      <c r="I26" s="32">
        <v>16693.582000003</v>
      </c>
      <c r="J26" s="32">
        <v>13869.504000000001</v>
      </c>
      <c r="M26" s="12">
        <f t="shared" si="0"/>
        <v>5.4472319552736079E-4</v>
      </c>
      <c r="N26" s="12">
        <f t="shared" si="0"/>
        <v>5.582437976723077E-4</v>
      </c>
      <c r="O26" s="12">
        <f t="shared" si="0"/>
        <v>4.6996573664898268E-4</v>
      </c>
      <c r="P26" s="12">
        <f t="shared" si="0"/>
        <v>4.9244489886066773E-4</v>
      </c>
      <c r="Q26" s="12">
        <f t="shared" si="0"/>
        <v>4.9056666735664901E-4</v>
      </c>
      <c r="R26" s="12">
        <f t="shared" si="0"/>
        <v>4.7449630242669429E-4</v>
      </c>
      <c r="S26" s="12">
        <f t="shared" si="0"/>
        <v>6.2538432097882196E-4</v>
      </c>
      <c r="T26" s="12">
        <f t="shared" si="0"/>
        <v>5.5905053281536524E-4</v>
      </c>
      <c r="U26" s="12">
        <f t="shared" si="0"/>
        <v>4.3322774438878922E-4</v>
      </c>
      <c r="W26" s="12">
        <f t="shared" si="5"/>
        <v>5.2431090994955033E-4</v>
      </c>
      <c r="X26" s="12">
        <f t="shared" si="6"/>
        <v>4.8583595621467038E-4</v>
      </c>
      <c r="Y26" s="12">
        <f t="shared" si="7"/>
        <v>5.392208660609921E-4</v>
      </c>
      <c r="Z26" s="12">
        <f t="shared" si="8"/>
        <v>5.1645591074173753E-4</v>
      </c>
      <c r="AA26" s="12">
        <f t="shared" si="9"/>
        <v>4.7547345524140872E-5</v>
      </c>
      <c r="AB26" s="12">
        <f t="shared" si="10"/>
        <v>9.8652293140626926E-6</v>
      </c>
      <c r="AC26" s="12">
        <f t="shared" si="11"/>
        <v>9.7600969484900089E-5</v>
      </c>
      <c r="AD26" s="12">
        <f t="shared" si="12"/>
        <v>5.9498552057858031E-5</v>
      </c>
      <c r="AE26" s="12">
        <f t="shared" si="13"/>
        <v>9.0685401775667654E-2</v>
      </c>
      <c r="AF26" s="12">
        <f t="shared" si="13"/>
        <v>2.0305679700873488E-2</v>
      </c>
      <c r="AG26" s="12">
        <f t="shared" si="13"/>
        <v>0.18100369556889567</v>
      </c>
      <c r="AH26" s="12">
        <f t="shared" si="13"/>
        <v>0.11520548186273209</v>
      </c>
    </row>
    <row r="27" spans="1:52" hidden="1" x14ac:dyDescent="0.25">
      <c r="A27" s="32" t="s">
        <v>222</v>
      </c>
      <c r="B27" s="32">
        <v>75797.906000000003</v>
      </c>
      <c r="C27" s="32">
        <v>80957.472000000009</v>
      </c>
      <c r="D27" s="32">
        <v>63088.714000100001</v>
      </c>
      <c r="E27" s="32">
        <v>91371.2120001</v>
      </c>
      <c r="F27" s="32">
        <v>72992.637999999992</v>
      </c>
      <c r="G27" s="32">
        <v>69206.827999999994</v>
      </c>
      <c r="H27" s="32">
        <v>68544.495999999999</v>
      </c>
      <c r="I27" s="32">
        <v>58623.294000002003</v>
      </c>
      <c r="J27" s="32">
        <v>62205.894000100001</v>
      </c>
      <c r="M27" s="12">
        <f t="shared" si="0"/>
        <v>2.3524109746118739E-3</v>
      </c>
      <c r="N27" s="12">
        <f t="shared" si="0"/>
        <v>2.2140200059918504E-3</v>
      </c>
      <c r="O27" s="12">
        <f t="shared" si="0"/>
        <v>1.7122820747117649E-3</v>
      </c>
      <c r="P27" s="12">
        <f t="shared" si="0"/>
        <v>2.1826657259281027E-3</v>
      </c>
      <c r="Q27" s="12">
        <f t="shared" si="0"/>
        <v>1.8048747660587617E-3</v>
      </c>
      <c r="R27" s="12">
        <f t="shared" si="0"/>
        <v>1.811515649511634E-3</v>
      </c>
      <c r="S27" s="12">
        <f t="shared" si="0"/>
        <v>2.3367300106654993E-3</v>
      </c>
      <c r="T27" s="12">
        <f t="shared" si="0"/>
        <v>1.9632325612374281E-3</v>
      </c>
      <c r="U27" s="12">
        <f t="shared" si="0"/>
        <v>1.9430629347200476E-3</v>
      </c>
      <c r="W27" s="12">
        <f t="shared" si="5"/>
        <v>2.09290435177183E-3</v>
      </c>
      <c r="X27" s="12">
        <f t="shared" si="6"/>
        <v>1.9330187138328328E-3</v>
      </c>
      <c r="Y27" s="12">
        <f t="shared" si="7"/>
        <v>2.0810085022076583E-3</v>
      </c>
      <c r="Z27" s="12">
        <f t="shared" si="8"/>
        <v>2.03564385593744E-3</v>
      </c>
      <c r="AA27" s="12">
        <f t="shared" si="9"/>
        <v>3.3681300953895571E-4</v>
      </c>
      <c r="AB27" s="12">
        <f t="shared" si="10"/>
        <v>2.1622615086832239E-4</v>
      </c>
      <c r="AC27" s="12">
        <f t="shared" si="11"/>
        <v>2.2169082271133341E-4</v>
      </c>
      <c r="AD27" s="12">
        <f t="shared" si="12"/>
        <v>2.4142624419689062E-4</v>
      </c>
      <c r="AE27" s="12">
        <f t="shared" si="13"/>
        <v>0.16093091366254433</v>
      </c>
      <c r="AF27" s="12">
        <f t="shared" si="13"/>
        <v>0.11185931585710536</v>
      </c>
      <c r="AG27" s="12">
        <f t="shared" si="13"/>
        <v>0.10653047427540566</v>
      </c>
      <c r="AH27" s="12">
        <f t="shared" si="13"/>
        <v>0.11859945122164346</v>
      </c>
    </row>
    <row r="28" spans="1:52" hidden="1" x14ac:dyDescent="0.25">
      <c r="A28" s="32" t="s">
        <v>223</v>
      </c>
      <c r="B28" s="32">
        <v>52189.125999999997</v>
      </c>
      <c r="C28" s="32">
        <v>57433.684000000001</v>
      </c>
      <c r="D28" s="32">
        <v>49999.383999999998</v>
      </c>
      <c r="E28" s="32">
        <v>56752.525999999998</v>
      </c>
      <c r="F28" s="32">
        <v>60525.273999999998</v>
      </c>
      <c r="G28" s="32">
        <v>50765.332000000002</v>
      </c>
      <c r="H28" s="32">
        <v>51422.362000000001</v>
      </c>
      <c r="I28" s="32">
        <v>46206.205999999998</v>
      </c>
      <c r="J28" s="32">
        <v>40991.116000000002</v>
      </c>
      <c r="M28" s="12">
        <f t="shared" si="0"/>
        <v>1.6197053353664134E-3</v>
      </c>
      <c r="N28" s="12">
        <f t="shared" si="0"/>
        <v>1.5706928866777612E-3</v>
      </c>
      <c r="O28" s="12">
        <f t="shared" si="0"/>
        <v>1.3570263766938492E-3</v>
      </c>
      <c r="P28" s="12">
        <f t="shared" si="0"/>
        <v>1.3556982625983767E-3</v>
      </c>
      <c r="Q28" s="12">
        <f t="shared" si="0"/>
        <v>1.4965966807692643E-3</v>
      </c>
      <c r="R28" s="12">
        <f t="shared" si="0"/>
        <v>1.3288023165958964E-3</v>
      </c>
      <c r="S28" s="12">
        <f t="shared" si="0"/>
        <v>1.7530244369249599E-3</v>
      </c>
      <c r="T28" s="12">
        <f t="shared" si="0"/>
        <v>1.5473973221368476E-3</v>
      </c>
      <c r="U28" s="12">
        <f t="shared" si="0"/>
        <v>1.2803982553852833E-3</v>
      </c>
      <c r="W28" s="12">
        <f t="shared" si="5"/>
        <v>1.5158081995793413E-3</v>
      </c>
      <c r="X28" s="12">
        <f t="shared" si="6"/>
        <v>1.3936990866545125E-3</v>
      </c>
      <c r="Y28" s="12">
        <f t="shared" si="7"/>
        <v>1.5269400048156972E-3</v>
      </c>
      <c r="Z28" s="12">
        <f t="shared" si="8"/>
        <v>1.4788157636831834E-3</v>
      </c>
      <c r="AA28" s="12">
        <f t="shared" si="9"/>
        <v>1.3967571546530296E-4</v>
      </c>
      <c r="AB28" s="12">
        <f t="shared" si="10"/>
        <v>9.0120941704995746E-5</v>
      </c>
      <c r="AC28" s="12">
        <f t="shared" si="11"/>
        <v>2.3697627147707746E-4</v>
      </c>
      <c r="AD28" s="12">
        <f t="shared" si="12"/>
        <v>1.5825824644982102E-4</v>
      </c>
      <c r="AE28" s="12">
        <f t="shared" si="13"/>
        <v>9.2146035035346158E-2</v>
      </c>
      <c r="AF28" s="12">
        <f t="shared" si="13"/>
        <v>6.466312747705491E-2</v>
      </c>
      <c r="AG28" s="12">
        <f t="shared" si="13"/>
        <v>0.15519684514761317</v>
      </c>
      <c r="AH28" s="12">
        <f t="shared" si="13"/>
        <v>0.1070168781915458</v>
      </c>
    </row>
    <row r="29" spans="1:52" hidden="1" x14ac:dyDescent="0.25">
      <c r="A29" s="32" t="s">
        <v>224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M29" s="12">
        <f t="shared" si="0"/>
        <v>0</v>
      </c>
      <c r="N29" s="12">
        <f t="shared" si="0"/>
        <v>0</v>
      </c>
      <c r="O29" s="12">
        <f t="shared" si="0"/>
        <v>0</v>
      </c>
      <c r="P29" s="12">
        <f t="shared" si="0"/>
        <v>0</v>
      </c>
      <c r="Q29" s="12">
        <f t="shared" si="0"/>
        <v>0</v>
      </c>
      <c r="R29" s="12">
        <f t="shared" si="0"/>
        <v>0</v>
      </c>
      <c r="S29" s="12">
        <f t="shared" si="0"/>
        <v>0</v>
      </c>
      <c r="T29" s="12">
        <f t="shared" si="0"/>
        <v>0</v>
      </c>
      <c r="U29" s="12">
        <f t="shared" si="0"/>
        <v>0</v>
      </c>
      <c r="W29" s="12">
        <f t="shared" si="5"/>
        <v>0</v>
      </c>
      <c r="X29" s="12">
        <f t="shared" si="6"/>
        <v>0</v>
      </c>
      <c r="Y29" s="12">
        <f t="shared" si="7"/>
        <v>0</v>
      </c>
      <c r="Z29" s="12">
        <f t="shared" si="8"/>
        <v>0</v>
      </c>
      <c r="AA29" s="12">
        <f t="shared" si="9"/>
        <v>0</v>
      </c>
      <c r="AB29" s="12">
        <f t="shared" si="10"/>
        <v>0</v>
      </c>
      <c r="AC29" s="12">
        <f t="shared" si="11"/>
        <v>0</v>
      </c>
      <c r="AD29" s="12">
        <f t="shared" si="12"/>
        <v>0</v>
      </c>
      <c r="AE29" s="12" t="e">
        <f t="shared" si="13"/>
        <v>#DIV/0!</v>
      </c>
      <c r="AF29" s="12" t="e">
        <f t="shared" si="13"/>
        <v>#DIV/0!</v>
      </c>
      <c r="AG29" s="12" t="e">
        <f t="shared" si="13"/>
        <v>#DIV/0!</v>
      </c>
      <c r="AH29" s="12" t="e">
        <f t="shared" si="13"/>
        <v>#DIV/0!</v>
      </c>
    </row>
    <row r="30" spans="1:52" x14ac:dyDescent="0.25">
      <c r="A30" s="32" t="s">
        <v>23</v>
      </c>
      <c r="B30" s="32">
        <v>1858707.73</v>
      </c>
      <c r="C30" s="32">
        <v>2005561.8540000001</v>
      </c>
      <c r="D30" s="32">
        <v>1967527.9439999999</v>
      </c>
      <c r="E30" s="32">
        <v>2253193.5260000001</v>
      </c>
      <c r="F30" s="32">
        <v>2119155.1919999998</v>
      </c>
      <c r="G30" s="32">
        <v>1957442.4620000001</v>
      </c>
      <c r="H30" s="32">
        <v>2020081.3</v>
      </c>
      <c r="I30" s="32">
        <v>1774779.0080001</v>
      </c>
      <c r="J30" s="32">
        <v>1716620.0819999999</v>
      </c>
      <c r="M30" s="12">
        <f t="shared" si="0"/>
        <v>5.7685557469726451E-2</v>
      </c>
      <c r="N30" s="12">
        <f t="shared" si="0"/>
        <v>5.484798324742781E-2</v>
      </c>
      <c r="O30" s="12">
        <f t="shared" si="0"/>
        <v>5.3400404230784494E-2</v>
      </c>
      <c r="P30" s="12">
        <f t="shared" si="0"/>
        <v>5.3824045620385431E-2</v>
      </c>
      <c r="Q30" s="12">
        <f t="shared" si="0"/>
        <v>5.2399938352731004E-2</v>
      </c>
      <c r="R30" s="12">
        <f t="shared" si="0"/>
        <v>5.1236818033786817E-2</v>
      </c>
      <c r="S30" s="12">
        <f t="shared" si="0"/>
        <v>6.8865990315169517E-2</v>
      </c>
      <c r="T30" s="12">
        <f t="shared" si="0"/>
        <v>5.9435485448946959E-2</v>
      </c>
      <c r="U30" s="12">
        <f t="shared" si="0"/>
        <v>5.3620334663543726E-2</v>
      </c>
      <c r="W30" s="12">
        <f t="shared" si="5"/>
        <v>5.5311314982646249E-2</v>
      </c>
      <c r="X30" s="12">
        <f t="shared" si="6"/>
        <v>5.2486934002301089E-2</v>
      </c>
      <c r="Y30" s="12">
        <f t="shared" si="7"/>
        <v>6.0640603475886734E-2</v>
      </c>
      <c r="Z30" s="12">
        <f t="shared" si="8"/>
        <v>5.6146284153611364E-2</v>
      </c>
      <c r="AA30" s="12">
        <f t="shared" si="9"/>
        <v>2.1798260923635822E-3</v>
      </c>
      <c r="AB30" s="12">
        <f t="shared" si="10"/>
        <v>1.2958058606509359E-3</v>
      </c>
      <c r="AC30" s="12">
        <f t="shared" si="11"/>
        <v>7.6939415227910831E-3</v>
      </c>
      <c r="AD30" s="12">
        <f t="shared" si="12"/>
        <v>5.4096643981622582E-3</v>
      </c>
      <c r="AE30" s="12">
        <f t="shared" si="13"/>
        <v>3.9410129609963096E-2</v>
      </c>
      <c r="AF30" s="12">
        <f t="shared" si="13"/>
        <v>2.4688160687650878E-2</v>
      </c>
      <c r="AG30" s="12">
        <f t="shared" si="13"/>
        <v>0.12687772023658239</v>
      </c>
      <c r="AH30" s="12">
        <f t="shared" si="13"/>
        <v>9.6349464255940528E-2</v>
      </c>
    </row>
    <row r="31" spans="1:52" hidden="1" x14ac:dyDescent="0.25">
      <c r="A31" s="32" t="s">
        <v>225</v>
      </c>
      <c r="B31" s="32">
        <v>135497.9</v>
      </c>
      <c r="C31" s="32">
        <v>148322.924</v>
      </c>
      <c r="D31" s="32">
        <v>120598.57399999999</v>
      </c>
      <c r="E31" s="32">
        <v>158857.696</v>
      </c>
      <c r="F31" s="32">
        <v>137928.59999999998</v>
      </c>
      <c r="G31" s="32">
        <v>120548.558</v>
      </c>
      <c r="H31" s="32">
        <v>131427.848</v>
      </c>
      <c r="I31" s="32">
        <v>104025.95800001001</v>
      </c>
      <c r="J31" s="32">
        <v>114006.906</v>
      </c>
      <c r="M31" s="12">
        <f t="shared" si="0"/>
        <v>4.2052183736693491E-3</v>
      </c>
      <c r="N31" s="12">
        <f t="shared" si="0"/>
        <v>4.05632627811314E-3</v>
      </c>
      <c r="O31" s="12">
        <f t="shared" si="0"/>
        <v>3.2731492433919793E-3</v>
      </c>
      <c r="P31" s="12">
        <f t="shared" si="0"/>
        <v>3.7947756275655657E-3</v>
      </c>
      <c r="Q31" s="12">
        <f t="shared" si="0"/>
        <v>3.4105336713246685E-3</v>
      </c>
      <c r="R31" s="12">
        <f t="shared" si="0"/>
        <v>3.1554054080192915E-3</v>
      </c>
      <c r="S31" s="12">
        <f t="shared" si="0"/>
        <v>4.480467646283133E-3</v>
      </c>
      <c r="T31" s="12">
        <f t="shared" si="0"/>
        <v>3.4837201055186325E-3</v>
      </c>
      <c r="U31" s="12">
        <f t="shared" si="0"/>
        <v>3.5611190372146491E-3</v>
      </c>
      <c r="W31" s="12">
        <f t="shared" si="5"/>
        <v>3.8448979650581561E-3</v>
      </c>
      <c r="X31" s="12">
        <f t="shared" si="6"/>
        <v>3.4535715689698421E-3</v>
      </c>
      <c r="Y31" s="12">
        <f t="shared" si="7"/>
        <v>3.8417689296721385E-3</v>
      </c>
      <c r="Z31" s="12">
        <f t="shared" si="8"/>
        <v>3.7134128212333783E-3</v>
      </c>
      <c r="AA31" s="12">
        <f t="shared" si="9"/>
        <v>5.007141545582273E-4</v>
      </c>
      <c r="AB31" s="12">
        <f t="shared" si="10"/>
        <v>3.2185053190254327E-4</v>
      </c>
      <c r="AC31" s="12">
        <f t="shared" si="11"/>
        <v>5.5448145740621491E-4</v>
      </c>
      <c r="AD31" s="12">
        <f t="shared" si="12"/>
        <v>4.5101934023534466E-4</v>
      </c>
      <c r="AE31" s="12">
        <f t="shared" si="13"/>
        <v>0.13022820348124731</v>
      </c>
      <c r="AF31" s="12">
        <f t="shared" si="13"/>
        <v>9.3193531819161735E-2</v>
      </c>
      <c r="AG31" s="12">
        <f t="shared" si="13"/>
        <v>0.14432972611227168</v>
      </c>
      <c r="AH31" s="12">
        <f t="shared" si="13"/>
        <v>0.12145682743820076</v>
      </c>
    </row>
    <row r="32" spans="1:52" x14ac:dyDescent="0.25">
      <c r="A32" s="32" t="s">
        <v>159</v>
      </c>
      <c r="B32" s="32">
        <v>324921.64600000001</v>
      </c>
      <c r="C32" s="32">
        <v>298433.652</v>
      </c>
      <c r="D32" s="32">
        <v>290343.554</v>
      </c>
      <c r="E32" s="32">
        <v>364555.97000000003</v>
      </c>
      <c r="F32" s="32">
        <v>279065.35600000003</v>
      </c>
      <c r="G32" s="32">
        <v>277267.21800000098</v>
      </c>
      <c r="H32" s="32">
        <v>301199.21799999999</v>
      </c>
      <c r="I32" s="32">
        <v>271112.87400000001</v>
      </c>
      <c r="J32" s="32">
        <v>247918.60799999998</v>
      </c>
      <c r="M32" s="12">
        <f t="shared" si="0"/>
        <v>1.0084041714019833E-2</v>
      </c>
      <c r="N32" s="12">
        <f t="shared" si="0"/>
        <v>8.1615453109653638E-3</v>
      </c>
      <c r="O32" s="12">
        <f t="shared" si="0"/>
        <v>7.8801743053681407E-3</v>
      </c>
      <c r="P32" s="12">
        <f t="shared" si="0"/>
        <v>8.7084739655265038E-3</v>
      </c>
      <c r="Q32" s="12">
        <f t="shared" si="0"/>
        <v>6.9003947922200758E-3</v>
      </c>
      <c r="R32" s="12">
        <f t="shared" si="0"/>
        <v>7.2575773087527676E-3</v>
      </c>
      <c r="S32" s="12">
        <f t="shared" si="0"/>
        <v>1.0268092888006355E-2</v>
      </c>
      <c r="T32" s="12">
        <f t="shared" si="0"/>
        <v>9.0792854800592071E-3</v>
      </c>
      <c r="U32" s="12">
        <f t="shared" si="0"/>
        <v>7.7439841638063207E-3</v>
      </c>
      <c r="W32" s="12">
        <f t="shared" si="5"/>
        <v>8.708587110117778E-3</v>
      </c>
      <c r="X32" s="12">
        <f t="shared" si="6"/>
        <v>7.6221486888331151E-3</v>
      </c>
      <c r="Y32" s="12">
        <f t="shared" si="7"/>
        <v>9.0304541772906286E-3</v>
      </c>
      <c r="Z32" s="12">
        <f t="shared" si="8"/>
        <v>8.4537299920805081E-3</v>
      </c>
      <c r="AA32" s="12">
        <f t="shared" si="9"/>
        <v>1.1994577675950974E-3</v>
      </c>
      <c r="AB32" s="12">
        <f t="shared" si="10"/>
        <v>9.575864413286047E-4</v>
      </c>
      <c r="AC32" s="12">
        <f t="shared" si="11"/>
        <v>1.2627626796010559E-3</v>
      </c>
      <c r="AD32" s="12">
        <f t="shared" si="12"/>
        <v>1.181511311239824E-3</v>
      </c>
      <c r="AE32" s="12">
        <f t="shared" si="13"/>
        <v>0.13773276335509671</v>
      </c>
      <c r="AF32" s="12">
        <f t="shared" si="13"/>
        <v>0.12563208622937569</v>
      </c>
      <c r="AG32" s="12">
        <f t="shared" si="13"/>
        <v>0.13983379515690292</v>
      </c>
      <c r="AH32" s="12">
        <f t="shared" si="13"/>
        <v>0.13976213013032934</v>
      </c>
    </row>
    <row r="33" spans="1:34" hidden="1" x14ac:dyDescent="0.25">
      <c r="A33" s="32" t="s">
        <v>226</v>
      </c>
      <c r="B33" s="32">
        <v>60344.042000000001</v>
      </c>
      <c r="C33" s="32">
        <v>91156.91</v>
      </c>
      <c r="D33" s="32">
        <v>85471.514000100011</v>
      </c>
      <c r="E33" s="32">
        <v>79471.548000199997</v>
      </c>
      <c r="F33" s="32">
        <v>89251.381999999998</v>
      </c>
      <c r="G33" s="32">
        <v>84129.410000000993</v>
      </c>
      <c r="H33" s="32">
        <v>56207.07</v>
      </c>
      <c r="I33" s="32">
        <v>79927.396000199995</v>
      </c>
      <c r="J33" s="32">
        <v>67647.047999999995</v>
      </c>
      <c r="M33" s="12">
        <f t="shared" si="0"/>
        <v>1.8727956238426937E-3</v>
      </c>
      <c r="N33" s="12">
        <f t="shared" si="0"/>
        <v>2.4929536142679772E-3</v>
      </c>
      <c r="O33" s="12">
        <f t="shared" si="0"/>
        <v>2.3197705586551491E-3</v>
      </c>
      <c r="P33" s="12">
        <f t="shared" si="0"/>
        <v>1.8984078268141692E-3</v>
      </c>
      <c r="Q33" s="12">
        <f t="shared" si="0"/>
        <v>2.2069015673563024E-3</v>
      </c>
      <c r="R33" s="12">
        <f t="shared" si="0"/>
        <v>2.2021200393577117E-3</v>
      </c>
      <c r="S33" s="12">
        <f t="shared" si="0"/>
        <v>1.9161384931705744E-3</v>
      </c>
      <c r="T33" s="12">
        <f t="shared" si="0"/>
        <v>2.6766845677847011E-3</v>
      </c>
      <c r="U33" s="12">
        <f t="shared" si="0"/>
        <v>2.1130227886736364E-3</v>
      </c>
      <c r="W33" s="12">
        <f t="shared" si="5"/>
        <v>2.2285065989219397E-3</v>
      </c>
      <c r="X33" s="12">
        <f t="shared" si="6"/>
        <v>2.1024764778427279E-3</v>
      </c>
      <c r="Y33" s="12">
        <f t="shared" si="7"/>
        <v>2.2352819498763043E-3</v>
      </c>
      <c r="Z33" s="12">
        <f t="shared" si="8"/>
        <v>2.1887550088803237E-3</v>
      </c>
      <c r="AA33" s="12">
        <f t="shared" si="9"/>
        <v>3.1999346248278283E-4</v>
      </c>
      <c r="AB33" s="12">
        <f t="shared" si="10"/>
        <v>1.767448061527185E-4</v>
      </c>
      <c r="AC33" s="12">
        <f t="shared" si="11"/>
        <v>3.9473796343425608E-4</v>
      </c>
      <c r="AD33" s="12">
        <f t="shared" si="12"/>
        <v>2.7669296946743817E-4</v>
      </c>
      <c r="AE33" s="12">
        <f t="shared" si="13"/>
        <v>0.14359098718288857</v>
      </c>
      <c r="AF33" s="12">
        <f t="shared" si="13"/>
        <v>8.4065057571568985E-2</v>
      </c>
      <c r="AG33" s="12">
        <f t="shared" si="13"/>
        <v>0.17659426071780343</v>
      </c>
      <c r="AH33" s="12">
        <f t="shared" si="13"/>
        <v>0.12641568761456898</v>
      </c>
    </row>
    <row r="34" spans="1:34" hidden="1" x14ac:dyDescent="0.25">
      <c r="A34" s="32" t="s">
        <v>227</v>
      </c>
      <c r="B34" s="32">
        <v>5433.4</v>
      </c>
      <c r="C34" s="32">
        <v>5579.3680000100003</v>
      </c>
      <c r="D34" s="32">
        <v>5190.4919999999993</v>
      </c>
      <c r="E34" s="32">
        <v>6414.3820000099995</v>
      </c>
      <c r="F34" s="32">
        <v>6008.4900000000007</v>
      </c>
      <c r="G34" s="32">
        <v>5485.5320000010006</v>
      </c>
      <c r="H34" s="32">
        <v>5183.5340000000006</v>
      </c>
      <c r="I34" s="32">
        <v>4439.6979999999994</v>
      </c>
      <c r="J34" s="32">
        <v>4672.7320000000009</v>
      </c>
      <c r="M34" s="12">
        <f t="shared" si="0"/>
        <v>1.6862721497156073E-4</v>
      </c>
      <c r="N34" s="12">
        <f t="shared" si="0"/>
        <v>1.5258421573258708E-4</v>
      </c>
      <c r="O34" s="12">
        <f t="shared" si="0"/>
        <v>1.4087442661330407E-4</v>
      </c>
      <c r="P34" s="12">
        <f t="shared" si="0"/>
        <v>1.5322607020268767E-4</v>
      </c>
      <c r="Q34" s="12">
        <f t="shared" si="0"/>
        <v>1.485707638504093E-4</v>
      </c>
      <c r="R34" s="12">
        <f t="shared" si="0"/>
        <v>1.4358593438061729E-4</v>
      </c>
      <c r="S34" s="12">
        <f t="shared" si="0"/>
        <v>1.7671031469988459E-4</v>
      </c>
      <c r="T34" s="12">
        <f t="shared" si="0"/>
        <v>1.4868082430953794E-4</v>
      </c>
      <c r="U34" s="12">
        <f t="shared" si="0"/>
        <v>1.459574289385775E-4</v>
      </c>
      <c r="W34" s="12">
        <f t="shared" si="5"/>
        <v>1.5402861910581729E-4</v>
      </c>
      <c r="X34" s="12">
        <f t="shared" si="6"/>
        <v>1.4846092281123809E-4</v>
      </c>
      <c r="Y34" s="12">
        <f t="shared" si="7"/>
        <v>1.5711618931600003E-4</v>
      </c>
      <c r="Z34" s="12">
        <f t="shared" si="8"/>
        <v>1.5320191041101846E-4</v>
      </c>
      <c r="AA34" s="12">
        <f t="shared" si="9"/>
        <v>1.3932660953421487E-5</v>
      </c>
      <c r="AB34" s="12">
        <f t="shared" si="10"/>
        <v>4.8210064776357454E-6</v>
      </c>
      <c r="AC34" s="12">
        <f t="shared" si="11"/>
        <v>1.7023558169671371E-5</v>
      </c>
      <c r="AD34" s="12">
        <f t="shared" si="12"/>
        <v>1.1883661709533731E-5</v>
      </c>
      <c r="AE34" s="12">
        <f t="shared" si="13"/>
        <v>9.0455014362297054E-2</v>
      </c>
      <c r="AF34" s="12">
        <f t="shared" si="13"/>
        <v>3.2473235288759825E-2</v>
      </c>
      <c r="AG34" s="12">
        <f t="shared" si="13"/>
        <v>0.10835012129420177</v>
      </c>
      <c r="AH34" s="12">
        <f t="shared" si="13"/>
        <v>7.7568626119945847E-2</v>
      </c>
    </row>
    <row r="35" spans="1:34" hidden="1" x14ac:dyDescent="0.25">
      <c r="A35" s="32" t="s">
        <v>228</v>
      </c>
      <c r="B35" s="32">
        <v>291082.34999999998</v>
      </c>
      <c r="C35" s="32">
        <v>334652.54399999999</v>
      </c>
      <c r="D35" s="32">
        <v>272750.66200000001</v>
      </c>
      <c r="E35" s="32">
        <v>318485.70600000001</v>
      </c>
      <c r="F35" s="32">
        <v>357503.68</v>
      </c>
      <c r="G35" s="32">
        <v>270093.40400000004</v>
      </c>
      <c r="H35" s="32">
        <v>282523.81</v>
      </c>
      <c r="I35" s="32">
        <v>266968.09600003</v>
      </c>
      <c r="J35" s="32">
        <v>250285.34599999999</v>
      </c>
      <c r="M35" s="12">
        <f t="shared" si="0"/>
        <v>9.0338289115244746E-3</v>
      </c>
      <c r="N35" s="12">
        <f t="shared" si="0"/>
        <v>9.1520573600923204E-3</v>
      </c>
      <c r="O35" s="12">
        <f t="shared" si="0"/>
        <v>7.4026880530109881E-3</v>
      </c>
      <c r="P35" s="12">
        <f t="shared" si="0"/>
        <v>7.6079524334585107E-3</v>
      </c>
      <c r="Q35" s="12">
        <f t="shared" si="0"/>
        <v>8.8399239770611728E-3</v>
      </c>
      <c r="R35" s="12">
        <f t="shared" si="0"/>
        <v>7.0697999361546858E-3</v>
      </c>
      <c r="S35" s="12">
        <f t="shared" si="0"/>
        <v>9.6314351126683823E-3</v>
      </c>
      <c r="T35" s="12">
        <f t="shared" si="0"/>
        <v>8.9404812168828417E-3</v>
      </c>
      <c r="U35" s="12">
        <f t="shared" si="0"/>
        <v>7.8179115778868272E-3</v>
      </c>
      <c r="W35" s="12">
        <f t="shared" si="5"/>
        <v>8.5295247748759292E-3</v>
      </c>
      <c r="X35" s="12">
        <f t="shared" si="6"/>
        <v>7.839225448891457E-3</v>
      </c>
      <c r="Y35" s="12">
        <f t="shared" si="7"/>
        <v>8.796609302479351E-3</v>
      </c>
      <c r="Z35" s="12">
        <f t="shared" si="8"/>
        <v>8.3884531754155802E-3</v>
      </c>
      <c r="AA35" s="12">
        <f t="shared" si="9"/>
        <v>9.7765803828341871E-4</v>
      </c>
      <c r="AB35" s="12">
        <f t="shared" si="10"/>
        <v>9.0744156054225512E-4</v>
      </c>
      <c r="AC35" s="12">
        <f t="shared" si="11"/>
        <v>9.1528205959542366E-4</v>
      </c>
      <c r="AD35" s="12">
        <f t="shared" si="12"/>
        <v>9.1504402188666149E-4</v>
      </c>
      <c r="AE35" s="12">
        <f t="shared" si="13"/>
        <v>0.11462045824207595</v>
      </c>
      <c r="AF35" s="12">
        <f t="shared" si="13"/>
        <v>0.1157565331496591</v>
      </c>
      <c r="AG35" s="12">
        <f t="shared" si="13"/>
        <v>0.10404941587407419</v>
      </c>
      <c r="AH35" s="12">
        <f t="shared" si="13"/>
        <v>0.10908376106436672</v>
      </c>
    </row>
    <row r="36" spans="1:34" hidden="1" x14ac:dyDescent="0.25">
      <c r="A36" s="32" t="s">
        <v>229</v>
      </c>
      <c r="B36" s="32">
        <v>28492.236000000001</v>
      </c>
      <c r="C36" s="32">
        <v>29200.006000000001</v>
      </c>
      <c r="D36" s="32">
        <v>26975.364000000001</v>
      </c>
      <c r="E36" s="32">
        <v>33523.892</v>
      </c>
      <c r="F36" s="32">
        <v>29497.186000000002</v>
      </c>
      <c r="G36" s="32">
        <v>27822.718000000001</v>
      </c>
      <c r="H36" s="32">
        <v>26808.975999999999</v>
      </c>
      <c r="I36" s="32">
        <v>22248.464</v>
      </c>
      <c r="J36" s="32">
        <v>24101.434000000001</v>
      </c>
      <c r="M36" s="12">
        <f t="shared" si="0"/>
        <v>8.8426517557927678E-4</v>
      </c>
      <c r="N36" s="12">
        <f t="shared" si="0"/>
        <v>7.9855998293872196E-4</v>
      </c>
      <c r="O36" s="12">
        <f t="shared" si="0"/>
        <v>7.321346292769867E-4</v>
      </c>
      <c r="P36" s="12">
        <f t="shared" ref="P36:U67" si="42">E36/E$170</f>
        <v>8.0081514151344774E-4</v>
      </c>
      <c r="Q36" s="12">
        <f t="shared" si="42"/>
        <v>7.2937118235323671E-4</v>
      </c>
      <c r="R36" s="12">
        <f t="shared" si="42"/>
        <v>7.2827046875994714E-4</v>
      </c>
      <c r="S36" s="12">
        <f t="shared" si="42"/>
        <v>9.139368210455748E-4</v>
      </c>
      <c r="T36" s="12">
        <f t="shared" si="42"/>
        <v>7.4507769833467949E-4</v>
      </c>
      <c r="U36" s="12">
        <f t="shared" si="42"/>
        <v>7.528322489654478E-4</v>
      </c>
      <c r="W36" s="12">
        <f t="shared" si="5"/>
        <v>8.0498659593166181E-4</v>
      </c>
      <c r="X36" s="12">
        <f t="shared" si="6"/>
        <v>7.528189308755439E-4</v>
      </c>
      <c r="Y36" s="12">
        <f t="shared" si="7"/>
        <v>8.0394892278190077E-4</v>
      </c>
      <c r="Z36" s="12">
        <f t="shared" si="8"/>
        <v>7.8725148319636886E-4</v>
      </c>
      <c r="AA36" s="12">
        <f t="shared" si="9"/>
        <v>7.6268616058501246E-5</v>
      </c>
      <c r="AB36" s="12">
        <f t="shared" si="10"/>
        <v>4.1569581057573111E-5</v>
      </c>
      <c r="AC36" s="12">
        <f t="shared" si="11"/>
        <v>9.5331194197998637E-5</v>
      </c>
      <c r="AD36" s="12">
        <f t="shared" si="12"/>
        <v>6.9464698785887509E-5</v>
      </c>
      <c r="AE36" s="12">
        <f t="shared" si="13"/>
        <v>9.4745200036816468E-2</v>
      </c>
      <c r="AF36" s="12">
        <f t="shared" si="13"/>
        <v>5.5218564986439476E-2</v>
      </c>
      <c r="AG36" s="12">
        <f t="shared" si="13"/>
        <v>0.11857867023208955</v>
      </c>
      <c r="AH36" s="12">
        <f t="shared" si="13"/>
        <v>8.8236986869620809E-2</v>
      </c>
    </row>
    <row r="37" spans="1:34" hidden="1" x14ac:dyDescent="0.25">
      <c r="A37" s="32" t="s">
        <v>230</v>
      </c>
      <c r="B37" s="32">
        <v>23241.202000000001</v>
      </c>
      <c r="C37" s="32">
        <v>24572.396000000001</v>
      </c>
      <c r="D37" s="32">
        <v>23526.862000002002</v>
      </c>
      <c r="E37" s="32">
        <v>30801.934000000001</v>
      </c>
      <c r="F37" s="32">
        <v>27575.482</v>
      </c>
      <c r="G37" s="32">
        <v>26655.736000001001</v>
      </c>
      <c r="H37" s="32">
        <v>23094.446</v>
      </c>
      <c r="I37" s="32">
        <v>19770.561999999998</v>
      </c>
      <c r="J37" s="32">
        <v>22321.130000001998</v>
      </c>
      <c r="M37" s="12">
        <f t="shared" ref="M37:U68" si="43">B37/B$170</f>
        <v>7.2129774466291236E-4</v>
      </c>
      <c r="N37" s="12">
        <f t="shared" si="43"/>
        <v>6.7200438693483554E-4</v>
      </c>
      <c r="O37" s="12">
        <f t="shared" si="43"/>
        <v>6.3853931270111092E-4</v>
      </c>
      <c r="P37" s="12">
        <f t="shared" si="42"/>
        <v>7.3579330034525463E-4</v>
      </c>
      <c r="Q37" s="12">
        <f t="shared" si="42"/>
        <v>6.8185358122976186E-4</v>
      </c>
      <c r="R37" s="12">
        <f t="shared" si="42"/>
        <v>6.9772426086704134E-4</v>
      </c>
      <c r="S37" s="12">
        <f t="shared" si="42"/>
        <v>7.8730588445633627E-4</v>
      </c>
      <c r="T37" s="12">
        <f t="shared" si="42"/>
        <v>6.6209536216716249E-4</v>
      </c>
      <c r="U37" s="12">
        <f t="shared" si="42"/>
        <v>6.9722268381838316E-4</v>
      </c>
      <c r="W37" s="12">
        <f t="shared" si="5"/>
        <v>6.772804814329528E-4</v>
      </c>
      <c r="X37" s="12">
        <f t="shared" si="6"/>
        <v>7.0512371414735257E-4</v>
      </c>
      <c r="Y37" s="12">
        <f t="shared" si="7"/>
        <v>7.155413101472939E-4</v>
      </c>
      <c r="Z37" s="12">
        <f t="shared" si="8"/>
        <v>6.9931516857586642E-4</v>
      </c>
      <c r="AA37" s="12">
        <f t="shared" si="9"/>
        <v>4.1630726573755933E-5</v>
      </c>
      <c r="AB37" s="12">
        <f t="shared" si="10"/>
        <v>2.7720700860551776E-5</v>
      </c>
      <c r="AC37" s="12">
        <f t="shared" si="11"/>
        <v>6.4584036540894676E-5</v>
      </c>
      <c r="AD37" s="12">
        <f t="shared" si="12"/>
        <v>4.4290190480883634E-5</v>
      </c>
      <c r="AE37" s="12">
        <f t="shared" si="13"/>
        <v>6.1467483140331951E-2</v>
      </c>
      <c r="AF37" s="12">
        <f t="shared" si="13"/>
        <v>3.9313244334821605E-2</v>
      </c>
      <c r="AG37" s="12">
        <f t="shared" si="13"/>
        <v>9.0258990815778442E-2</v>
      </c>
      <c r="AH37" s="12">
        <f t="shared" si="13"/>
        <v>6.333366194684327E-2</v>
      </c>
    </row>
    <row r="38" spans="1:34" hidden="1" x14ac:dyDescent="0.25">
      <c r="A38" s="32" t="s">
        <v>231</v>
      </c>
      <c r="B38" s="32">
        <v>9423.42</v>
      </c>
      <c r="C38" s="32">
        <v>9549.4040000200002</v>
      </c>
      <c r="D38" s="32">
        <v>8785.5360000000001</v>
      </c>
      <c r="E38" s="32">
        <v>10474.691999999999</v>
      </c>
      <c r="F38" s="32">
        <v>9960.5519999999997</v>
      </c>
      <c r="G38" s="32">
        <v>9003.6740000000009</v>
      </c>
      <c r="H38" s="32">
        <v>9198.3179999999993</v>
      </c>
      <c r="I38" s="32">
        <v>6996.4480000100002</v>
      </c>
      <c r="J38" s="32">
        <v>7204.02</v>
      </c>
      <c r="M38" s="12">
        <f t="shared" si="43"/>
        <v>2.9245869439159733E-4</v>
      </c>
      <c r="N38" s="12">
        <f t="shared" si="43"/>
        <v>2.6115651809561049E-4</v>
      </c>
      <c r="O38" s="12">
        <f t="shared" si="43"/>
        <v>2.3844701937514616E-4</v>
      </c>
      <c r="P38" s="12">
        <f t="shared" si="42"/>
        <v>2.5021832060220746E-4</v>
      </c>
      <c r="Q38" s="12">
        <f t="shared" si="42"/>
        <v>2.4629263242706932E-4</v>
      </c>
      <c r="R38" s="12">
        <f t="shared" si="42"/>
        <v>2.3567467004991205E-4</v>
      </c>
      <c r="S38" s="12">
        <f t="shared" si="42"/>
        <v>3.1357712103163838E-4</v>
      </c>
      <c r="T38" s="12">
        <f t="shared" si="42"/>
        <v>2.3430369720650032E-4</v>
      </c>
      <c r="U38" s="12">
        <f t="shared" si="42"/>
        <v>2.2502472583963532E-4</v>
      </c>
      <c r="W38" s="12">
        <f t="shared" si="5"/>
        <v>2.6402074395411799E-4</v>
      </c>
      <c r="X38" s="12">
        <f t="shared" si="6"/>
        <v>2.4406187435972956E-4</v>
      </c>
      <c r="Y38" s="12">
        <f t="shared" si="7"/>
        <v>2.57635181359258E-4</v>
      </c>
      <c r="Z38" s="12">
        <f t="shared" si="8"/>
        <v>2.552392665577019E-4</v>
      </c>
      <c r="AA38" s="12">
        <f t="shared" si="9"/>
        <v>2.7119515147714043E-5</v>
      </c>
      <c r="AB38" s="12">
        <f t="shared" si="10"/>
        <v>7.5240716379545164E-6</v>
      </c>
      <c r="AC38" s="12">
        <f t="shared" si="11"/>
        <v>4.866878145318576E-5</v>
      </c>
      <c r="AD38" s="12">
        <f t="shared" si="12"/>
        <v>2.946359328908807E-5</v>
      </c>
      <c r="AE38" s="12">
        <f t="shared" si="13"/>
        <v>0.10271736508865728</v>
      </c>
      <c r="AF38" s="12">
        <f t="shared" si="13"/>
        <v>3.0828541564277993E-2</v>
      </c>
      <c r="AG38" s="12">
        <f t="shared" si="13"/>
        <v>0.18890580547429134</v>
      </c>
      <c r="AH38" s="12">
        <f t="shared" si="13"/>
        <v>0.11543519022934992</v>
      </c>
    </row>
    <row r="39" spans="1:34" hidden="1" x14ac:dyDescent="0.25">
      <c r="A39" s="32" t="s">
        <v>232</v>
      </c>
      <c r="B39" s="32">
        <v>126192.606</v>
      </c>
      <c r="C39" s="32">
        <v>145384.736</v>
      </c>
      <c r="D39" s="32">
        <v>127614.54</v>
      </c>
      <c r="E39" s="32">
        <v>157442.818</v>
      </c>
      <c r="F39" s="32">
        <v>140267.394</v>
      </c>
      <c r="G39" s="32">
        <v>139572.29600000201</v>
      </c>
      <c r="H39" s="32">
        <v>124152.42599999999</v>
      </c>
      <c r="I39" s="32">
        <v>101256.842</v>
      </c>
      <c r="J39" s="32">
        <v>124195.54800000299</v>
      </c>
      <c r="M39" s="12">
        <f t="shared" si="43"/>
        <v>3.9164257554723499E-3</v>
      </c>
      <c r="N39" s="12">
        <f t="shared" si="43"/>
        <v>3.9759728919134671E-3</v>
      </c>
      <c r="O39" s="12">
        <f t="shared" si="43"/>
        <v>3.4635686077582931E-3</v>
      </c>
      <c r="P39" s="12">
        <f t="shared" si="42"/>
        <v>3.7609771734423317E-3</v>
      </c>
      <c r="Q39" s="12">
        <f t="shared" si="42"/>
        <v>3.4683645757730007E-3</v>
      </c>
      <c r="R39" s="12">
        <f t="shared" si="42"/>
        <v>3.6533591518205935E-3</v>
      </c>
      <c r="S39" s="12">
        <f t="shared" si="42"/>
        <v>4.2324434004318541E-3</v>
      </c>
      <c r="T39" s="12">
        <f t="shared" si="42"/>
        <v>3.3909853182672884E-3</v>
      </c>
      <c r="U39" s="12">
        <f t="shared" si="42"/>
        <v>3.8793713980810633E-3</v>
      </c>
      <c r="W39" s="12">
        <f t="shared" si="5"/>
        <v>3.7853224183813702E-3</v>
      </c>
      <c r="X39" s="12">
        <f t="shared" si="6"/>
        <v>3.6275669670119749E-3</v>
      </c>
      <c r="Y39" s="12">
        <f t="shared" si="7"/>
        <v>3.8342667055934021E-3</v>
      </c>
      <c r="Z39" s="12">
        <f t="shared" si="8"/>
        <v>3.7490520303289157E-3</v>
      </c>
      <c r="AA39" s="12">
        <f t="shared" si="9"/>
        <v>2.8023311965654131E-4</v>
      </c>
      <c r="AB39" s="12">
        <f t="shared" si="10"/>
        <v>1.4800155633168144E-4</v>
      </c>
      <c r="AC39" s="12">
        <f t="shared" si="11"/>
        <v>4.2253846093973758E-4</v>
      </c>
      <c r="AD39" s="12">
        <f t="shared" si="12"/>
        <v>2.8016841667597998E-4</v>
      </c>
      <c r="AE39" s="12">
        <f t="shared" si="13"/>
        <v>7.4031506086705001E-2</v>
      </c>
      <c r="AF39" s="12">
        <f t="shared" si="13"/>
        <v>4.0799124503438249E-2</v>
      </c>
      <c r="AG39" s="12">
        <f t="shared" si="13"/>
        <v>0.11020059202541685</v>
      </c>
      <c r="AH39" s="12">
        <f t="shared" si="13"/>
        <v>7.4730469038435818E-2</v>
      </c>
    </row>
    <row r="40" spans="1:34" hidden="1" x14ac:dyDescent="0.25">
      <c r="A40" s="32" t="s">
        <v>233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M40" s="12">
        <f t="shared" si="43"/>
        <v>0</v>
      </c>
      <c r="N40" s="12">
        <f t="shared" si="43"/>
        <v>0</v>
      </c>
      <c r="O40" s="12">
        <f t="shared" si="43"/>
        <v>0</v>
      </c>
      <c r="P40" s="12">
        <f t="shared" si="42"/>
        <v>0</v>
      </c>
      <c r="Q40" s="12">
        <f t="shared" si="42"/>
        <v>0</v>
      </c>
      <c r="R40" s="12">
        <f t="shared" si="42"/>
        <v>0</v>
      </c>
      <c r="S40" s="12">
        <f t="shared" si="42"/>
        <v>0</v>
      </c>
      <c r="T40" s="12">
        <f t="shared" si="42"/>
        <v>0</v>
      </c>
      <c r="U40" s="12">
        <f t="shared" si="42"/>
        <v>0</v>
      </c>
      <c r="W40" s="12">
        <f t="shared" si="5"/>
        <v>0</v>
      </c>
      <c r="X40" s="12">
        <f t="shared" si="6"/>
        <v>0</v>
      </c>
      <c r="Y40" s="12">
        <f t="shared" si="7"/>
        <v>0</v>
      </c>
      <c r="Z40" s="12">
        <f t="shared" si="8"/>
        <v>0</v>
      </c>
      <c r="AA40" s="12">
        <f t="shared" si="9"/>
        <v>0</v>
      </c>
      <c r="AB40" s="12">
        <f t="shared" si="10"/>
        <v>0</v>
      </c>
      <c r="AC40" s="12">
        <f t="shared" si="11"/>
        <v>0</v>
      </c>
      <c r="AD40" s="12">
        <f t="shared" si="12"/>
        <v>0</v>
      </c>
      <c r="AE40" s="12" t="e">
        <f t="shared" si="13"/>
        <v>#DIV/0!</v>
      </c>
      <c r="AF40" s="12" t="e">
        <f t="shared" si="13"/>
        <v>#DIV/0!</v>
      </c>
      <c r="AG40" s="12" t="e">
        <f t="shared" si="13"/>
        <v>#DIV/0!</v>
      </c>
      <c r="AH40" s="12" t="e">
        <f t="shared" si="13"/>
        <v>#DIV/0!</v>
      </c>
    </row>
    <row r="41" spans="1:34" hidden="1" x14ac:dyDescent="0.25">
      <c r="A41" s="32" t="s">
        <v>234</v>
      </c>
      <c r="B41" s="32">
        <v>6773.05</v>
      </c>
      <c r="C41" s="32">
        <v>8482.0340000199994</v>
      </c>
      <c r="D41" s="32">
        <v>7013.2160000003996</v>
      </c>
      <c r="E41" s="32">
        <v>7590.3399999999001</v>
      </c>
      <c r="F41" s="32">
        <v>7904.1020000199997</v>
      </c>
      <c r="G41" s="32">
        <v>7069.4940000000006</v>
      </c>
      <c r="H41" s="32">
        <v>7028.19</v>
      </c>
      <c r="I41" s="32">
        <v>6010.9420000100008</v>
      </c>
      <c r="J41" s="32">
        <v>6170.0940000004002</v>
      </c>
      <c r="M41" s="12">
        <f t="shared" si="43"/>
        <v>2.1020365854955086E-4</v>
      </c>
      <c r="N41" s="12">
        <f t="shared" si="43"/>
        <v>2.3196614844331299E-4</v>
      </c>
      <c r="O41" s="12">
        <f t="shared" si="43"/>
        <v>1.9034472699607402E-4</v>
      </c>
      <c r="P41" s="12">
        <f t="shared" si="42"/>
        <v>1.8131722895525085E-4</v>
      </c>
      <c r="Q41" s="12">
        <f t="shared" si="42"/>
        <v>1.9544319316409266E-4</v>
      </c>
      <c r="R41" s="12">
        <f t="shared" si="42"/>
        <v>1.8504675600980588E-4</v>
      </c>
      <c r="S41" s="12">
        <f t="shared" si="42"/>
        <v>2.3959593332860971E-4</v>
      </c>
      <c r="T41" s="12">
        <f t="shared" si="42"/>
        <v>2.0130013605391844E-4</v>
      </c>
      <c r="U41" s="12">
        <f t="shared" si="42"/>
        <v>1.9272901945786782E-4</v>
      </c>
      <c r="W41" s="12">
        <f t="shared" si="5"/>
        <v>2.1083817799631265E-4</v>
      </c>
      <c r="X41" s="12">
        <f t="shared" si="6"/>
        <v>1.8726905937638312E-4</v>
      </c>
      <c r="Y41" s="12">
        <f t="shared" si="7"/>
        <v>2.1120836294679865E-4</v>
      </c>
      <c r="Z41" s="12">
        <f t="shared" si="8"/>
        <v>2.0310520010649816E-4</v>
      </c>
      <c r="AA41" s="12">
        <f t="shared" si="9"/>
        <v>2.0817964406214411E-5</v>
      </c>
      <c r="AB41" s="12">
        <f t="shared" si="10"/>
        <v>7.3204979610129953E-6</v>
      </c>
      <c r="AC41" s="12">
        <f t="shared" si="11"/>
        <v>2.4955092146944295E-5</v>
      </c>
      <c r="AD41" s="12">
        <f t="shared" si="12"/>
        <v>2.045787916002828E-5</v>
      </c>
      <c r="AE41" s="12">
        <f t="shared" si="13"/>
        <v>9.8739064262728049E-2</v>
      </c>
      <c r="AF41" s="12">
        <f t="shared" si="13"/>
        <v>3.9090803282670825E-2</v>
      </c>
      <c r="AG41" s="12">
        <f t="shared" si="13"/>
        <v>0.11815390166737973</v>
      </c>
      <c r="AH41" s="12">
        <f t="shared" si="13"/>
        <v>0.10072553114987305</v>
      </c>
    </row>
    <row r="42" spans="1:34" x14ac:dyDescent="0.25">
      <c r="A42" s="32" t="s">
        <v>24</v>
      </c>
      <c r="B42" s="32">
        <v>912206.80599999998</v>
      </c>
      <c r="C42" s="32">
        <v>948847.38000200002</v>
      </c>
      <c r="D42" s="32">
        <v>908547.97000000998</v>
      </c>
      <c r="E42" s="32">
        <v>1059471.0660000001</v>
      </c>
      <c r="F42" s="32">
        <v>1044501.6579999999</v>
      </c>
      <c r="G42" s="32">
        <v>918794.82199999993</v>
      </c>
      <c r="H42" s="32">
        <v>904350.65799999994</v>
      </c>
      <c r="I42" s="32">
        <v>753234.40600099997</v>
      </c>
      <c r="J42" s="32">
        <v>818595.79000001994</v>
      </c>
      <c r="M42" s="12">
        <f t="shared" si="43"/>
        <v>2.8310614564339604E-2</v>
      </c>
      <c r="N42" s="12">
        <f t="shared" si="43"/>
        <v>2.5949020270264609E-2</v>
      </c>
      <c r="O42" s="12">
        <f t="shared" si="43"/>
        <v>2.4658774991741208E-2</v>
      </c>
      <c r="P42" s="12">
        <f t="shared" si="42"/>
        <v>2.5308531349766711E-2</v>
      </c>
      <c r="Q42" s="12">
        <f t="shared" si="42"/>
        <v>2.5827189389027685E-2</v>
      </c>
      <c r="R42" s="12">
        <f t="shared" si="42"/>
        <v>2.4049811945481104E-2</v>
      </c>
      <c r="S42" s="12">
        <f t="shared" si="42"/>
        <v>3.0829949099249212E-2</v>
      </c>
      <c r="T42" s="12">
        <f t="shared" si="42"/>
        <v>2.522502935617104E-2</v>
      </c>
      <c r="U42" s="12">
        <f t="shared" si="42"/>
        <v>2.5569653223926941E-2</v>
      </c>
      <c r="W42" s="12">
        <f t="shared" si="5"/>
        <v>2.6306136608781807E-2</v>
      </c>
      <c r="X42" s="12">
        <f t="shared" si="6"/>
        <v>2.5061844228091833E-2</v>
      </c>
      <c r="Y42" s="12">
        <f t="shared" si="7"/>
        <v>2.7208210559782398E-2</v>
      </c>
      <c r="Z42" s="12">
        <f t="shared" si="8"/>
        <v>2.6192063798885348E-2</v>
      </c>
      <c r="AA42" s="12">
        <f t="shared" si="9"/>
        <v>1.8519265982824093E-3</v>
      </c>
      <c r="AB42" s="12">
        <f t="shared" si="10"/>
        <v>9.1400686332610329E-4</v>
      </c>
      <c r="AC42" s="12">
        <f t="shared" si="11"/>
        <v>3.1412471947860404E-3</v>
      </c>
      <c r="AD42" s="12">
        <f t="shared" si="12"/>
        <v>2.0986256988890445E-3</v>
      </c>
      <c r="AE42" s="12">
        <f t="shared" si="13"/>
        <v>7.0399033724480031E-2</v>
      </c>
      <c r="AF42" s="12">
        <f t="shared" si="13"/>
        <v>3.6470056034487379E-2</v>
      </c>
      <c r="AG42" s="12">
        <f t="shared" si="13"/>
        <v>0.11545217896208324</v>
      </c>
      <c r="AH42" s="12">
        <f t="shared" si="13"/>
        <v>8.0124487898443328E-2</v>
      </c>
    </row>
    <row r="43" spans="1:34" hidden="1" x14ac:dyDescent="0.25">
      <c r="A43" s="32" t="s">
        <v>235</v>
      </c>
      <c r="B43" s="32">
        <v>119425.77800000001</v>
      </c>
      <c r="C43" s="32">
        <v>126226.99</v>
      </c>
      <c r="D43" s="32">
        <v>104778.84600000001</v>
      </c>
      <c r="E43" s="32">
        <v>154321.764</v>
      </c>
      <c r="F43" s="32">
        <v>118527.77800000001</v>
      </c>
      <c r="G43" s="32">
        <v>118347.382</v>
      </c>
      <c r="H43" s="32">
        <v>107288.296</v>
      </c>
      <c r="I43" s="32">
        <v>83781.996000200001</v>
      </c>
      <c r="J43" s="32">
        <v>100908.57399999999</v>
      </c>
      <c r="M43" s="12">
        <f t="shared" si="43"/>
        <v>3.7064151985776663E-3</v>
      </c>
      <c r="N43" s="12">
        <f t="shared" si="43"/>
        <v>3.4520480228944551E-3</v>
      </c>
      <c r="O43" s="12">
        <f t="shared" si="43"/>
        <v>2.8437881903013609E-3</v>
      </c>
      <c r="P43" s="12">
        <f t="shared" si="42"/>
        <v>3.6864217697713882E-3</v>
      </c>
      <c r="Q43" s="12">
        <f t="shared" si="42"/>
        <v>2.9308133183132096E-3</v>
      </c>
      <c r="R43" s="12">
        <f t="shared" si="42"/>
        <v>3.0977887697978511E-3</v>
      </c>
      <c r="S43" s="12">
        <f t="shared" si="42"/>
        <v>3.6575333642596664E-3</v>
      </c>
      <c r="T43" s="12">
        <f t="shared" si="42"/>
        <v>2.8057710744307717E-3</v>
      </c>
      <c r="U43" s="12">
        <f t="shared" si="42"/>
        <v>3.1519796168276255E-3</v>
      </c>
      <c r="W43" s="12">
        <f t="shared" si="5"/>
        <v>3.3340838039244941E-3</v>
      </c>
      <c r="X43" s="12">
        <f t="shared" si="6"/>
        <v>3.2383412859608163E-3</v>
      </c>
      <c r="Y43" s="12">
        <f t="shared" si="7"/>
        <v>3.205094685172688E-3</v>
      </c>
      <c r="Z43" s="12">
        <f t="shared" si="8"/>
        <v>3.2591732583526658E-3</v>
      </c>
      <c r="AA43" s="12">
        <f t="shared" si="9"/>
        <v>4.4324711682065896E-4</v>
      </c>
      <c r="AB43" s="12">
        <f t="shared" si="10"/>
        <v>3.9692857081414802E-4</v>
      </c>
      <c r="AC43" s="12">
        <f t="shared" si="11"/>
        <v>4.2835809488979659E-4</v>
      </c>
      <c r="AD43" s="12">
        <f t="shared" si="12"/>
        <v>3.7113543142604428E-4</v>
      </c>
      <c r="AE43" s="12">
        <f t="shared" si="13"/>
        <v>0.13294420383162542</v>
      </c>
      <c r="AF43" s="12">
        <f t="shared" si="13"/>
        <v>0.12257156851717661</v>
      </c>
      <c r="AG43" s="12">
        <f t="shared" si="13"/>
        <v>0.13364912333836931</v>
      </c>
      <c r="AH43" s="12">
        <f t="shared" si="13"/>
        <v>0.11387410303361196</v>
      </c>
    </row>
    <row r="44" spans="1:34" hidden="1" x14ac:dyDescent="0.25">
      <c r="A44" s="32" t="s">
        <v>236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M44" s="12">
        <f t="shared" si="43"/>
        <v>0</v>
      </c>
      <c r="N44" s="12">
        <f t="shared" si="43"/>
        <v>0</v>
      </c>
      <c r="O44" s="12">
        <f t="shared" si="43"/>
        <v>0</v>
      </c>
      <c r="P44" s="12">
        <f t="shared" si="42"/>
        <v>0</v>
      </c>
      <c r="Q44" s="12">
        <f t="shared" si="42"/>
        <v>0</v>
      </c>
      <c r="R44" s="12">
        <f t="shared" si="42"/>
        <v>0</v>
      </c>
      <c r="S44" s="12">
        <f t="shared" si="42"/>
        <v>0</v>
      </c>
      <c r="T44" s="12">
        <f t="shared" si="42"/>
        <v>0</v>
      </c>
      <c r="U44" s="12">
        <f t="shared" si="42"/>
        <v>0</v>
      </c>
      <c r="W44" s="12">
        <f t="shared" si="5"/>
        <v>0</v>
      </c>
      <c r="X44" s="12">
        <f t="shared" si="6"/>
        <v>0</v>
      </c>
      <c r="Y44" s="12">
        <f t="shared" si="7"/>
        <v>0</v>
      </c>
      <c r="Z44" s="12">
        <f t="shared" si="8"/>
        <v>0</v>
      </c>
      <c r="AA44" s="12">
        <f t="shared" si="9"/>
        <v>0</v>
      </c>
      <c r="AB44" s="12">
        <f t="shared" si="10"/>
        <v>0</v>
      </c>
      <c r="AC44" s="12">
        <f t="shared" si="11"/>
        <v>0</v>
      </c>
      <c r="AD44" s="12">
        <f t="shared" si="12"/>
        <v>0</v>
      </c>
      <c r="AE44" s="12" t="e">
        <f t="shared" si="13"/>
        <v>#DIV/0!</v>
      </c>
      <c r="AF44" s="12" t="e">
        <f t="shared" si="13"/>
        <v>#DIV/0!</v>
      </c>
      <c r="AG44" s="12" t="e">
        <f t="shared" si="13"/>
        <v>#DIV/0!</v>
      </c>
      <c r="AH44" s="12" t="e">
        <f t="shared" si="13"/>
        <v>#DIV/0!</v>
      </c>
    </row>
    <row r="45" spans="1:34" x14ac:dyDescent="0.25">
      <c r="A45" s="32" t="s">
        <v>160</v>
      </c>
      <c r="B45" s="32">
        <v>410977.51</v>
      </c>
      <c r="C45" s="32">
        <v>433776.77800001</v>
      </c>
      <c r="D45" s="32">
        <v>419305.47800000198</v>
      </c>
      <c r="E45" s="32">
        <v>483986.35000000102</v>
      </c>
      <c r="F45" s="32">
        <v>469613.79399999999</v>
      </c>
      <c r="G45" s="32">
        <v>423711.26199999999</v>
      </c>
      <c r="H45" s="32">
        <v>436848.60399999999</v>
      </c>
      <c r="I45" s="32">
        <v>345995.96599999996</v>
      </c>
      <c r="J45" s="32">
        <v>366999.684000001</v>
      </c>
      <c r="M45" s="12">
        <f t="shared" si="43"/>
        <v>1.275481152266477E-2</v>
      </c>
      <c r="N45" s="12">
        <f t="shared" si="43"/>
        <v>1.1862900865119746E-2</v>
      </c>
      <c r="O45" s="12">
        <f t="shared" si="43"/>
        <v>1.1380312076209282E-2</v>
      </c>
      <c r="P45" s="12">
        <f t="shared" si="42"/>
        <v>1.1561414091353948E-2</v>
      </c>
      <c r="Q45" s="12">
        <f t="shared" si="42"/>
        <v>1.1612048965591813E-2</v>
      </c>
      <c r="R45" s="12">
        <f t="shared" si="42"/>
        <v>1.1090807138095163E-2</v>
      </c>
      <c r="S45" s="12">
        <f t="shared" si="42"/>
        <v>1.4892475729694307E-2</v>
      </c>
      <c r="T45" s="12">
        <f t="shared" si="42"/>
        <v>1.1587041603427724E-2</v>
      </c>
      <c r="U45" s="12">
        <f t="shared" si="42"/>
        <v>1.1463599944938107E-2</v>
      </c>
      <c r="W45" s="12">
        <f t="shared" si="5"/>
        <v>1.1999341487997932E-2</v>
      </c>
      <c r="X45" s="12">
        <f t="shared" si="6"/>
        <v>1.1421423398346973E-2</v>
      </c>
      <c r="Y45" s="12">
        <f t="shared" si="7"/>
        <v>1.2647705759353379E-2</v>
      </c>
      <c r="Z45" s="12">
        <f t="shared" si="8"/>
        <v>1.2022823548566096E-2</v>
      </c>
      <c r="AA45" s="12">
        <f t="shared" si="9"/>
        <v>6.9733364665355976E-4</v>
      </c>
      <c r="AB45" s="12">
        <f t="shared" si="10"/>
        <v>2.8743922188776051E-4</v>
      </c>
      <c r="AC45" s="12">
        <f t="shared" si="11"/>
        <v>1.9450073587446847E-3</v>
      </c>
      <c r="AD45" s="12">
        <f t="shared" si="12"/>
        <v>1.170578503819942E-3</v>
      </c>
      <c r="AE45" s="12">
        <f t="shared" si="13"/>
        <v>5.8114326302910191E-2</v>
      </c>
      <c r="AF45" s="12">
        <f t="shared" si="13"/>
        <v>2.5166672477036592E-2</v>
      </c>
      <c r="AG45" s="12">
        <f t="shared" si="13"/>
        <v>0.15378341303570334</v>
      </c>
      <c r="AH45" s="12">
        <f t="shared" si="13"/>
        <v>9.7363027835466423E-2</v>
      </c>
    </row>
    <row r="46" spans="1:34" hidden="1" x14ac:dyDescent="0.25">
      <c r="A46" s="32" t="s">
        <v>237</v>
      </c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M46" s="12">
        <f t="shared" si="43"/>
        <v>0</v>
      </c>
      <c r="N46" s="12">
        <f t="shared" si="43"/>
        <v>0</v>
      </c>
      <c r="O46" s="12">
        <f t="shared" si="43"/>
        <v>0</v>
      </c>
      <c r="P46" s="12">
        <f t="shared" si="42"/>
        <v>0</v>
      </c>
      <c r="Q46" s="12">
        <f t="shared" si="42"/>
        <v>0</v>
      </c>
      <c r="R46" s="12">
        <f t="shared" si="42"/>
        <v>0</v>
      </c>
      <c r="S46" s="12">
        <f t="shared" si="42"/>
        <v>0</v>
      </c>
      <c r="T46" s="12">
        <f t="shared" si="42"/>
        <v>0</v>
      </c>
      <c r="U46" s="12">
        <f t="shared" si="42"/>
        <v>0</v>
      </c>
      <c r="W46" s="12">
        <f t="shared" si="5"/>
        <v>0</v>
      </c>
      <c r="X46" s="12">
        <f t="shared" si="6"/>
        <v>0</v>
      </c>
      <c r="Y46" s="12">
        <f t="shared" si="7"/>
        <v>0</v>
      </c>
      <c r="Z46" s="12">
        <f t="shared" si="8"/>
        <v>0</v>
      </c>
      <c r="AA46" s="12">
        <f t="shared" si="9"/>
        <v>0</v>
      </c>
      <c r="AB46" s="12">
        <f t="shared" si="10"/>
        <v>0</v>
      </c>
      <c r="AC46" s="12">
        <f t="shared" si="11"/>
        <v>0</v>
      </c>
      <c r="AD46" s="12">
        <f t="shared" si="12"/>
        <v>0</v>
      </c>
      <c r="AE46" s="12" t="e">
        <f t="shared" si="13"/>
        <v>#DIV/0!</v>
      </c>
      <c r="AF46" s="12" t="e">
        <f t="shared" si="13"/>
        <v>#DIV/0!</v>
      </c>
      <c r="AG46" s="12" t="e">
        <f t="shared" si="13"/>
        <v>#DIV/0!</v>
      </c>
      <c r="AH46" s="12" t="e">
        <f t="shared" si="13"/>
        <v>#DIV/0!</v>
      </c>
    </row>
    <row r="47" spans="1:34" hidden="1" x14ac:dyDescent="0.25">
      <c r="A47" s="32" t="s">
        <v>238</v>
      </c>
      <c r="B47" s="32">
        <v>30912.43</v>
      </c>
      <c r="C47" s="32">
        <v>42553.036</v>
      </c>
      <c r="D47" s="32">
        <v>36519.635999999999</v>
      </c>
      <c r="E47" s="32">
        <v>40172.794000000002</v>
      </c>
      <c r="F47" s="32">
        <v>42490.152000000002</v>
      </c>
      <c r="G47" s="32">
        <v>37750.413999999997</v>
      </c>
      <c r="H47" s="32">
        <v>30344.6</v>
      </c>
      <c r="I47" s="32">
        <v>28867.788</v>
      </c>
      <c r="J47" s="32">
        <v>33350.938000000002</v>
      </c>
      <c r="M47" s="12">
        <f t="shared" si="43"/>
        <v>9.5937662953276474E-4</v>
      </c>
      <c r="N47" s="12">
        <f t="shared" si="43"/>
        <v>1.1637378328672543E-3</v>
      </c>
      <c r="O47" s="12">
        <f t="shared" si="43"/>
        <v>9.9117439765374418E-4</v>
      </c>
      <c r="P47" s="12">
        <f t="shared" si="42"/>
        <v>9.5964340035758924E-4</v>
      </c>
      <c r="Q47" s="12">
        <f t="shared" si="42"/>
        <v>1.050645726090914E-3</v>
      </c>
      <c r="R47" s="12">
        <f t="shared" si="42"/>
        <v>9.8813177417325193E-4</v>
      </c>
      <c r="S47" s="12">
        <f t="shared" si="42"/>
        <v>1.0344687264407096E-3</v>
      </c>
      <c r="T47" s="12">
        <f t="shared" si="42"/>
        <v>9.6675190876338612E-4</v>
      </c>
      <c r="U47" s="12">
        <f t="shared" si="42"/>
        <v>1.0417497008537839E-3</v>
      </c>
      <c r="W47" s="12">
        <f t="shared" si="5"/>
        <v>1.0380962866845878E-3</v>
      </c>
      <c r="X47" s="12">
        <f t="shared" si="6"/>
        <v>9.9947363354058508E-4</v>
      </c>
      <c r="Y47" s="12">
        <f t="shared" si="7"/>
        <v>1.0143234453526264E-3</v>
      </c>
      <c r="Z47" s="12">
        <f t="shared" si="8"/>
        <v>1.0172977885259333E-3</v>
      </c>
      <c r="AA47" s="12">
        <f t="shared" si="9"/>
        <v>1.0996419012454575E-4</v>
      </c>
      <c r="AB47" s="12">
        <f t="shared" si="10"/>
        <v>4.6549265865852335E-5</v>
      </c>
      <c r="AC47" s="12">
        <f t="shared" si="11"/>
        <v>4.1358692764605622E-5</v>
      </c>
      <c r="AD47" s="12">
        <f t="shared" si="12"/>
        <v>6.5399131961859573E-5</v>
      </c>
      <c r="AE47" s="12">
        <f t="shared" si="13"/>
        <v>0.10592870000117528</v>
      </c>
      <c r="AF47" s="12">
        <f t="shared" si="13"/>
        <v>4.6573780741923025E-2</v>
      </c>
      <c r="AG47" s="12">
        <f t="shared" si="13"/>
        <v>4.0774659162322133E-2</v>
      </c>
      <c r="AH47" s="12">
        <f t="shared" si="13"/>
        <v>6.4287107176968367E-2</v>
      </c>
    </row>
    <row r="48" spans="1:34" hidden="1" x14ac:dyDescent="0.25">
      <c r="A48" s="32" t="s">
        <v>239</v>
      </c>
      <c r="B48" s="32">
        <v>8673.51000002</v>
      </c>
      <c r="C48" s="32">
        <v>9170.3660000199998</v>
      </c>
      <c r="D48" s="32">
        <v>7997.2139999999999</v>
      </c>
      <c r="E48" s="32">
        <v>10342.258</v>
      </c>
      <c r="F48" s="32">
        <v>10219.806</v>
      </c>
      <c r="G48" s="32">
        <v>8665.1579999999994</v>
      </c>
      <c r="H48" s="32">
        <v>9457.5840000200005</v>
      </c>
      <c r="I48" s="32">
        <v>6765.3700000199997</v>
      </c>
      <c r="J48" s="32">
        <v>7949.9579999999996</v>
      </c>
      <c r="M48" s="12">
        <f t="shared" si="43"/>
        <v>2.6918501036760675E-4</v>
      </c>
      <c r="N48" s="12">
        <f t="shared" si="43"/>
        <v>2.5079060999226528E-4</v>
      </c>
      <c r="O48" s="12">
        <f t="shared" si="43"/>
        <v>2.1705128083308634E-4</v>
      </c>
      <c r="P48" s="12">
        <f t="shared" si="42"/>
        <v>2.4705475139457516E-4</v>
      </c>
      <c r="Q48" s="12">
        <f t="shared" si="42"/>
        <v>2.5270315567189026E-4</v>
      </c>
      <c r="R48" s="12">
        <f t="shared" si="42"/>
        <v>2.2681388204197036E-4</v>
      </c>
      <c r="S48" s="12">
        <f t="shared" si="42"/>
        <v>3.2241568106703409E-4</v>
      </c>
      <c r="T48" s="12">
        <f t="shared" si="42"/>
        <v>2.2656513762016973E-4</v>
      </c>
      <c r="U48" s="12">
        <f t="shared" si="42"/>
        <v>2.4832484076760134E-4</v>
      </c>
      <c r="W48" s="12">
        <f t="shared" si="5"/>
        <v>2.4567563373098614E-4</v>
      </c>
      <c r="X48" s="12">
        <f t="shared" si="6"/>
        <v>2.421905963694786E-4</v>
      </c>
      <c r="Y48" s="12">
        <f t="shared" si="7"/>
        <v>2.6576855315160172E-4</v>
      </c>
      <c r="Z48" s="12">
        <f t="shared" si="8"/>
        <v>2.5121159441735544E-4</v>
      </c>
      <c r="AA48" s="12">
        <f t="shared" si="9"/>
        <v>2.6440568742175694E-5</v>
      </c>
      <c r="AB48" s="12">
        <f t="shared" si="10"/>
        <v>1.3612811074585062E-5</v>
      </c>
      <c r="AC48" s="12">
        <f t="shared" si="11"/>
        <v>5.0249815880922433E-5</v>
      </c>
      <c r="AD48" s="12">
        <f t="shared" si="12"/>
        <v>3.1206376623879808E-5</v>
      </c>
      <c r="AE48" s="12">
        <f t="shared" si="13"/>
        <v>0.1076238955432105</v>
      </c>
      <c r="AF48" s="12">
        <f t="shared" si="13"/>
        <v>5.6207017442649887E-2</v>
      </c>
      <c r="AG48" s="12">
        <f t="shared" si="13"/>
        <v>0.18907359537100143</v>
      </c>
      <c r="AH48" s="12">
        <f t="shared" si="13"/>
        <v>0.12422347263173875</v>
      </c>
    </row>
    <row r="49" spans="1:34" x14ac:dyDescent="0.25">
      <c r="A49" s="32" t="s">
        <v>161</v>
      </c>
      <c r="B49" s="32">
        <v>506676.158</v>
      </c>
      <c r="C49" s="32">
        <v>505318.092</v>
      </c>
      <c r="D49" s="32">
        <v>461735.14199999999</v>
      </c>
      <c r="E49" s="32">
        <v>520442.35800000001</v>
      </c>
      <c r="F49" s="32">
        <v>552208.72600000002</v>
      </c>
      <c r="G49" s="32">
        <v>439409.82799999998</v>
      </c>
      <c r="H49" s="32">
        <v>450848.81599999999</v>
      </c>
      <c r="I49" s="32">
        <v>433046.38799999998</v>
      </c>
      <c r="J49" s="32">
        <v>379913.69199999998</v>
      </c>
      <c r="M49" s="12">
        <f t="shared" si="43"/>
        <v>1.572484805389452E-2</v>
      </c>
      <c r="N49" s="12">
        <f t="shared" si="43"/>
        <v>1.3819408356496487E-2</v>
      </c>
      <c r="O49" s="12">
        <f t="shared" si="43"/>
        <v>1.2531889727691044E-2</v>
      </c>
      <c r="P49" s="12">
        <f t="shared" si="42"/>
        <v>1.2432271305830554E-2</v>
      </c>
      <c r="Q49" s="12">
        <f t="shared" si="42"/>
        <v>1.3654357788176625E-2</v>
      </c>
      <c r="R49" s="12">
        <f t="shared" si="42"/>
        <v>1.1501723211056797E-2</v>
      </c>
      <c r="S49" s="12">
        <f t="shared" si="42"/>
        <v>1.5369752789782096E-2</v>
      </c>
      <c r="T49" s="12">
        <f t="shared" si="42"/>
        <v>1.4502268832724208E-2</v>
      </c>
      <c r="U49" s="12">
        <f t="shared" si="42"/>
        <v>1.1866981821958247E-2</v>
      </c>
      <c r="W49" s="12">
        <f t="shared" si="5"/>
        <v>1.4025382046027352E-2</v>
      </c>
      <c r="X49" s="12">
        <f t="shared" si="6"/>
        <v>1.2529450768354657E-2</v>
      </c>
      <c r="Y49" s="12">
        <f t="shared" si="7"/>
        <v>1.3913001148154849E-2</v>
      </c>
      <c r="Z49" s="12">
        <f t="shared" si="8"/>
        <v>1.3489277987512288E-2</v>
      </c>
      <c r="AA49" s="12">
        <f t="shared" si="9"/>
        <v>1.6064135796245761E-3</v>
      </c>
      <c r="AB49" s="12">
        <f t="shared" si="10"/>
        <v>1.0796026081875316E-3</v>
      </c>
      <c r="AC49" s="12">
        <f t="shared" si="11"/>
        <v>1.8242199473516634E-3</v>
      </c>
      <c r="AD49" s="12">
        <f t="shared" si="12"/>
        <v>1.5129615453068311E-3</v>
      </c>
      <c r="AE49" s="12">
        <f t="shared" si="13"/>
        <v>0.11453617265845446</v>
      </c>
      <c r="AF49" s="12">
        <f t="shared" si="13"/>
        <v>8.6165198151722563E-2</v>
      </c>
      <c r="AG49" s="12">
        <f t="shared" si="13"/>
        <v>0.13111620763386428</v>
      </c>
      <c r="AH49" s="12">
        <f t="shared" si="13"/>
        <v>0.11216030588942245</v>
      </c>
    </row>
    <row r="50" spans="1:34" hidden="1" x14ac:dyDescent="0.25">
      <c r="A50" s="32" t="s">
        <v>240</v>
      </c>
      <c r="B50" s="32">
        <v>22189.668000099999</v>
      </c>
      <c r="C50" s="32">
        <v>24770.648000000001</v>
      </c>
      <c r="D50" s="32">
        <v>22649.008000000002</v>
      </c>
      <c r="E50" s="32">
        <v>25761.412</v>
      </c>
      <c r="F50" s="32">
        <v>27375.71</v>
      </c>
      <c r="G50" s="32">
        <v>22102.822</v>
      </c>
      <c r="H50" s="32">
        <v>23128.67</v>
      </c>
      <c r="I50" s="32">
        <v>19766.536000100001</v>
      </c>
      <c r="J50" s="32">
        <v>20710.675999999999</v>
      </c>
      <c r="M50" s="12">
        <f t="shared" si="43"/>
        <v>6.8866306842868649E-4</v>
      </c>
      <c r="N50" s="12">
        <f t="shared" si="43"/>
        <v>6.774261705378104E-4</v>
      </c>
      <c r="O50" s="12">
        <f t="shared" si="43"/>
        <v>6.147135985105338E-4</v>
      </c>
      <c r="P50" s="12">
        <f t="shared" si="42"/>
        <v>6.1538585067528052E-4</v>
      </c>
      <c r="Q50" s="12">
        <f t="shared" si="42"/>
        <v>6.7691385783238186E-4</v>
      </c>
      <c r="R50" s="12">
        <f t="shared" si="42"/>
        <v>5.7854996549430119E-4</v>
      </c>
      <c r="S50" s="12">
        <f t="shared" si="42"/>
        <v>7.8847260465346209E-4</v>
      </c>
      <c r="T50" s="12">
        <f t="shared" si="42"/>
        <v>6.6196053565783651E-4</v>
      </c>
      <c r="U50" s="12">
        <f t="shared" si="42"/>
        <v>6.4691855226019842E-4</v>
      </c>
      <c r="W50" s="12">
        <f t="shared" si="5"/>
        <v>6.602676124923436E-4</v>
      </c>
      <c r="X50" s="12">
        <f t="shared" si="6"/>
        <v>6.2361655800065449E-4</v>
      </c>
      <c r="Y50" s="12">
        <f t="shared" si="7"/>
        <v>6.9911723085716571E-4</v>
      </c>
      <c r="Z50" s="12">
        <f t="shared" si="8"/>
        <v>6.6100046711672119E-4</v>
      </c>
      <c r="AA50" s="12">
        <f t="shared" si="9"/>
        <v>3.9849003888976744E-5</v>
      </c>
      <c r="AB50" s="12">
        <f t="shared" si="10"/>
        <v>4.9695796967966567E-5</v>
      </c>
      <c r="AC50" s="12">
        <f t="shared" si="11"/>
        <v>7.7748649093348218E-5</v>
      </c>
      <c r="AD50" s="12">
        <f t="shared" si="12"/>
        <v>5.995610874877792E-5</v>
      </c>
      <c r="AE50" s="12">
        <f t="shared" si="13"/>
        <v>6.0352807157323392E-2</v>
      </c>
      <c r="AF50" s="12">
        <f t="shared" si="13"/>
        <v>7.9689668804327055E-2</v>
      </c>
      <c r="AG50" s="12">
        <f t="shared" si="13"/>
        <v>0.11120974517824862</v>
      </c>
      <c r="AH50" s="12">
        <f t="shared" si="13"/>
        <v>9.0705092857658626E-2</v>
      </c>
    </row>
    <row r="51" spans="1:34" hidden="1" x14ac:dyDescent="0.25">
      <c r="A51" s="32" t="s">
        <v>241</v>
      </c>
      <c r="B51" s="32">
        <v>13132.406000000001</v>
      </c>
      <c r="C51" s="32">
        <v>17171.349999999999</v>
      </c>
      <c r="D51" s="32">
        <v>14380.994000000001</v>
      </c>
      <c r="E51" s="32">
        <v>20435.047999999999</v>
      </c>
      <c r="F51" s="32">
        <v>18923.718000000001</v>
      </c>
      <c r="G51" s="32">
        <v>16080.432000000001</v>
      </c>
      <c r="H51" s="32">
        <v>14244.248</v>
      </c>
      <c r="I51" s="32">
        <v>12763.556</v>
      </c>
      <c r="J51" s="32">
        <v>14947.554</v>
      </c>
      <c r="M51" s="12">
        <f t="shared" si="43"/>
        <v>4.0756819848636479E-4</v>
      </c>
      <c r="N51" s="12">
        <f t="shared" si="43"/>
        <v>4.6960103237769275E-4</v>
      </c>
      <c r="O51" s="12">
        <f t="shared" si="43"/>
        <v>3.903125722724101E-4</v>
      </c>
      <c r="P51" s="12">
        <f t="shared" si="42"/>
        <v>4.8815023792446579E-4</v>
      </c>
      <c r="Q51" s="12">
        <f t="shared" si="42"/>
        <v>4.679230951786122E-4</v>
      </c>
      <c r="R51" s="12">
        <f t="shared" si="42"/>
        <v>4.2091156408595502E-4</v>
      </c>
      <c r="S51" s="12">
        <f t="shared" si="42"/>
        <v>4.855964187257576E-4</v>
      </c>
      <c r="T51" s="12">
        <f t="shared" si="42"/>
        <v>4.2743808862696268E-4</v>
      </c>
      <c r="U51" s="12">
        <f t="shared" si="42"/>
        <v>4.6690170777193073E-4</v>
      </c>
      <c r="W51" s="12">
        <f t="shared" si="5"/>
        <v>4.2249393437882255E-4</v>
      </c>
      <c r="X51" s="12">
        <f t="shared" si="6"/>
        <v>4.5899496572967771E-4</v>
      </c>
      <c r="Y51" s="12">
        <f t="shared" si="7"/>
        <v>4.5997873837488363E-4</v>
      </c>
      <c r="Z51" s="12">
        <f t="shared" si="8"/>
        <v>4.4715587949446128E-4</v>
      </c>
      <c r="AA51" s="12">
        <f t="shared" si="9"/>
        <v>4.1698299370781311E-5</v>
      </c>
      <c r="AB51" s="12">
        <f t="shared" si="10"/>
        <v>3.449700619594557E-5</v>
      </c>
      <c r="AC51" s="12">
        <f t="shared" si="11"/>
        <v>2.9690797714518148E-5</v>
      </c>
      <c r="AD51" s="12">
        <f t="shared" si="12"/>
        <v>3.5984499754342794E-5</v>
      </c>
      <c r="AE51" s="12">
        <f t="shared" si="13"/>
        <v>9.8695616617759982E-2</v>
      </c>
      <c r="AF51" s="12">
        <f t="shared" si="13"/>
        <v>7.5157700566725549E-2</v>
      </c>
      <c r="AG51" s="12">
        <f t="shared" si="13"/>
        <v>6.454819590013329E-2</v>
      </c>
      <c r="AH51" s="12">
        <f t="shared" si="13"/>
        <v>8.0474173335315646E-2</v>
      </c>
    </row>
    <row r="52" spans="1:34" hidden="1" x14ac:dyDescent="0.25">
      <c r="A52" s="32" t="s">
        <v>242</v>
      </c>
      <c r="B52" s="32">
        <v>103571.874</v>
      </c>
      <c r="C52" s="32">
        <v>125048.17400100001</v>
      </c>
      <c r="D52" s="32">
        <v>110490.18399999999</v>
      </c>
      <c r="E52" s="32">
        <v>134029.54199999999</v>
      </c>
      <c r="F52" s="32">
        <v>135448.40599999999</v>
      </c>
      <c r="G52" s="32">
        <v>119839.79</v>
      </c>
      <c r="H52" s="32">
        <v>109420.32799999999</v>
      </c>
      <c r="I52" s="32">
        <v>89782.682000000001</v>
      </c>
      <c r="J52" s="32">
        <v>100346.71400000001</v>
      </c>
      <c r="M52" s="12">
        <f t="shared" si="43"/>
        <v>3.2143844852220347E-3</v>
      </c>
      <c r="N52" s="12">
        <f t="shared" si="43"/>
        <v>3.4198098348595168E-3</v>
      </c>
      <c r="O52" s="12">
        <f t="shared" si="43"/>
        <v>2.9987988262766738E-3</v>
      </c>
      <c r="P52" s="12">
        <f t="shared" si="42"/>
        <v>3.2016833440375171E-3</v>
      </c>
      <c r="Q52" s="12">
        <f t="shared" si="42"/>
        <v>3.3492063965722433E-3</v>
      </c>
      <c r="R52" s="12">
        <f t="shared" si="42"/>
        <v>3.1368531298557397E-3</v>
      </c>
      <c r="S52" s="12">
        <f t="shared" si="42"/>
        <v>3.7302158325660814E-3</v>
      </c>
      <c r="T52" s="12">
        <f t="shared" si="42"/>
        <v>3.006727747806521E-3</v>
      </c>
      <c r="U52" s="12">
        <f t="shared" si="42"/>
        <v>3.1344293612119755E-3</v>
      </c>
      <c r="W52" s="12">
        <f t="shared" si="5"/>
        <v>3.2109977154527419E-3</v>
      </c>
      <c r="X52" s="12">
        <f t="shared" si="6"/>
        <v>3.2292476234884997E-3</v>
      </c>
      <c r="Y52" s="12">
        <f t="shared" si="7"/>
        <v>3.290457647194859E-3</v>
      </c>
      <c r="Z52" s="12">
        <f t="shared" si="8"/>
        <v>3.243567662045367E-3</v>
      </c>
      <c r="AA52" s="12">
        <f t="shared" si="9"/>
        <v>2.1052593663035515E-4</v>
      </c>
      <c r="AB52" s="12">
        <f t="shared" si="10"/>
        <v>1.0882701685487637E-4</v>
      </c>
      <c r="AC52" s="12">
        <f t="shared" si="11"/>
        <v>3.8615718524628243E-4</v>
      </c>
      <c r="AD52" s="12">
        <f t="shared" si="12"/>
        <v>2.2938976914735424E-4</v>
      </c>
      <c r="AE52" s="12">
        <f t="shared" si="13"/>
        <v>6.556402566629406E-2</v>
      </c>
      <c r="AF52" s="12">
        <f t="shared" si="13"/>
        <v>3.3700424849213775E-2</v>
      </c>
      <c r="AG52" s="12">
        <f t="shared" si="13"/>
        <v>0.11735668002762001</v>
      </c>
      <c r="AH52" s="12">
        <f t="shared" si="13"/>
        <v>7.0721437949810784E-2</v>
      </c>
    </row>
    <row r="53" spans="1:34" hidden="1" x14ac:dyDescent="0.25">
      <c r="A53" s="32" t="s">
        <v>243</v>
      </c>
      <c r="B53" s="32">
        <v>155484.236</v>
      </c>
      <c r="C53" s="32">
        <v>196814.34599999999</v>
      </c>
      <c r="D53" s="32">
        <v>187240.736</v>
      </c>
      <c r="E53" s="32">
        <v>177410.63200000001</v>
      </c>
      <c r="F53" s="32">
        <v>181627.34400000001</v>
      </c>
      <c r="G53" s="32">
        <v>166332.172001</v>
      </c>
      <c r="H53" s="32">
        <v>163188.626001</v>
      </c>
      <c r="I53" s="32">
        <v>157578.33799999999</v>
      </c>
      <c r="J53" s="32">
        <v>176852.76800000001</v>
      </c>
      <c r="M53" s="12">
        <f t="shared" si="43"/>
        <v>4.8255003660067153E-3</v>
      </c>
      <c r="N53" s="12">
        <f t="shared" si="43"/>
        <v>5.3824667290772376E-3</v>
      </c>
      <c r="O53" s="12">
        <f t="shared" si="43"/>
        <v>5.0818749595708933E-3</v>
      </c>
      <c r="P53" s="12">
        <f t="shared" si="42"/>
        <v>4.2379661756179804E-3</v>
      </c>
      <c r="Q53" s="12">
        <f t="shared" si="42"/>
        <v>4.4910640167830944E-3</v>
      </c>
      <c r="R53" s="12">
        <f t="shared" si="42"/>
        <v>4.3538093177319494E-3</v>
      </c>
      <c r="S53" s="12">
        <f t="shared" si="42"/>
        <v>5.5632148754263932E-3</v>
      </c>
      <c r="T53" s="12">
        <f t="shared" si="42"/>
        <v>5.2771330813868389E-3</v>
      </c>
      <c r="U53" s="12">
        <f t="shared" si="42"/>
        <v>5.5241720085703024E-3</v>
      </c>
      <c r="W53" s="12">
        <f t="shared" si="5"/>
        <v>5.0966140182182821E-3</v>
      </c>
      <c r="X53" s="12">
        <f t="shared" si="6"/>
        <v>4.3609465033776747E-3</v>
      </c>
      <c r="Y53" s="12">
        <f t="shared" si="7"/>
        <v>5.4548399884611779E-3</v>
      </c>
      <c r="Z53" s="12">
        <f t="shared" si="8"/>
        <v>4.9708001700190449E-3</v>
      </c>
      <c r="AA53" s="12">
        <f t="shared" si="9"/>
        <v>2.7877555898134183E-4</v>
      </c>
      <c r="AB53" s="12">
        <f t="shared" si="10"/>
        <v>1.2669977847185241E-4</v>
      </c>
      <c r="AC53" s="12">
        <f t="shared" si="11"/>
        <v>1.5513186319880093E-4</v>
      </c>
      <c r="AD53" s="12">
        <f t="shared" si="12"/>
        <v>5.1256762689373095E-4</v>
      </c>
      <c r="AE53" s="12">
        <f t="shared" si="13"/>
        <v>5.4698189422395883E-2</v>
      </c>
      <c r="AF53" s="12">
        <f t="shared" si="13"/>
        <v>2.9053275102943799E-2</v>
      </c>
      <c r="AG53" s="12">
        <f t="shared" si="13"/>
        <v>2.8439305924088887E-2</v>
      </c>
      <c r="AH53" s="12">
        <f t="shared" si="13"/>
        <v>0.1031157176635743</v>
      </c>
    </row>
    <row r="54" spans="1:34" hidden="1" x14ac:dyDescent="0.25">
      <c r="A54" s="32" t="s">
        <v>244</v>
      </c>
      <c r="B54" s="32">
        <v>152202.88200099999</v>
      </c>
      <c r="C54" s="32">
        <v>157265.424</v>
      </c>
      <c r="D54" s="32">
        <v>143058.106</v>
      </c>
      <c r="E54" s="32">
        <v>186678.734</v>
      </c>
      <c r="F54" s="32">
        <v>163553.64600099999</v>
      </c>
      <c r="G54" s="32">
        <v>154517.51199999999</v>
      </c>
      <c r="H54" s="32">
        <v>149667.28</v>
      </c>
      <c r="I54" s="32">
        <v>111442.732</v>
      </c>
      <c r="J54" s="32">
        <v>148716.01</v>
      </c>
      <c r="M54" s="12">
        <f t="shared" si="43"/>
        <v>4.7236625506080392E-3</v>
      </c>
      <c r="N54" s="12">
        <f t="shared" si="43"/>
        <v>4.3008852226362852E-3</v>
      </c>
      <c r="O54" s="12">
        <f t="shared" si="43"/>
        <v>3.8827202999513872E-3</v>
      </c>
      <c r="P54" s="12">
        <f t="shared" si="42"/>
        <v>4.4593616035322288E-3</v>
      </c>
      <c r="Q54" s="12">
        <f t="shared" si="42"/>
        <v>4.0441592008787575E-3</v>
      </c>
      <c r="R54" s="12">
        <f t="shared" si="42"/>
        <v>4.0445559954229039E-3</v>
      </c>
      <c r="S54" s="12">
        <f t="shared" si="42"/>
        <v>5.1022626935746419E-3</v>
      </c>
      <c r="T54" s="12">
        <f t="shared" si="42"/>
        <v>3.7321000791195537E-3</v>
      </c>
      <c r="U54" s="12">
        <f t="shared" si="42"/>
        <v>4.6452924031602444E-3</v>
      </c>
      <c r="W54" s="12">
        <f t="shared" si="5"/>
        <v>4.3024226910652373E-3</v>
      </c>
      <c r="X54" s="12">
        <f t="shared" si="6"/>
        <v>4.1826922666112964E-3</v>
      </c>
      <c r="Y54" s="12">
        <f t="shared" si="7"/>
        <v>4.4932183919514793E-3</v>
      </c>
      <c r="Z54" s="12">
        <f t="shared" si="8"/>
        <v>4.326111116542671E-3</v>
      </c>
      <c r="AA54" s="12">
        <f t="shared" si="9"/>
        <v>4.2047323350214143E-4</v>
      </c>
      <c r="AB54" s="12">
        <f t="shared" si="10"/>
        <v>2.3960275636077046E-4</v>
      </c>
      <c r="AC54" s="12">
        <f t="shared" si="11"/>
        <v>6.976254555106509E-4</v>
      </c>
      <c r="AD54" s="12">
        <f t="shared" si="12"/>
        <v>4.4566549153809255E-4</v>
      </c>
      <c r="AE54" s="12">
        <f t="shared" si="13"/>
        <v>9.7729410542420792E-2</v>
      </c>
      <c r="AF54" s="12">
        <f t="shared" si="13"/>
        <v>5.7284337715547529E-2</v>
      </c>
      <c r="AG54" s="12">
        <f t="shared" si="13"/>
        <v>0.15526186235689751</v>
      </c>
      <c r="AH54" s="12">
        <f t="shared" si="13"/>
        <v>0.1030175784976735</v>
      </c>
    </row>
    <row r="55" spans="1:34" hidden="1" x14ac:dyDescent="0.25">
      <c r="A55" s="32" t="s">
        <v>245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M55" s="12">
        <f t="shared" si="43"/>
        <v>0</v>
      </c>
      <c r="N55" s="12">
        <f t="shared" si="43"/>
        <v>0</v>
      </c>
      <c r="O55" s="12">
        <f t="shared" si="43"/>
        <v>0</v>
      </c>
      <c r="P55" s="12">
        <f t="shared" si="42"/>
        <v>0</v>
      </c>
      <c r="Q55" s="12">
        <f t="shared" si="42"/>
        <v>0</v>
      </c>
      <c r="R55" s="12">
        <f t="shared" si="42"/>
        <v>0</v>
      </c>
      <c r="S55" s="12">
        <f t="shared" si="42"/>
        <v>0</v>
      </c>
      <c r="T55" s="12">
        <f t="shared" si="42"/>
        <v>0</v>
      </c>
      <c r="U55" s="12">
        <f t="shared" si="42"/>
        <v>0</v>
      </c>
      <c r="W55" s="12">
        <f t="shared" si="5"/>
        <v>0</v>
      </c>
      <c r="X55" s="12">
        <f t="shared" si="6"/>
        <v>0</v>
      </c>
      <c r="Y55" s="12">
        <f t="shared" si="7"/>
        <v>0</v>
      </c>
      <c r="Z55" s="12">
        <f t="shared" si="8"/>
        <v>0</v>
      </c>
      <c r="AA55" s="12">
        <f t="shared" si="9"/>
        <v>0</v>
      </c>
      <c r="AB55" s="12">
        <f t="shared" si="10"/>
        <v>0</v>
      </c>
      <c r="AC55" s="12">
        <f t="shared" si="11"/>
        <v>0</v>
      </c>
      <c r="AD55" s="12">
        <f t="shared" si="12"/>
        <v>0</v>
      </c>
      <c r="AE55" s="12" t="e">
        <f t="shared" si="13"/>
        <v>#DIV/0!</v>
      </c>
      <c r="AF55" s="12" t="e">
        <f t="shared" si="13"/>
        <v>#DIV/0!</v>
      </c>
      <c r="AG55" s="12" t="e">
        <f t="shared" si="13"/>
        <v>#DIV/0!</v>
      </c>
      <c r="AH55" s="12" t="e">
        <f t="shared" si="13"/>
        <v>#DIV/0!</v>
      </c>
    </row>
    <row r="56" spans="1:34" x14ac:dyDescent="0.25">
      <c r="A56" s="32" t="s">
        <v>162</v>
      </c>
      <c r="B56" s="32">
        <v>2120530.6780099999</v>
      </c>
      <c r="C56" s="32">
        <v>2305758.6680000001</v>
      </c>
      <c r="D56" s="32">
        <v>2009812.51</v>
      </c>
      <c r="E56" s="32">
        <v>2507401.7379999999</v>
      </c>
      <c r="F56" s="32">
        <v>2134504.0040099998</v>
      </c>
      <c r="G56" s="32">
        <v>2090255.45</v>
      </c>
      <c r="H56" s="32">
        <v>2346943.7400000002</v>
      </c>
      <c r="I56" s="32">
        <v>1671962.9620000001</v>
      </c>
      <c r="J56" s="32">
        <v>2141601.0839999998</v>
      </c>
      <c r="M56" s="12">
        <f t="shared" si="43"/>
        <v>6.5811311976769926E-2</v>
      </c>
      <c r="N56" s="12">
        <f t="shared" si="43"/>
        <v>6.3057747405219383E-2</v>
      </c>
      <c r="O56" s="12">
        <f t="shared" si="43"/>
        <v>5.4548043797484992E-2</v>
      </c>
      <c r="P56" s="12">
        <f t="shared" si="42"/>
        <v>5.9896544161624633E-2</v>
      </c>
      <c r="Q56" s="12">
        <f t="shared" si="42"/>
        <v>5.277946544265244E-2</v>
      </c>
      <c r="R56" s="12">
        <f t="shared" si="42"/>
        <v>5.4713249668833008E-2</v>
      </c>
      <c r="S56" s="12">
        <f t="shared" si="42"/>
        <v>8.0008960465644499E-2</v>
      </c>
      <c r="T56" s="12">
        <f t="shared" si="42"/>
        <v>5.5992284025890203E-2</v>
      </c>
      <c r="U56" s="12">
        <f t="shared" si="42"/>
        <v>6.6895038712408594E-2</v>
      </c>
      <c r="W56" s="12">
        <f t="shared" si="5"/>
        <v>6.1139034393158098E-2</v>
      </c>
      <c r="X56" s="12">
        <f t="shared" si="6"/>
        <v>5.5796419757703358E-2</v>
      </c>
      <c r="Y56" s="12">
        <f t="shared" si="7"/>
        <v>6.763209440131443E-2</v>
      </c>
      <c r="Z56" s="12">
        <f t="shared" si="8"/>
        <v>6.1522516184058636E-2</v>
      </c>
      <c r="AA56" s="12">
        <f t="shared" si="9"/>
        <v>5.8716605178273972E-3</v>
      </c>
      <c r="AB56" s="12">
        <f t="shared" si="10"/>
        <v>3.6801012831278535E-3</v>
      </c>
      <c r="AC56" s="12">
        <f t="shared" si="11"/>
        <v>1.2025291061732083E-2</v>
      </c>
      <c r="AD56" s="12">
        <f t="shared" si="12"/>
        <v>8.6316343274466332E-3</v>
      </c>
      <c r="AE56" s="12">
        <f t="shared" si="13"/>
        <v>9.6037835338866243E-2</v>
      </c>
      <c r="AF56" s="12">
        <f t="shared" si="13"/>
        <v>6.5955867761923415E-2</v>
      </c>
      <c r="AG56" s="12">
        <f t="shared" si="13"/>
        <v>0.17780450492005423</v>
      </c>
      <c r="AH56" s="12">
        <f t="shared" si="13"/>
        <v>0.14030041134246088</v>
      </c>
    </row>
    <row r="57" spans="1:34" hidden="1" x14ac:dyDescent="0.25">
      <c r="A57" s="32" t="s">
        <v>246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M57" s="12">
        <f t="shared" si="43"/>
        <v>0</v>
      </c>
      <c r="N57" s="12">
        <f t="shared" si="43"/>
        <v>0</v>
      </c>
      <c r="O57" s="12">
        <f t="shared" si="43"/>
        <v>0</v>
      </c>
      <c r="P57" s="12">
        <f t="shared" si="42"/>
        <v>0</v>
      </c>
      <c r="Q57" s="12">
        <f t="shared" si="42"/>
        <v>0</v>
      </c>
      <c r="R57" s="12">
        <f t="shared" si="42"/>
        <v>0</v>
      </c>
      <c r="S57" s="12">
        <f t="shared" si="42"/>
        <v>0</v>
      </c>
      <c r="T57" s="12">
        <f t="shared" si="42"/>
        <v>0</v>
      </c>
      <c r="U57" s="12">
        <f t="shared" si="42"/>
        <v>0</v>
      </c>
      <c r="W57" s="12">
        <f t="shared" si="5"/>
        <v>0</v>
      </c>
      <c r="X57" s="12">
        <f t="shared" si="6"/>
        <v>0</v>
      </c>
      <c r="Y57" s="12">
        <f t="shared" si="7"/>
        <v>0</v>
      </c>
      <c r="Z57" s="12">
        <f t="shared" si="8"/>
        <v>0</v>
      </c>
      <c r="AA57" s="12">
        <f t="shared" si="9"/>
        <v>0</v>
      </c>
      <c r="AB57" s="12">
        <f t="shared" si="10"/>
        <v>0</v>
      </c>
      <c r="AC57" s="12">
        <f t="shared" si="11"/>
        <v>0</v>
      </c>
      <c r="AD57" s="12">
        <f t="shared" si="12"/>
        <v>0</v>
      </c>
      <c r="AE57" s="12" t="e">
        <f t="shared" si="13"/>
        <v>#DIV/0!</v>
      </c>
      <c r="AF57" s="12" t="e">
        <f t="shared" si="13"/>
        <v>#DIV/0!</v>
      </c>
      <c r="AG57" s="12" t="e">
        <f t="shared" si="13"/>
        <v>#DIV/0!</v>
      </c>
      <c r="AH57" s="12" t="e">
        <f t="shared" si="13"/>
        <v>#DIV/0!</v>
      </c>
    </row>
    <row r="58" spans="1:34" hidden="1" x14ac:dyDescent="0.25">
      <c r="A58" s="32" t="s">
        <v>247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M58" s="12">
        <f t="shared" si="43"/>
        <v>0</v>
      </c>
      <c r="N58" s="12">
        <f t="shared" si="43"/>
        <v>0</v>
      </c>
      <c r="O58" s="12">
        <f t="shared" si="43"/>
        <v>0</v>
      </c>
      <c r="P58" s="12">
        <f t="shared" si="42"/>
        <v>0</v>
      </c>
      <c r="Q58" s="12">
        <f t="shared" si="42"/>
        <v>0</v>
      </c>
      <c r="R58" s="12">
        <f t="shared" si="42"/>
        <v>0</v>
      </c>
      <c r="S58" s="12">
        <f t="shared" si="42"/>
        <v>0</v>
      </c>
      <c r="T58" s="12">
        <f t="shared" si="42"/>
        <v>0</v>
      </c>
      <c r="U58" s="12">
        <f t="shared" si="42"/>
        <v>0</v>
      </c>
      <c r="W58" s="12">
        <f t="shared" si="5"/>
        <v>0</v>
      </c>
      <c r="X58" s="12">
        <f t="shared" si="6"/>
        <v>0</v>
      </c>
      <c r="Y58" s="12">
        <f t="shared" si="7"/>
        <v>0</v>
      </c>
      <c r="Z58" s="12">
        <f t="shared" si="8"/>
        <v>0</v>
      </c>
      <c r="AA58" s="12">
        <f t="shared" si="9"/>
        <v>0</v>
      </c>
      <c r="AB58" s="12">
        <f t="shared" si="10"/>
        <v>0</v>
      </c>
      <c r="AC58" s="12">
        <f t="shared" si="11"/>
        <v>0</v>
      </c>
      <c r="AD58" s="12">
        <f t="shared" si="12"/>
        <v>0</v>
      </c>
      <c r="AE58" s="12" t="e">
        <f t="shared" si="13"/>
        <v>#DIV/0!</v>
      </c>
      <c r="AF58" s="12" t="e">
        <f t="shared" si="13"/>
        <v>#DIV/0!</v>
      </c>
      <c r="AG58" s="12" t="e">
        <f t="shared" si="13"/>
        <v>#DIV/0!</v>
      </c>
      <c r="AH58" s="12" t="e">
        <f t="shared" si="13"/>
        <v>#DIV/0!</v>
      </c>
    </row>
    <row r="59" spans="1:34" hidden="1" x14ac:dyDescent="0.25">
      <c r="A59" s="32" t="s">
        <v>248</v>
      </c>
      <c r="B59" s="32">
        <v>161725.73800099999</v>
      </c>
      <c r="C59" s="32">
        <v>197865.66</v>
      </c>
      <c r="D59" s="32">
        <v>180358.31400000001</v>
      </c>
      <c r="E59" s="32">
        <v>190402.84400000001</v>
      </c>
      <c r="F59" s="32">
        <v>211918.91</v>
      </c>
      <c r="G59" s="32">
        <v>185834.68599999999</v>
      </c>
      <c r="H59" s="32">
        <v>158983.508</v>
      </c>
      <c r="I59" s="32">
        <v>147131.97</v>
      </c>
      <c r="J59" s="32">
        <v>161115.39000000001</v>
      </c>
      <c r="M59" s="12">
        <f t="shared" si="43"/>
        <v>5.019207271382364E-3</v>
      </c>
      <c r="N59" s="12">
        <f t="shared" si="43"/>
        <v>5.4112180002209229E-3</v>
      </c>
      <c r="O59" s="12">
        <f t="shared" si="43"/>
        <v>4.8950800944673944E-3</v>
      </c>
      <c r="P59" s="12">
        <f t="shared" si="42"/>
        <v>4.5483227443407501E-3</v>
      </c>
      <c r="Q59" s="12">
        <f t="shared" si="42"/>
        <v>5.240077678925344E-3</v>
      </c>
      <c r="R59" s="12">
        <f t="shared" si="42"/>
        <v>4.8642952095865541E-3</v>
      </c>
      <c r="S59" s="12">
        <f t="shared" si="42"/>
        <v>5.419859449320023E-3</v>
      </c>
      <c r="T59" s="12">
        <f t="shared" si="42"/>
        <v>4.9272951858180918E-3</v>
      </c>
      <c r="U59" s="12">
        <f t="shared" si="42"/>
        <v>5.032599363035628E-3</v>
      </c>
      <c r="W59" s="12">
        <f t="shared" si="5"/>
        <v>5.1085017886902265E-3</v>
      </c>
      <c r="X59" s="12">
        <f t="shared" si="6"/>
        <v>4.88423187761755E-3</v>
      </c>
      <c r="Y59" s="12">
        <f t="shared" si="7"/>
        <v>5.1265846660579146E-3</v>
      </c>
      <c r="Z59" s="12">
        <f t="shared" si="8"/>
        <v>5.0397727774552309E-3</v>
      </c>
      <c r="AA59" s="12">
        <f t="shared" si="9"/>
        <v>2.6940623146995456E-4</v>
      </c>
      <c r="AB59" s="12">
        <f t="shared" si="10"/>
        <v>3.46308136534023E-4</v>
      </c>
      <c r="AC59" s="12">
        <f t="shared" si="11"/>
        <v>2.5938353129669432E-4</v>
      </c>
      <c r="AD59" s="12">
        <f t="shared" si="12"/>
        <v>2.8038736065400861E-4</v>
      </c>
      <c r="AE59" s="12">
        <f t="shared" si="13"/>
        <v>5.2736838042495404E-2</v>
      </c>
      <c r="AF59" s="12">
        <f t="shared" si="13"/>
        <v>7.0903295586970894E-2</v>
      </c>
      <c r="AG59" s="12">
        <f t="shared" si="13"/>
        <v>5.0595776368236048E-2</v>
      </c>
      <c r="AH59" s="12">
        <f t="shared" si="13"/>
        <v>5.5634921063958488E-2</v>
      </c>
    </row>
    <row r="60" spans="1:34" hidden="1" x14ac:dyDescent="0.25">
      <c r="A60" s="32" t="s">
        <v>249</v>
      </c>
      <c r="B60" s="32">
        <v>38145.96</v>
      </c>
      <c r="C60" s="32">
        <v>84700.28</v>
      </c>
      <c r="D60" s="32">
        <v>64790.402000000002</v>
      </c>
      <c r="E60" s="32">
        <v>54782.815999999999</v>
      </c>
      <c r="F60" s="32">
        <v>71342.19</v>
      </c>
      <c r="G60" s="32">
        <v>64139.930000300003</v>
      </c>
      <c r="H60" s="32">
        <v>31963.140000200001</v>
      </c>
      <c r="I60" s="32">
        <v>49355.491999999998</v>
      </c>
      <c r="J60" s="32">
        <v>64205.892</v>
      </c>
      <c r="M60" s="12">
        <f t="shared" si="43"/>
        <v>1.1838714243782083E-3</v>
      </c>
      <c r="N60" s="12">
        <f t="shared" si="43"/>
        <v>2.3163780908711106E-3</v>
      </c>
      <c r="O60" s="12">
        <f t="shared" si="43"/>
        <v>1.7584673537297563E-3</v>
      </c>
      <c r="P60" s="12">
        <f t="shared" si="42"/>
        <v>1.3086460410845246E-3</v>
      </c>
      <c r="Q60" s="12">
        <f t="shared" si="42"/>
        <v>1.764064459300262E-3</v>
      </c>
      <c r="R60" s="12">
        <f t="shared" si="42"/>
        <v>1.6788876229687079E-3</v>
      </c>
      <c r="S60" s="12">
        <f t="shared" si="42"/>
        <v>1.0896458918243442E-3</v>
      </c>
      <c r="T60" s="12">
        <f t="shared" si="42"/>
        <v>1.6528636035069966E-3</v>
      </c>
      <c r="U60" s="12">
        <f t="shared" si="42"/>
        <v>2.0055348603403703E-3</v>
      </c>
      <c r="W60" s="12">
        <f t="shared" si="5"/>
        <v>1.7529056229930251E-3</v>
      </c>
      <c r="X60" s="12">
        <f t="shared" si="6"/>
        <v>1.5838660411178318E-3</v>
      </c>
      <c r="Y60" s="12">
        <f t="shared" si="7"/>
        <v>1.5826814518905702E-3</v>
      </c>
      <c r="Z60" s="12">
        <f t="shared" si="8"/>
        <v>1.6398177053338089E-3</v>
      </c>
      <c r="AA60" s="12">
        <f t="shared" si="9"/>
        <v>5.6627381808565657E-4</v>
      </c>
      <c r="AB60" s="12">
        <f t="shared" si="10"/>
        <v>2.4212250964256334E-4</v>
      </c>
      <c r="AC60" s="12">
        <f t="shared" si="11"/>
        <v>4.6196028126503565E-4</v>
      </c>
      <c r="AD60" s="12">
        <f t="shared" si="12"/>
        <v>3.9416769088524974E-4</v>
      </c>
      <c r="AE60" s="12">
        <f t="shared" si="13"/>
        <v>0.32304866312127162</v>
      </c>
      <c r="AF60" s="12">
        <f t="shared" si="13"/>
        <v>0.15286804777485005</v>
      </c>
      <c r="AG60" s="12">
        <f t="shared" si="13"/>
        <v>0.29188456130145923</v>
      </c>
      <c r="AH60" s="12">
        <f t="shared" si="13"/>
        <v>0.24037287169369301</v>
      </c>
    </row>
    <row r="61" spans="1:34" hidden="1" x14ac:dyDescent="0.25">
      <c r="A61" s="32" t="s">
        <v>250</v>
      </c>
      <c r="B61" s="32">
        <v>16924.060000099998</v>
      </c>
      <c r="C61" s="32">
        <v>9692.15</v>
      </c>
      <c r="D61" s="32">
        <v>8554.6219999999994</v>
      </c>
      <c r="E61" s="32">
        <v>13364.548000000001</v>
      </c>
      <c r="F61" s="32">
        <v>6567.3660000299997</v>
      </c>
      <c r="G61" s="32">
        <v>7721.11400005</v>
      </c>
      <c r="H61" s="32">
        <v>7813.3919999899999</v>
      </c>
      <c r="I61" s="32">
        <v>6230.2719999999999</v>
      </c>
      <c r="J61" s="32">
        <v>7480.0060000000003</v>
      </c>
      <c r="M61" s="12">
        <f t="shared" si="43"/>
        <v>5.2524332900733516E-4</v>
      </c>
      <c r="N61" s="12">
        <f t="shared" si="43"/>
        <v>2.6506032699580724E-4</v>
      </c>
      <c r="O61" s="12">
        <f t="shared" si="43"/>
        <v>2.3217981438822304E-4</v>
      </c>
      <c r="P61" s="12">
        <f t="shared" si="42"/>
        <v>3.192508912116548E-4</v>
      </c>
      <c r="Q61" s="12">
        <f t="shared" si="42"/>
        <v>1.6238998202704243E-4</v>
      </c>
      <c r="R61" s="12">
        <f t="shared" si="42"/>
        <v>2.0210316303983687E-4</v>
      </c>
      <c r="S61" s="12">
        <f t="shared" si="42"/>
        <v>2.6636402099258793E-4</v>
      </c>
      <c r="T61" s="12">
        <f t="shared" si="42"/>
        <v>2.0864526745572191E-4</v>
      </c>
      <c r="U61" s="12">
        <f t="shared" si="42"/>
        <v>2.3364542289288858E-4</v>
      </c>
      <c r="W61" s="12">
        <f t="shared" si="5"/>
        <v>3.4082782346378846E-4</v>
      </c>
      <c r="X61" s="12">
        <f t="shared" si="6"/>
        <v>2.2791467875951137E-4</v>
      </c>
      <c r="Y61" s="12">
        <f t="shared" si="7"/>
        <v>2.3621823711373279E-4</v>
      </c>
      <c r="Z61" s="12">
        <f t="shared" si="8"/>
        <v>2.6832024644567756E-4</v>
      </c>
      <c r="AA61" s="12">
        <f t="shared" si="9"/>
        <v>1.6055245573019366E-4</v>
      </c>
      <c r="AB61" s="12">
        <f t="shared" si="10"/>
        <v>8.1553736673227028E-5</v>
      </c>
      <c r="AC61" s="12">
        <f t="shared" si="11"/>
        <v>2.8945261394978018E-5</v>
      </c>
      <c r="AD61" s="12">
        <f t="shared" si="12"/>
        <v>1.0623873776302811E-4</v>
      </c>
      <c r="AE61" s="12">
        <f t="shared" si="13"/>
        <v>0.47106616501704618</v>
      </c>
      <c r="AF61" s="12">
        <f t="shared" si="13"/>
        <v>0.35782573161634773</v>
      </c>
      <c r="AG61" s="12">
        <f t="shared" si="13"/>
        <v>0.12253609945044863</v>
      </c>
      <c r="AH61" s="12">
        <f t="shared" si="13"/>
        <v>0.39594007224697647</v>
      </c>
    </row>
    <row r="62" spans="1:34" hidden="1" x14ac:dyDescent="0.25">
      <c r="A62" s="32" t="s">
        <v>251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M62" s="12">
        <f t="shared" si="43"/>
        <v>0</v>
      </c>
      <c r="N62" s="12">
        <f t="shared" si="43"/>
        <v>0</v>
      </c>
      <c r="O62" s="12">
        <f t="shared" si="43"/>
        <v>0</v>
      </c>
      <c r="P62" s="12">
        <f t="shared" si="42"/>
        <v>0</v>
      </c>
      <c r="Q62" s="12">
        <f t="shared" si="42"/>
        <v>0</v>
      </c>
      <c r="R62" s="12">
        <f t="shared" si="42"/>
        <v>0</v>
      </c>
      <c r="S62" s="12">
        <f t="shared" si="42"/>
        <v>0</v>
      </c>
      <c r="T62" s="12">
        <f t="shared" si="42"/>
        <v>0</v>
      </c>
      <c r="U62" s="12">
        <f t="shared" si="42"/>
        <v>0</v>
      </c>
      <c r="W62" s="12">
        <f t="shared" si="5"/>
        <v>0</v>
      </c>
      <c r="X62" s="12">
        <f t="shared" si="6"/>
        <v>0</v>
      </c>
      <c r="Y62" s="12">
        <f t="shared" si="7"/>
        <v>0</v>
      </c>
      <c r="Z62" s="12">
        <f t="shared" si="8"/>
        <v>0</v>
      </c>
      <c r="AA62" s="12">
        <f t="shared" si="9"/>
        <v>0</v>
      </c>
      <c r="AB62" s="12">
        <f t="shared" si="10"/>
        <v>0</v>
      </c>
      <c r="AC62" s="12">
        <f t="shared" si="11"/>
        <v>0</v>
      </c>
      <c r="AD62" s="12">
        <f t="shared" si="12"/>
        <v>0</v>
      </c>
      <c r="AE62" s="12" t="e">
        <f t="shared" si="13"/>
        <v>#DIV/0!</v>
      </c>
      <c r="AF62" s="12" t="e">
        <f t="shared" si="13"/>
        <v>#DIV/0!</v>
      </c>
      <c r="AG62" s="12" t="e">
        <f t="shared" si="13"/>
        <v>#DIV/0!</v>
      </c>
      <c r="AH62" s="12" t="e">
        <f t="shared" si="13"/>
        <v>#DIV/0!</v>
      </c>
    </row>
    <row r="63" spans="1:34" hidden="1" x14ac:dyDescent="0.25">
      <c r="A63" s="32" t="s">
        <v>252</v>
      </c>
      <c r="B63" s="32">
        <v>40608.150000100002</v>
      </c>
      <c r="C63" s="32">
        <v>43543.332000199996</v>
      </c>
      <c r="D63" s="32">
        <v>39470.614000000001</v>
      </c>
      <c r="E63" s="32">
        <v>46209.786</v>
      </c>
      <c r="F63" s="32">
        <v>55805.85</v>
      </c>
      <c r="G63" s="32">
        <v>37328.8840003</v>
      </c>
      <c r="H63" s="32">
        <v>42881.618000299997</v>
      </c>
      <c r="I63" s="32">
        <v>43461.654000000002</v>
      </c>
      <c r="J63" s="32">
        <v>33673.237999999998</v>
      </c>
      <c r="M63" s="12">
        <f t="shared" si="43"/>
        <v>1.2602862369168932E-3</v>
      </c>
      <c r="N63" s="12">
        <f t="shared" si="43"/>
        <v>1.1908203874744004E-3</v>
      </c>
      <c r="O63" s="12">
        <f t="shared" si="43"/>
        <v>1.0712664840491139E-3</v>
      </c>
      <c r="P63" s="12">
        <f t="shared" si="42"/>
        <v>1.1038544186604627E-3</v>
      </c>
      <c r="Q63" s="12">
        <f t="shared" si="42"/>
        <v>1.3799004012358118E-3</v>
      </c>
      <c r="R63" s="12">
        <f t="shared" si="42"/>
        <v>9.770980624245328E-4</v>
      </c>
      <c r="S63" s="12">
        <f t="shared" si="42"/>
        <v>1.4618644754087167E-3</v>
      </c>
      <c r="T63" s="12">
        <f t="shared" si="42"/>
        <v>1.4554851574534861E-3</v>
      </c>
      <c r="U63" s="12">
        <f t="shared" si="42"/>
        <v>1.0518170617353629E-3</v>
      </c>
      <c r="W63" s="12">
        <f t="shared" si="5"/>
        <v>1.1741243694801359E-3</v>
      </c>
      <c r="X63" s="12">
        <f t="shared" si="6"/>
        <v>1.153617627440269E-3</v>
      </c>
      <c r="Y63" s="12">
        <f t="shared" si="7"/>
        <v>1.3230555648658553E-3</v>
      </c>
      <c r="Z63" s="12">
        <f t="shared" si="8"/>
        <v>1.2169325205954201E-3</v>
      </c>
      <c r="AA63" s="12">
        <f t="shared" si="9"/>
        <v>9.5609541920237741E-5</v>
      </c>
      <c r="AB63" s="12">
        <f t="shared" si="10"/>
        <v>2.0596046647113143E-4</v>
      </c>
      <c r="AC63" s="12">
        <f t="shared" si="11"/>
        <v>2.3492108911237842E-4</v>
      </c>
      <c r="AD63" s="12">
        <f t="shared" si="12"/>
        <v>1.8193675920393515E-4</v>
      </c>
      <c r="AE63" s="12">
        <f t="shared" si="13"/>
        <v>8.1430506346248946E-2</v>
      </c>
      <c r="AF63" s="12">
        <f t="shared" si="13"/>
        <v>0.17853443079587084</v>
      </c>
      <c r="AG63" s="12">
        <f t="shared" si="13"/>
        <v>0.17755950343340046</v>
      </c>
      <c r="AH63" s="12">
        <f t="shared" si="13"/>
        <v>0.14950439414250943</v>
      </c>
    </row>
    <row r="64" spans="1:34" hidden="1" x14ac:dyDescent="0.25">
      <c r="A64" s="32" t="s">
        <v>253</v>
      </c>
      <c r="B64" s="32">
        <v>8090.5439999999999</v>
      </c>
      <c r="C64" s="32">
        <v>8140.2879999999996</v>
      </c>
      <c r="D64" s="32">
        <v>8121.3879999999999</v>
      </c>
      <c r="E64" s="32">
        <v>10464.614</v>
      </c>
      <c r="F64" s="32">
        <v>9514.1620000000003</v>
      </c>
      <c r="G64" s="32">
        <v>7559.2560000499998</v>
      </c>
      <c r="H64" s="32">
        <v>9182.8800000400006</v>
      </c>
      <c r="I64" s="32">
        <v>7061.7179999999998</v>
      </c>
      <c r="J64" s="32">
        <v>8237.3659999899992</v>
      </c>
      <c r="M64" s="12">
        <f t="shared" si="43"/>
        <v>2.510924839556946E-4</v>
      </c>
      <c r="N64" s="12">
        <f t="shared" si="43"/>
        <v>2.2262009968067412E-4</v>
      </c>
      <c r="O64" s="12">
        <f t="shared" si="43"/>
        <v>2.2042147021981122E-4</v>
      </c>
      <c r="P64" s="12">
        <f t="shared" si="42"/>
        <v>2.4997757841761347E-4</v>
      </c>
      <c r="Q64" s="12">
        <f t="shared" si="42"/>
        <v>2.3525483369973783E-4</v>
      </c>
      <c r="R64" s="12">
        <f t="shared" si="42"/>
        <v>1.978664669150173E-4</v>
      </c>
      <c r="S64" s="12">
        <f t="shared" si="42"/>
        <v>3.130508287701681E-4</v>
      </c>
      <c r="T64" s="12">
        <f t="shared" si="42"/>
        <v>2.364895209722602E-4</v>
      </c>
      <c r="U64" s="12">
        <f t="shared" si="42"/>
        <v>2.5730231534455526E-4</v>
      </c>
      <c r="W64" s="12">
        <f t="shared" si="5"/>
        <v>2.3137801795205997E-4</v>
      </c>
      <c r="X64" s="12">
        <f t="shared" si="6"/>
        <v>2.2769962634412288E-4</v>
      </c>
      <c r="Y64" s="12">
        <f t="shared" si="7"/>
        <v>2.6894755502899456E-4</v>
      </c>
      <c r="Z64" s="12">
        <f t="shared" si="8"/>
        <v>2.4267506644172585E-4</v>
      </c>
      <c r="AA64" s="12">
        <f t="shared" si="9"/>
        <v>1.7108583232777997E-5</v>
      </c>
      <c r="AB64" s="12">
        <f t="shared" si="10"/>
        <v>2.6864527804313935E-5</v>
      </c>
      <c r="AC64" s="12">
        <f t="shared" si="11"/>
        <v>3.9586830744737924E-5</v>
      </c>
      <c r="AD64" s="12">
        <f t="shared" si="12"/>
        <v>3.2189749120211216E-5</v>
      </c>
      <c r="AE64" s="12">
        <f t="shared" si="13"/>
        <v>7.3942128920487099E-2</v>
      </c>
      <c r="AF64" s="12">
        <f t="shared" si="13"/>
        <v>0.11798230957003647</v>
      </c>
      <c r="AG64" s="12">
        <f t="shared" si="13"/>
        <v>0.14719163645295147</v>
      </c>
      <c r="AH64" s="12">
        <f t="shared" si="13"/>
        <v>0.13264547360468537</v>
      </c>
    </row>
    <row r="65" spans="1:34" hidden="1" x14ac:dyDescent="0.25">
      <c r="A65" s="32" t="s">
        <v>254</v>
      </c>
      <c r="B65" s="32">
        <v>181789.71</v>
      </c>
      <c r="C65" s="32">
        <v>214949.82399999999</v>
      </c>
      <c r="D65" s="32">
        <v>201887.23800000001</v>
      </c>
      <c r="E65" s="32">
        <v>219514.804</v>
      </c>
      <c r="F65" s="32">
        <v>222953.71599999999</v>
      </c>
      <c r="G65" s="32">
        <v>192485.05399999997</v>
      </c>
      <c r="H65" s="32">
        <v>174620.87</v>
      </c>
      <c r="I65" s="32">
        <v>165735.32799999998</v>
      </c>
      <c r="J65" s="32">
        <v>183934.27600099999</v>
      </c>
      <c r="M65" s="12">
        <f t="shared" si="43"/>
        <v>5.6418987204674212E-3</v>
      </c>
      <c r="N65" s="12">
        <f t="shared" si="43"/>
        <v>5.8784346751888095E-3</v>
      </c>
      <c r="O65" s="12">
        <f t="shared" si="43"/>
        <v>5.4793936478071169E-3</v>
      </c>
      <c r="P65" s="12">
        <f t="shared" si="42"/>
        <v>5.2437461267789776E-3</v>
      </c>
      <c r="Q65" s="12">
        <f t="shared" si="42"/>
        <v>5.512933181116589E-3</v>
      </c>
      <c r="R65" s="12">
        <f t="shared" si="42"/>
        <v>5.038371179475123E-3</v>
      </c>
      <c r="S65" s="12">
        <f t="shared" si="42"/>
        <v>5.9529481027553073E-3</v>
      </c>
      <c r="T65" s="12">
        <f t="shared" si="42"/>
        <v>5.5503021115966998E-3</v>
      </c>
      <c r="U65" s="12">
        <f t="shared" si="42"/>
        <v>5.7453699503383993E-3</v>
      </c>
      <c r="W65" s="12">
        <f t="shared" si="5"/>
        <v>5.6665756811544489E-3</v>
      </c>
      <c r="X65" s="12">
        <f t="shared" si="6"/>
        <v>5.2650168291235632E-3</v>
      </c>
      <c r="Y65" s="12">
        <f t="shared" si="7"/>
        <v>5.7495400548968024E-3</v>
      </c>
      <c r="Z65" s="12">
        <f t="shared" si="8"/>
        <v>5.5603775217249376E-3</v>
      </c>
      <c r="AA65" s="12">
        <f t="shared" si="9"/>
        <v>2.0066177930792159E-4</v>
      </c>
      <c r="AB65" s="12">
        <f t="shared" si="10"/>
        <v>2.3799496934633443E-4</v>
      </c>
      <c r="AC65" s="12">
        <f t="shared" si="11"/>
        <v>2.0135538452707285E-4</v>
      </c>
      <c r="AD65" s="12">
        <f t="shared" si="12"/>
        <v>2.9107491459308784E-4</v>
      </c>
      <c r="AE65" s="12">
        <f t="shared" si="13"/>
        <v>3.541147080683494E-2</v>
      </c>
      <c r="AF65" s="12">
        <f t="shared" si="13"/>
        <v>4.52030785599506E-2</v>
      </c>
      <c r="AG65" s="12">
        <f t="shared" si="13"/>
        <v>3.5021129099810568E-2</v>
      </c>
      <c r="AH65" s="12">
        <f t="shared" si="13"/>
        <v>5.2348048932977974E-2</v>
      </c>
    </row>
    <row r="66" spans="1:34" hidden="1" x14ac:dyDescent="0.25">
      <c r="A66" s="32" t="s">
        <v>255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M66" s="12">
        <f t="shared" si="43"/>
        <v>0</v>
      </c>
      <c r="N66" s="12">
        <f t="shared" si="43"/>
        <v>0</v>
      </c>
      <c r="O66" s="12">
        <f t="shared" si="43"/>
        <v>0</v>
      </c>
      <c r="P66" s="12">
        <f t="shared" si="42"/>
        <v>0</v>
      </c>
      <c r="Q66" s="12">
        <f t="shared" si="42"/>
        <v>0</v>
      </c>
      <c r="R66" s="12">
        <f t="shared" si="42"/>
        <v>0</v>
      </c>
      <c r="S66" s="12">
        <f t="shared" si="42"/>
        <v>0</v>
      </c>
      <c r="T66" s="12">
        <f t="shared" si="42"/>
        <v>0</v>
      </c>
      <c r="U66" s="12">
        <f t="shared" si="42"/>
        <v>0</v>
      </c>
      <c r="W66" s="12">
        <f t="shared" si="5"/>
        <v>0</v>
      </c>
      <c r="X66" s="12">
        <f t="shared" si="6"/>
        <v>0</v>
      </c>
      <c r="Y66" s="12">
        <f t="shared" si="7"/>
        <v>0</v>
      </c>
      <c r="Z66" s="12">
        <f t="shared" si="8"/>
        <v>0</v>
      </c>
      <c r="AA66" s="12">
        <f t="shared" si="9"/>
        <v>0</v>
      </c>
      <c r="AB66" s="12">
        <f t="shared" si="10"/>
        <v>0</v>
      </c>
      <c r="AC66" s="12">
        <f t="shared" si="11"/>
        <v>0</v>
      </c>
      <c r="AD66" s="12">
        <f t="shared" si="12"/>
        <v>0</v>
      </c>
      <c r="AE66" s="12" t="e">
        <f t="shared" si="13"/>
        <v>#DIV/0!</v>
      </c>
      <c r="AF66" s="12" t="e">
        <f t="shared" si="13"/>
        <v>#DIV/0!</v>
      </c>
      <c r="AG66" s="12" t="e">
        <f t="shared" si="13"/>
        <v>#DIV/0!</v>
      </c>
      <c r="AH66" s="12" t="e">
        <f t="shared" si="13"/>
        <v>#DIV/0!</v>
      </c>
    </row>
    <row r="67" spans="1:34" hidden="1" x14ac:dyDescent="0.25">
      <c r="A67" s="32" t="s">
        <v>256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M67" s="12">
        <f t="shared" si="43"/>
        <v>0</v>
      </c>
      <c r="N67" s="12">
        <f t="shared" si="43"/>
        <v>0</v>
      </c>
      <c r="O67" s="12">
        <f t="shared" si="43"/>
        <v>0</v>
      </c>
      <c r="P67" s="12">
        <f t="shared" si="42"/>
        <v>0</v>
      </c>
      <c r="Q67" s="12">
        <f t="shared" si="42"/>
        <v>0</v>
      </c>
      <c r="R67" s="12">
        <f t="shared" si="42"/>
        <v>0</v>
      </c>
      <c r="S67" s="12">
        <f t="shared" si="42"/>
        <v>0</v>
      </c>
      <c r="T67" s="12">
        <f t="shared" si="42"/>
        <v>0</v>
      </c>
      <c r="U67" s="12">
        <f t="shared" si="42"/>
        <v>0</v>
      </c>
      <c r="W67" s="12">
        <f t="shared" si="5"/>
        <v>0</v>
      </c>
      <c r="X67" s="12">
        <f t="shared" si="6"/>
        <v>0</v>
      </c>
      <c r="Y67" s="12">
        <f t="shared" si="7"/>
        <v>0</v>
      </c>
      <c r="Z67" s="12">
        <f t="shared" si="8"/>
        <v>0</v>
      </c>
      <c r="AA67" s="12">
        <f t="shared" si="9"/>
        <v>0</v>
      </c>
      <c r="AB67" s="12">
        <f t="shared" si="10"/>
        <v>0</v>
      </c>
      <c r="AC67" s="12">
        <f t="shared" si="11"/>
        <v>0</v>
      </c>
      <c r="AD67" s="12">
        <f t="shared" si="12"/>
        <v>0</v>
      </c>
      <c r="AE67" s="12" t="e">
        <f t="shared" si="13"/>
        <v>#DIV/0!</v>
      </c>
      <c r="AF67" s="12" t="e">
        <f t="shared" si="13"/>
        <v>#DIV/0!</v>
      </c>
      <c r="AG67" s="12" t="e">
        <f t="shared" si="13"/>
        <v>#DIV/0!</v>
      </c>
      <c r="AH67" s="12" t="e">
        <f t="shared" si="13"/>
        <v>#DIV/0!</v>
      </c>
    </row>
    <row r="68" spans="1:34" x14ac:dyDescent="0.25">
      <c r="A68" s="32" t="s">
        <v>163</v>
      </c>
      <c r="B68" s="32">
        <v>792386.93</v>
      </c>
      <c r="C68" s="32">
        <v>999681.17</v>
      </c>
      <c r="D68" s="32">
        <v>931914.99000300001</v>
      </c>
      <c r="E68" s="32">
        <v>1074769.82</v>
      </c>
      <c r="F68" s="32">
        <v>1096544.28</v>
      </c>
      <c r="G68" s="32">
        <v>996397.64999999991</v>
      </c>
      <c r="H68" s="32">
        <v>873213.5</v>
      </c>
      <c r="I68" s="32">
        <v>752153.15</v>
      </c>
      <c r="J68" s="32">
        <v>903789.45000100008</v>
      </c>
      <c r="M68" s="12">
        <f t="shared" si="43"/>
        <v>2.4591968414945535E-2</v>
      </c>
      <c r="N68" s="12">
        <f t="shared" si="43"/>
        <v>2.7339219658357661E-2</v>
      </c>
      <c r="O68" s="12">
        <f t="shared" si="43"/>
        <v>2.529297605487411E-2</v>
      </c>
      <c r="P68" s="12">
        <f t="shared" si="43"/>
        <v>2.5673986346742877E-2</v>
      </c>
      <c r="Q68" s="12">
        <f t="shared" si="43"/>
        <v>2.7114037183285165E-2</v>
      </c>
      <c r="R68" s="12">
        <f t="shared" si="43"/>
        <v>2.6081096161662196E-2</v>
      </c>
      <c r="S68" s="12">
        <f t="shared" si="43"/>
        <v>2.9768461513937722E-2</v>
      </c>
      <c r="T68" s="12">
        <f t="shared" si="43"/>
        <v>2.5188819228023067E-2</v>
      </c>
      <c r="U68" s="12">
        <f t="shared" si="43"/>
        <v>2.8230761880620795E-2</v>
      </c>
      <c r="W68" s="12">
        <f t="shared" si="5"/>
        <v>2.5741388042725771E-2</v>
      </c>
      <c r="X68" s="12">
        <f t="shared" si="6"/>
        <v>2.6289706563896745E-2</v>
      </c>
      <c r="Y68" s="12">
        <f t="shared" si="7"/>
        <v>2.7729347540860528E-2</v>
      </c>
      <c r="Z68" s="12">
        <f t="shared" si="8"/>
        <v>2.6586814049161012E-2</v>
      </c>
      <c r="AA68" s="12">
        <f t="shared" si="9"/>
        <v>1.4274636008473826E-3</v>
      </c>
      <c r="AB68" s="12">
        <f t="shared" si="10"/>
        <v>7.423444806132002E-4</v>
      </c>
      <c r="AC68" s="12">
        <f t="shared" si="11"/>
        <v>2.330631485632664E-3</v>
      </c>
      <c r="AD68" s="12">
        <f t="shared" si="12"/>
        <v>1.672062494060977E-3</v>
      </c>
      <c r="AE68" s="12">
        <f t="shared" si="13"/>
        <v>5.5454025963093623E-2</v>
      </c>
      <c r="AF68" s="12">
        <f t="shared" si="13"/>
        <v>2.8237077458774327E-2</v>
      </c>
      <c r="AG68" s="12">
        <f t="shared" si="13"/>
        <v>8.4049272425121668E-2</v>
      </c>
      <c r="AH68" s="12">
        <f t="shared" si="13"/>
        <v>6.289066794423763E-2</v>
      </c>
    </row>
    <row r="69" spans="1:34" hidden="1" x14ac:dyDescent="0.25">
      <c r="A69" s="32" t="s">
        <v>257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M69" s="12">
        <f t="shared" ref="M69:U97" si="44">B69/B$170</f>
        <v>0</v>
      </c>
      <c r="N69" s="12">
        <f t="shared" si="44"/>
        <v>0</v>
      </c>
      <c r="O69" s="12">
        <f t="shared" si="44"/>
        <v>0</v>
      </c>
      <c r="P69" s="12">
        <f t="shared" si="44"/>
        <v>0</v>
      </c>
      <c r="Q69" s="12">
        <f t="shared" si="44"/>
        <v>0</v>
      </c>
      <c r="R69" s="12">
        <f t="shared" si="44"/>
        <v>0</v>
      </c>
      <c r="S69" s="12">
        <f t="shared" si="44"/>
        <v>0</v>
      </c>
      <c r="T69" s="12">
        <f t="shared" si="44"/>
        <v>0</v>
      </c>
      <c r="U69" s="12">
        <f t="shared" si="44"/>
        <v>0</v>
      </c>
      <c r="W69" s="12">
        <f t="shared" si="5"/>
        <v>0</v>
      </c>
      <c r="X69" s="12">
        <f t="shared" si="6"/>
        <v>0</v>
      </c>
      <c r="Y69" s="12">
        <f t="shared" si="7"/>
        <v>0</v>
      </c>
      <c r="Z69" s="12">
        <f t="shared" si="8"/>
        <v>0</v>
      </c>
      <c r="AA69" s="12">
        <f t="shared" si="9"/>
        <v>0</v>
      </c>
      <c r="AB69" s="12">
        <f t="shared" si="10"/>
        <v>0</v>
      </c>
      <c r="AC69" s="12">
        <f t="shared" si="11"/>
        <v>0</v>
      </c>
      <c r="AD69" s="12">
        <f t="shared" si="12"/>
        <v>0</v>
      </c>
      <c r="AE69" s="12" t="e">
        <f t="shared" si="13"/>
        <v>#DIV/0!</v>
      </c>
      <c r="AF69" s="12" t="e">
        <f t="shared" si="13"/>
        <v>#DIV/0!</v>
      </c>
      <c r="AG69" s="12" t="e">
        <f t="shared" si="13"/>
        <v>#DIV/0!</v>
      </c>
      <c r="AH69" s="12" t="e">
        <f t="shared" si="13"/>
        <v>#DIV/0!</v>
      </c>
    </row>
    <row r="70" spans="1:34" hidden="1" x14ac:dyDescent="0.25">
      <c r="A70" s="32" t="s">
        <v>258</v>
      </c>
      <c r="B70" s="32">
        <v>46672.17</v>
      </c>
      <c r="C70" s="32">
        <v>48239.22</v>
      </c>
      <c r="D70" s="32">
        <v>46388.889999899999</v>
      </c>
      <c r="E70" s="32">
        <v>60006.819999899999</v>
      </c>
      <c r="F70" s="32">
        <v>49697.89</v>
      </c>
      <c r="G70" s="32">
        <v>43800.900000200003</v>
      </c>
      <c r="H70" s="32">
        <v>51723.56</v>
      </c>
      <c r="I70" s="32">
        <v>39992.61</v>
      </c>
      <c r="J70" s="32">
        <v>46982.950000299999</v>
      </c>
      <c r="M70" s="12">
        <f t="shared" si="44"/>
        <v>1.448484934622746E-3</v>
      </c>
      <c r="N70" s="12">
        <f t="shared" si="44"/>
        <v>1.3192432460519788E-3</v>
      </c>
      <c r="O70" s="12">
        <f t="shared" si="44"/>
        <v>1.2590344576127943E-3</v>
      </c>
      <c r="P70" s="12">
        <f t="shared" si="44"/>
        <v>1.4334364891162368E-3</v>
      </c>
      <c r="Q70" s="12">
        <f t="shared" si="44"/>
        <v>1.2288700620378193E-3</v>
      </c>
      <c r="R70" s="12">
        <f t="shared" si="44"/>
        <v>1.1465055993182703E-3</v>
      </c>
      <c r="S70" s="12">
        <f t="shared" si="44"/>
        <v>1.7632924882904908E-3</v>
      </c>
      <c r="T70" s="12">
        <f t="shared" si="44"/>
        <v>1.3393105164112222E-3</v>
      </c>
      <c r="U70" s="12">
        <f t="shared" si="44"/>
        <v>1.4675591465535633E-3</v>
      </c>
      <c r="W70" s="12">
        <f t="shared" si="5"/>
        <v>1.3422542127625064E-3</v>
      </c>
      <c r="X70" s="12">
        <f t="shared" si="6"/>
        <v>1.2696040501574421E-3</v>
      </c>
      <c r="Y70" s="12">
        <f t="shared" si="7"/>
        <v>1.5233873837517588E-3</v>
      </c>
      <c r="Z70" s="12">
        <f t="shared" si="8"/>
        <v>1.3784152155572357E-3</v>
      </c>
      <c r="AA70" s="12">
        <f t="shared" si="9"/>
        <v>9.6798756456575023E-5</v>
      </c>
      <c r="AB70" s="12">
        <f t="shared" si="10"/>
        <v>1.4773888188679508E-4</v>
      </c>
      <c r="AC70" s="12">
        <f t="shared" si="11"/>
        <v>2.1743452387132937E-4</v>
      </c>
      <c r="AD70" s="12">
        <f t="shared" si="12"/>
        <v>1.8008412945659283E-4</v>
      </c>
      <c r="AE70" s="12">
        <f t="shared" si="13"/>
        <v>7.211655999004285E-2</v>
      </c>
      <c r="AF70" s="12">
        <f t="shared" si="13"/>
        <v>0.11636610789676841</v>
      </c>
      <c r="AG70" s="12">
        <f t="shared" si="13"/>
        <v>0.14273094696100033</v>
      </c>
      <c r="AH70" s="12">
        <f t="shared" si="13"/>
        <v>0.13064577888005419</v>
      </c>
    </row>
    <row r="71" spans="1:34" hidden="1" x14ac:dyDescent="0.25">
      <c r="A71" s="32" t="s">
        <v>259</v>
      </c>
      <c r="B71" s="32"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M71" s="12">
        <f t="shared" si="44"/>
        <v>0</v>
      </c>
      <c r="N71" s="12">
        <f t="shared" si="44"/>
        <v>0</v>
      </c>
      <c r="O71" s="12">
        <f t="shared" si="44"/>
        <v>0</v>
      </c>
      <c r="P71" s="12">
        <f t="shared" si="44"/>
        <v>0</v>
      </c>
      <c r="Q71" s="12">
        <f t="shared" si="44"/>
        <v>0</v>
      </c>
      <c r="R71" s="12">
        <f t="shared" si="44"/>
        <v>0</v>
      </c>
      <c r="S71" s="12">
        <f t="shared" si="44"/>
        <v>0</v>
      </c>
      <c r="T71" s="12">
        <f t="shared" si="44"/>
        <v>0</v>
      </c>
      <c r="U71" s="12">
        <f t="shared" si="44"/>
        <v>0</v>
      </c>
      <c r="W71" s="12">
        <f t="shared" si="5"/>
        <v>0</v>
      </c>
      <c r="X71" s="12">
        <f t="shared" si="6"/>
        <v>0</v>
      </c>
      <c r="Y71" s="12">
        <f t="shared" si="7"/>
        <v>0</v>
      </c>
      <c r="Z71" s="12">
        <f t="shared" si="8"/>
        <v>0</v>
      </c>
      <c r="AA71" s="12">
        <f t="shared" si="9"/>
        <v>0</v>
      </c>
      <c r="AB71" s="12">
        <f t="shared" si="10"/>
        <v>0</v>
      </c>
      <c r="AC71" s="12">
        <f t="shared" si="11"/>
        <v>0</v>
      </c>
      <c r="AD71" s="12">
        <f t="shared" si="12"/>
        <v>0</v>
      </c>
      <c r="AE71" s="12" t="e">
        <f t="shared" si="13"/>
        <v>#DIV/0!</v>
      </c>
      <c r="AF71" s="12" t="e">
        <f t="shared" si="13"/>
        <v>#DIV/0!</v>
      </c>
      <c r="AG71" s="12" t="e">
        <f t="shared" si="13"/>
        <v>#DIV/0!</v>
      </c>
      <c r="AH71" s="12" t="e">
        <f t="shared" si="13"/>
        <v>#DIV/0!</v>
      </c>
    </row>
    <row r="72" spans="1:34" hidden="1" x14ac:dyDescent="0.25">
      <c r="A72" s="32" t="s">
        <v>260</v>
      </c>
      <c r="B72" s="32">
        <v>15488.89</v>
      </c>
      <c r="C72" s="32">
        <v>18933.919999999998</v>
      </c>
      <c r="D72" s="32">
        <v>18712.970000099998</v>
      </c>
      <c r="E72" s="32">
        <v>19213.400000000001</v>
      </c>
      <c r="F72" s="32">
        <v>22128.16</v>
      </c>
      <c r="G72" s="32">
        <v>19442.16</v>
      </c>
      <c r="H72" s="32">
        <v>16678.669999999998</v>
      </c>
      <c r="I72" s="32">
        <v>14255.59</v>
      </c>
      <c r="J72" s="32">
        <v>17330.63</v>
      </c>
      <c r="M72" s="12">
        <f t="shared" si="44"/>
        <v>4.8070239328981072E-4</v>
      </c>
      <c r="N72" s="12">
        <f t="shared" si="44"/>
        <v>5.1780368922400648E-4</v>
      </c>
      <c r="O72" s="12">
        <f t="shared" si="44"/>
        <v>5.0788613468550725E-4</v>
      </c>
      <c r="P72" s="12">
        <f t="shared" si="44"/>
        <v>4.5896764134529719E-4</v>
      </c>
      <c r="Q72" s="12">
        <f t="shared" si="44"/>
        <v>5.4715870939355362E-4</v>
      </c>
      <c r="R72" s="12">
        <f t="shared" si="44"/>
        <v>5.0890610244857799E-4</v>
      </c>
      <c r="S72" s="12">
        <f t="shared" si="44"/>
        <v>5.685875745149011E-4</v>
      </c>
      <c r="T72" s="12">
        <f t="shared" si="44"/>
        <v>4.77404740642E-4</v>
      </c>
      <c r="U72" s="12">
        <f t="shared" si="44"/>
        <v>5.4133945552318834E-4</v>
      </c>
      <c r="W72" s="12">
        <f t="shared" si="5"/>
        <v>5.0213073906644145E-4</v>
      </c>
      <c r="X72" s="12">
        <f t="shared" si="6"/>
        <v>5.0501081772914294E-4</v>
      </c>
      <c r="Y72" s="12">
        <f t="shared" si="7"/>
        <v>5.2911059022669657E-4</v>
      </c>
      <c r="Z72" s="12">
        <f t="shared" si="8"/>
        <v>5.1208404900742702E-4</v>
      </c>
      <c r="AA72" s="12">
        <f t="shared" si="9"/>
        <v>1.9208591152090356E-5</v>
      </c>
      <c r="AB72" s="12">
        <f t="shared" si="10"/>
        <v>4.422438301612751E-5</v>
      </c>
      <c r="AC72" s="12">
        <f t="shared" si="11"/>
        <v>4.6805300534267242E-5</v>
      </c>
      <c r="AD72" s="12">
        <f t="shared" si="12"/>
        <v>3.596527948380124E-5</v>
      </c>
      <c r="AE72" s="12">
        <f t="shared" si="13"/>
        <v>3.8254163024958113E-2</v>
      </c>
      <c r="AF72" s="12">
        <f t="shared" si="13"/>
        <v>8.7571159792158709E-2</v>
      </c>
      <c r="AG72" s="12">
        <f t="shared" si="13"/>
        <v>8.8460335889730707E-2</v>
      </c>
      <c r="AH72" s="12">
        <f t="shared" ref="AH72:AH135" si="45">AD72/Z72</f>
        <v>7.0233157141904298E-2</v>
      </c>
    </row>
    <row r="73" spans="1:34" hidden="1" x14ac:dyDescent="0.25">
      <c r="A73" s="32" t="s">
        <v>261</v>
      </c>
      <c r="B73" s="32">
        <v>63513.68</v>
      </c>
      <c r="C73" s="32">
        <v>86066.96</v>
      </c>
      <c r="D73" s="32">
        <v>69069.769999900003</v>
      </c>
      <c r="E73" s="32">
        <v>70540.569999900006</v>
      </c>
      <c r="F73" s="32">
        <v>70403.179999999993</v>
      </c>
      <c r="G73" s="32">
        <v>71436.759999999995</v>
      </c>
      <c r="H73" s="32">
        <v>62570.92</v>
      </c>
      <c r="I73" s="32">
        <v>51414.77</v>
      </c>
      <c r="J73" s="32">
        <v>74442.390000500003</v>
      </c>
      <c r="M73" s="12">
        <f t="shared" si="44"/>
        <v>1.9711662993696249E-3</v>
      </c>
      <c r="N73" s="12">
        <f t="shared" si="44"/>
        <v>2.3537539721460218E-3</v>
      </c>
      <c r="O73" s="12">
        <f t="shared" si="44"/>
        <v>1.8746130896741013E-3</v>
      </c>
      <c r="P73" s="12">
        <f t="shared" si="44"/>
        <v>1.6850655808970268E-3</v>
      </c>
      <c r="Q73" s="12">
        <f t="shared" si="44"/>
        <v>1.7408457416252432E-3</v>
      </c>
      <c r="R73" s="12">
        <f t="shared" si="44"/>
        <v>1.8698849872213002E-3</v>
      </c>
      <c r="S73" s="12">
        <f t="shared" si="44"/>
        <v>2.1330866093019359E-3</v>
      </c>
      <c r="T73" s="12">
        <f t="shared" si="44"/>
        <v>1.7218266614723123E-3</v>
      </c>
      <c r="U73" s="12">
        <f t="shared" si="44"/>
        <v>2.3252820509534569E-3</v>
      </c>
      <c r="W73" s="12">
        <f t="shared" ref="W73:W136" si="46">AVERAGE(M73:O73)</f>
        <v>2.0665111203965825E-3</v>
      </c>
      <c r="X73" s="12">
        <f t="shared" ref="X73:X136" si="47">AVERAGE(P73:R73)</f>
        <v>1.7652654365811901E-3</v>
      </c>
      <c r="Y73" s="12">
        <f t="shared" ref="Y73:Y136" si="48">AVERAGE(S73:U73)</f>
        <v>2.0600651072425684E-3</v>
      </c>
      <c r="Z73" s="12">
        <f t="shared" ref="Z73:Z136" si="49">AVERAGE(M73:U73)</f>
        <v>1.9639472214067807E-3</v>
      </c>
      <c r="AA73" s="12">
        <f t="shared" ref="AA73:AA136" si="50">STDEV(M73:O73)</f>
        <v>2.5340081390257932E-4</v>
      </c>
      <c r="AB73" s="12">
        <f t="shared" ref="AB73:AB136" si="51">STDEV(P73:R73)</f>
        <v>9.4798704446950855E-5</v>
      </c>
      <c r="AC73" s="12">
        <f t="shared" ref="AC73:AC136" si="52">STDEV(S73:U73)</f>
        <v>3.0828348414359567E-4</v>
      </c>
      <c r="AD73" s="12">
        <f t="shared" ref="AD73:AD136" si="53">STDEV(M73:U73)</f>
        <v>2.5351831931319372E-4</v>
      </c>
      <c r="AE73" s="12">
        <f t="shared" ref="AE73:AH136" si="54">AA73/W73</f>
        <v>0.12262252615120182</v>
      </c>
      <c r="AF73" s="12">
        <f t="shared" si="54"/>
        <v>5.3702237908508872E-2</v>
      </c>
      <c r="AG73" s="12">
        <f t="shared" si="54"/>
        <v>0.14964744709269809</v>
      </c>
      <c r="AH73" s="12">
        <f t="shared" si="45"/>
        <v>0.12908611624073985</v>
      </c>
    </row>
    <row r="74" spans="1:34" hidden="1" x14ac:dyDescent="0.25">
      <c r="A74" s="32" t="s">
        <v>262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M74" s="12">
        <f t="shared" si="44"/>
        <v>0</v>
      </c>
      <c r="N74" s="12">
        <f t="shared" si="44"/>
        <v>0</v>
      </c>
      <c r="O74" s="12">
        <f t="shared" si="44"/>
        <v>0</v>
      </c>
      <c r="P74" s="12">
        <f t="shared" si="44"/>
        <v>0</v>
      </c>
      <c r="Q74" s="12">
        <f t="shared" si="44"/>
        <v>0</v>
      </c>
      <c r="R74" s="12">
        <f t="shared" si="44"/>
        <v>0</v>
      </c>
      <c r="S74" s="12">
        <f t="shared" si="44"/>
        <v>0</v>
      </c>
      <c r="T74" s="12">
        <f t="shared" si="44"/>
        <v>0</v>
      </c>
      <c r="U74" s="12">
        <f t="shared" si="44"/>
        <v>0</v>
      </c>
      <c r="W74" s="12">
        <f t="shared" si="46"/>
        <v>0</v>
      </c>
      <c r="X74" s="12">
        <f t="shared" si="47"/>
        <v>0</v>
      </c>
      <c r="Y74" s="12">
        <f t="shared" si="48"/>
        <v>0</v>
      </c>
      <c r="Z74" s="12">
        <f t="shared" si="49"/>
        <v>0</v>
      </c>
      <c r="AA74" s="12">
        <f t="shared" si="50"/>
        <v>0</v>
      </c>
      <c r="AB74" s="12">
        <f t="shared" si="51"/>
        <v>0</v>
      </c>
      <c r="AC74" s="12">
        <f t="shared" si="52"/>
        <v>0</v>
      </c>
      <c r="AD74" s="12">
        <f t="shared" si="53"/>
        <v>0</v>
      </c>
      <c r="AE74" s="12" t="e">
        <f t="shared" si="54"/>
        <v>#DIV/0!</v>
      </c>
      <c r="AF74" s="12" t="e">
        <f t="shared" si="54"/>
        <v>#DIV/0!</v>
      </c>
      <c r="AG74" s="12" t="e">
        <f t="shared" si="54"/>
        <v>#DIV/0!</v>
      </c>
      <c r="AH74" s="12" t="e">
        <f t="shared" si="45"/>
        <v>#DIV/0!</v>
      </c>
    </row>
    <row r="75" spans="1:34" hidden="1" x14ac:dyDescent="0.25">
      <c r="A75" s="32" t="s">
        <v>263</v>
      </c>
      <c r="B75" s="32">
        <v>106308.25</v>
      </c>
      <c r="C75" s="32">
        <v>172009.63</v>
      </c>
      <c r="D75" s="32">
        <v>153273.81</v>
      </c>
      <c r="E75" s="32">
        <v>147635.20000000001</v>
      </c>
      <c r="F75" s="32">
        <v>161985.03</v>
      </c>
      <c r="G75" s="32">
        <v>149272.85999999999</v>
      </c>
      <c r="H75" s="32">
        <v>94253.2</v>
      </c>
      <c r="I75" s="32">
        <v>117330.62</v>
      </c>
      <c r="J75" s="32">
        <v>158006.48000099999</v>
      </c>
      <c r="M75" s="12">
        <f t="shared" si="44"/>
        <v>3.2993087433283805E-3</v>
      </c>
      <c r="N75" s="12">
        <f t="shared" si="44"/>
        <v>4.7041088689535162E-3</v>
      </c>
      <c r="O75" s="12">
        <f t="shared" si="44"/>
        <v>4.159983311521627E-3</v>
      </c>
      <c r="P75" s="12">
        <f t="shared" si="44"/>
        <v>3.5266938451050424E-3</v>
      </c>
      <c r="Q75" s="12">
        <f t="shared" si="44"/>
        <v>4.0053723380469074E-3</v>
      </c>
      <c r="R75" s="12">
        <f t="shared" si="44"/>
        <v>3.9072751887625776E-3</v>
      </c>
      <c r="S75" s="12">
        <f t="shared" si="44"/>
        <v>3.2131577864582656E-3</v>
      </c>
      <c r="T75" s="12">
        <f t="shared" si="44"/>
        <v>3.9292792659206006E-3</v>
      </c>
      <c r="U75" s="12">
        <f t="shared" si="44"/>
        <v>4.9354894688119749E-3</v>
      </c>
      <c r="W75" s="12">
        <f t="shared" si="46"/>
        <v>4.0544669746011746E-3</v>
      </c>
      <c r="X75" s="12">
        <f t="shared" si="47"/>
        <v>3.8131137906381759E-3</v>
      </c>
      <c r="Y75" s="12">
        <f t="shared" si="48"/>
        <v>4.0259755070636135E-3</v>
      </c>
      <c r="Z75" s="12">
        <f t="shared" si="49"/>
        <v>3.9645187574343212E-3</v>
      </c>
      <c r="AA75" s="12">
        <f t="shared" si="50"/>
        <v>7.0831922270748234E-4</v>
      </c>
      <c r="AB75" s="12">
        <f t="shared" si="51"/>
        <v>2.5284985974651116E-4</v>
      </c>
      <c r="AC75" s="12">
        <f t="shared" si="52"/>
        <v>8.6522784762063133E-4</v>
      </c>
      <c r="AD75" s="12">
        <f t="shared" si="53"/>
        <v>5.8447733443105926E-4</v>
      </c>
      <c r="AE75" s="12">
        <f t="shared" si="54"/>
        <v>0.17470094765715968</v>
      </c>
      <c r="AF75" s="12">
        <f t="shared" si="54"/>
        <v>6.6310599061402076E-2</v>
      </c>
      <c r="AG75" s="12">
        <f t="shared" si="54"/>
        <v>0.21491135405632264</v>
      </c>
      <c r="AH75" s="12">
        <f t="shared" si="45"/>
        <v>0.1474270574038877</v>
      </c>
    </row>
    <row r="76" spans="1:34" hidden="1" x14ac:dyDescent="0.25">
      <c r="A76" s="32" t="s">
        <v>264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M76" s="12">
        <f t="shared" si="44"/>
        <v>0</v>
      </c>
      <c r="N76" s="12">
        <f t="shared" si="44"/>
        <v>0</v>
      </c>
      <c r="O76" s="12">
        <f t="shared" si="44"/>
        <v>0</v>
      </c>
      <c r="P76" s="12">
        <f t="shared" si="44"/>
        <v>0</v>
      </c>
      <c r="Q76" s="12">
        <f t="shared" si="44"/>
        <v>0</v>
      </c>
      <c r="R76" s="12">
        <f t="shared" si="44"/>
        <v>0</v>
      </c>
      <c r="S76" s="12">
        <f t="shared" si="44"/>
        <v>0</v>
      </c>
      <c r="T76" s="12">
        <f t="shared" si="44"/>
        <v>0</v>
      </c>
      <c r="U76" s="12">
        <f t="shared" si="44"/>
        <v>0</v>
      </c>
      <c r="W76" s="12">
        <f t="shared" si="46"/>
        <v>0</v>
      </c>
      <c r="X76" s="12">
        <f t="shared" si="47"/>
        <v>0</v>
      </c>
      <c r="Y76" s="12">
        <f t="shared" si="48"/>
        <v>0</v>
      </c>
      <c r="Z76" s="12">
        <f t="shared" si="49"/>
        <v>0</v>
      </c>
      <c r="AA76" s="12">
        <f t="shared" si="50"/>
        <v>0</v>
      </c>
      <c r="AB76" s="12">
        <f t="shared" si="51"/>
        <v>0</v>
      </c>
      <c r="AC76" s="12">
        <f t="shared" si="52"/>
        <v>0</v>
      </c>
      <c r="AD76" s="12">
        <f t="shared" si="53"/>
        <v>0</v>
      </c>
      <c r="AE76" s="12" t="e">
        <f t="shared" si="54"/>
        <v>#DIV/0!</v>
      </c>
      <c r="AF76" s="12" t="e">
        <f t="shared" si="54"/>
        <v>#DIV/0!</v>
      </c>
      <c r="AG76" s="12" t="e">
        <f t="shared" si="54"/>
        <v>#DIV/0!</v>
      </c>
      <c r="AH76" s="12" t="e">
        <f t="shared" si="45"/>
        <v>#DIV/0!</v>
      </c>
    </row>
    <row r="77" spans="1:34" hidden="1" x14ac:dyDescent="0.25">
      <c r="A77" s="32" t="s">
        <v>265</v>
      </c>
      <c r="B77" s="32">
        <v>65401.500000009997</v>
      </c>
      <c r="C77" s="32">
        <v>76774.5</v>
      </c>
      <c r="D77" s="32">
        <v>92839.15</v>
      </c>
      <c r="E77" s="32">
        <v>81229.87</v>
      </c>
      <c r="F77" s="32">
        <v>86310.549999999988</v>
      </c>
      <c r="G77" s="32">
        <v>76822.900000199996</v>
      </c>
      <c r="H77" s="32">
        <v>56087.59</v>
      </c>
      <c r="I77" s="32">
        <v>82572.26999999999</v>
      </c>
      <c r="J77" s="32">
        <v>68004.83</v>
      </c>
      <c r="M77" s="12">
        <f t="shared" si="44"/>
        <v>2.0297553649582614E-3</v>
      </c>
      <c r="N77" s="12">
        <f t="shared" si="44"/>
        <v>2.0996243428898238E-3</v>
      </c>
      <c r="O77" s="12">
        <f t="shared" si="44"/>
        <v>2.5197345499263901E-3</v>
      </c>
      <c r="P77" s="12">
        <f t="shared" si="44"/>
        <v>1.940410434419994E-3</v>
      </c>
      <c r="Q77" s="12">
        <f t="shared" si="44"/>
        <v>2.1341841863511367E-3</v>
      </c>
      <c r="R77" s="12">
        <f t="shared" si="44"/>
        <v>2.0108692973362344E-3</v>
      </c>
      <c r="S77" s="12">
        <f t="shared" si="44"/>
        <v>1.9120653360541473E-3</v>
      </c>
      <c r="T77" s="12">
        <f t="shared" si="44"/>
        <v>2.7652586209038835E-3</v>
      </c>
      <c r="U77" s="12">
        <f t="shared" si="44"/>
        <v>2.1241984650960167E-3</v>
      </c>
      <c r="W77" s="12">
        <f t="shared" si="46"/>
        <v>2.2163714192581581E-3</v>
      </c>
      <c r="X77" s="12">
        <f t="shared" si="47"/>
        <v>2.0284879727024553E-3</v>
      </c>
      <c r="Y77" s="12">
        <f t="shared" si="48"/>
        <v>2.2671741406846825E-3</v>
      </c>
      <c r="Z77" s="12">
        <f t="shared" si="49"/>
        <v>2.1706778442150986E-3</v>
      </c>
      <c r="AA77" s="12">
        <f t="shared" si="50"/>
        <v>2.6503265894210705E-4</v>
      </c>
      <c r="AB77" s="12">
        <f t="shared" si="51"/>
        <v>9.8080987075035162E-5</v>
      </c>
      <c r="AC77" s="12">
        <f t="shared" si="52"/>
        <v>4.4420291330167717E-4</v>
      </c>
      <c r="AD77" s="12">
        <f t="shared" si="53"/>
        <v>2.8487037179533486E-4</v>
      </c>
      <c r="AE77" s="12">
        <f t="shared" si="54"/>
        <v>0.11957953285231235</v>
      </c>
      <c r="AF77" s="12">
        <f t="shared" si="54"/>
        <v>4.8351771563312086E-2</v>
      </c>
      <c r="AG77" s="12">
        <f t="shared" si="54"/>
        <v>0.19592800805655303</v>
      </c>
      <c r="AH77" s="12">
        <f t="shared" si="45"/>
        <v>0.13123567486281776</v>
      </c>
    </row>
    <row r="78" spans="1:34" hidden="1" x14ac:dyDescent="0.25">
      <c r="A78" s="32" t="s">
        <v>266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M78" s="12">
        <f t="shared" si="44"/>
        <v>0</v>
      </c>
      <c r="N78" s="12">
        <f t="shared" si="44"/>
        <v>0</v>
      </c>
      <c r="O78" s="12">
        <f t="shared" si="44"/>
        <v>0</v>
      </c>
      <c r="P78" s="12">
        <f t="shared" si="44"/>
        <v>0</v>
      </c>
      <c r="Q78" s="12">
        <f t="shared" si="44"/>
        <v>0</v>
      </c>
      <c r="R78" s="12">
        <f t="shared" si="44"/>
        <v>0</v>
      </c>
      <c r="S78" s="12">
        <f t="shared" si="44"/>
        <v>0</v>
      </c>
      <c r="T78" s="12">
        <f t="shared" si="44"/>
        <v>0</v>
      </c>
      <c r="U78" s="12">
        <f t="shared" si="44"/>
        <v>0</v>
      </c>
      <c r="W78" s="12">
        <f t="shared" si="46"/>
        <v>0</v>
      </c>
      <c r="X78" s="12">
        <f t="shared" si="47"/>
        <v>0</v>
      </c>
      <c r="Y78" s="12">
        <f t="shared" si="48"/>
        <v>0</v>
      </c>
      <c r="Z78" s="12">
        <f t="shared" si="49"/>
        <v>0</v>
      </c>
      <c r="AA78" s="12">
        <f t="shared" si="50"/>
        <v>0</v>
      </c>
      <c r="AB78" s="12">
        <f t="shared" si="51"/>
        <v>0</v>
      </c>
      <c r="AC78" s="12">
        <f t="shared" si="52"/>
        <v>0</v>
      </c>
      <c r="AD78" s="12">
        <f t="shared" si="53"/>
        <v>0</v>
      </c>
      <c r="AE78" s="12" t="e">
        <f t="shared" si="54"/>
        <v>#DIV/0!</v>
      </c>
      <c r="AF78" s="12" t="e">
        <f t="shared" si="54"/>
        <v>#DIV/0!</v>
      </c>
      <c r="AG78" s="12" t="e">
        <f t="shared" si="54"/>
        <v>#DIV/0!</v>
      </c>
      <c r="AH78" s="12" t="e">
        <f t="shared" si="45"/>
        <v>#DIV/0!</v>
      </c>
    </row>
    <row r="79" spans="1:34" x14ac:dyDescent="0.25">
      <c r="A79" s="32" t="s">
        <v>164</v>
      </c>
      <c r="B79" s="32">
        <v>1399359.64</v>
      </c>
      <c r="C79" s="32">
        <v>1532480.79</v>
      </c>
      <c r="D79" s="32">
        <v>1807290.8399999999</v>
      </c>
      <c r="E79" s="32">
        <v>1983856.5699999998</v>
      </c>
      <c r="F79" s="32">
        <v>1940569.4300009999</v>
      </c>
      <c r="G79" s="32">
        <v>1884087.670005</v>
      </c>
      <c r="H79" s="32">
        <v>1142949.8500000001</v>
      </c>
      <c r="I79" s="32">
        <v>1511335.08</v>
      </c>
      <c r="J79" s="32">
        <v>1418516.22</v>
      </c>
      <c r="M79" s="12">
        <f t="shared" si="44"/>
        <v>4.3429550343579683E-2</v>
      </c>
      <c r="N79" s="12">
        <f t="shared" si="44"/>
        <v>4.1910191166273023E-2</v>
      </c>
      <c r="O79" s="12">
        <f t="shared" si="44"/>
        <v>4.9051431118375038E-2</v>
      </c>
      <c r="P79" s="12">
        <f t="shared" si="44"/>
        <v>4.7390153262841107E-2</v>
      </c>
      <c r="Q79" s="12">
        <f t="shared" si="44"/>
        <v>4.7984082942636487E-2</v>
      </c>
      <c r="R79" s="12">
        <f t="shared" si="44"/>
        <v>4.9316727812839058E-2</v>
      </c>
      <c r="S79" s="12">
        <f t="shared" si="44"/>
        <v>3.8963963133971123E-2</v>
      </c>
      <c r="T79" s="12">
        <f t="shared" si="44"/>
        <v>5.0613024917983494E-2</v>
      </c>
      <c r="U79" s="12">
        <f t="shared" si="44"/>
        <v>4.4308764204510236E-2</v>
      </c>
      <c r="W79" s="12">
        <f t="shared" si="46"/>
        <v>4.4797057542742581E-2</v>
      </c>
      <c r="X79" s="12">
        <f t="shared" si="47"/>
        <v>4.8230321339438886E-2</v>
      </c>
      <c r="Y79" s="12">
        <f t="shared" si="48"/>
        <v>4.4628584085488282E-2</v>
      </c>
      <c r="Z79" s="12">
        <f t="shared" si="49"/>
        <v>4.5885320989223245E-2</v>
      </c>
      <c r="AA79" s="12">
        <f t="shared" si="50"/>
        <v>3.7618989843158025E-3</v>
      </c>
      <c r="AB79" s="12">
        <f t="shared" si="51"/>
        <v>9.8660903361960563E-4</v>
      </c>
      <c r="AC79" s="12">
        <f t="shared" si="52"/>
        <v>5.8311125592922647E-3</v>
      </c>
      <c r="AD79" s="12">
        <f t="shared" si="53"/>
        <v>3.9217742304202136E-3</v>
      </c>
      <c r="AE79" s="12">
        <f t="shared" si="54"/>
        <v>8.3976475033576289E-2</v>
      </c>
      <c r="AF79" s="12">
        <f t="shared" si="54"/>
        <v>2.045619863645478E-2</v>
      </c>
      <c r="AG79" s="12">
        <f t="shared" si="54"/>
        <v>0.13065869506687636</v>
      </c>
      <c r="AH79" s="12">
        <f t="shared" si="45"/>
        <v>8.5469037719956065E-2</v>
      </c>
    </row>
    <row r="80" spans="1:34" x14ac:dyDescent="0.25">
      <c r="A80" s="32" t="s">
        <v>165</v>
      </c>
      <c r="B80" s="32">
        <v>9580896.8499999996</v>
      </c>
      <c r="C80" s="32">
        <v>9352007.0800000001</v>
      </c>
      <c r="D80" s="32">
        <v>9621826.8699999992</v>
      </c>
      <c r="E80" s="32">
        <v>13971195.560000001</v>
      </c>
      <c r="F80" s="32">
        <v>11761155.17</v>
      </c>
      <c r="G80" s="32">
        <v>11617181.46001</v>
      </c>
      <c r="H80" s="32">
        <v>7231662.1899999995</v>
      </c>
      <c r="I80" s="32">
        <v>7991004.8499999996</v>
      </c>
      <c r="J80" s="32">
        <v>8555652.9499999993</v>
      </c>
      <c r="M80" s="12">
        <f t="shared" si="44"/>
        <v>0.29734603613672822</v>
      </c>
      <c r="N80" s="12">
        <f t="shared" si="44"/>
        <v>0.25575811916777025</v>
      </c>
      <c r="O80" s="12">
        <f t="shared" si="44"/>
        <v>0.26114467439382089</v>
      </c>
      <c r="P80" s="12">
        <f t="shared" si="44"/>
        <v>0.33374242314983754</v>
      </c>
      <c r="Q80" s="12">
        <f t="shared" si="44"/>
        <v>0.29081579687576914</v>
      </c>
      <c r="R80" s="12">
        <f t="shared" si="44"/>
        <v>0.30408424466476819</v>
      </c>
      <c r="S80" s="12">
        <f t="shared" si="44"/>
        <v>0.24653244319380491</v>
      </c>
      <c r="T80" s="12">
        <f t="shared" si="44"/>
        <v>0.26761036182179859</v>
      </c>
      <c r="U80" s="12">
        <f t="shared" si="44"/>
        <v>0.26724432462053366</v>
      </c>
      <c r="W80" s="12">
        <f t="shared" si="46"/>
        <v>0.2714162765661064</v>
      </c>
      <c r="X80" s="12">
        <f t="shared" si="47"/>
        <v>0.30954748823012496</v>
      </c>
      <c r="Y80" s="12">
        <f t="shared" si="48"/>
        <v>0.26046237654537907</v>
      </c>
      <c r="Z80" s="12">
        <f t="shared" si="49"/>
        <v>0.28047538044720349</v>
      </c>
      <c r="AA80" s="12">
        <f t="shared" si="50"/>
        <v>2.261676519406592E-2</v>
      </c>
      <c r="AB80" s="12">
        <f t="shared" si="51"/>
        <v>2.1978605131108615E-2</v>
      </c>
      <c r="AC80" s="12">
        <f t="shared" si="52"/>
        <v>1.2065064367530359E-2</v>
      </c>
      <c r="AD80" s="12">
        <f t="shared" si="53"/>
        <v>2.7981268906236555E-2</v>
      </c>
      <c r="AE80" s="12">
        <f t="shared" si="54"/>
        <v>8.3328698927742306E-2</v>
      </c>
      <c r="AF80" s="12">
        <f t="shared" si="54"/>
        <v>7.1002369480605176E-2</v>
      </c>
      <c r="AG80" s="12">
        <f t="shared" si="54"/>
        <v>4.6321716508750055E-2</v>
      </c>
      <c r="AH80" s="12">
        <f t="shared" si="45"/>
        <v>9.9763725649010149E-2</v>
      </c>
    </row>
    <row r="81" spans="1:34" x14ac:dyDescent="0.25">
      <c r="A81" s="32" t="s">
        <v>166</v>
      </c>
      <c r="B81" s="32">
        <v>369824.83</v>
      </c>
      <c r="C81" s="32">
        <v>535387.35</v>
      </c>
      <c r="D81" s="32">
        <v>467393.43</v>
      </c>
      <c r="E81" s="32">
        <v>485559.13</v>
      </c>
      <c r="F81" s="32">
        <v>591115.88</v>
      </c>
      <c r="G81" s="32">
        <v>525072.98000099999</v>
      </c>
      <c r="H81" s="32">
        <v>378160.16000000003</v>
      </c>
      <c r="I81" s="32">
        <v>362538.99000009999</v>
      </c>
      <c r="J81" s="32">
        <v>430289.01</v>
      </c>
      <c r="M81" s="12">
        <f t="shared" si="44"/>
        <v>1.1477625632243331E-2</v>
      </c>
      <c r="N81" s="12">
        <f t="shared" si="44"/>
        <v>1.4641740590108357E-2</v>
      </c>
      <c r="O81" s="12">
        <f t="shared" si="44"/>
        <v>1.2685460540942068E-2</v>
      </c>
      <c r="P81" s="12">
        <f t="shared" si="44"/>
        <v>1.1598984491541035E-2</v>
      </c>
      <c r="Q81" s="12">
        <f t="shared" si="44"/>
        <v>1.461640741945262E-2</v>
      </c>
      <c r="R81" s="12">
        <f t="shared" si="44"/>
        <v>1.3743989544030551E-2</v>
      </c>
      <c r="S81" s="12">
        <f t="shared" si="44"/>
        <v>1.289174545407799E-2</v>
      </c>
      <c r="T81" s="12">
        <f t="shared" si="44"/>
        <v>1.2141050106913173E-2</v>
      </c>
      <c r="U81" s="12">
        <f t="shared" si="44"/>
        <v>1.3440504955158106E-2</v>
      </c>
      <c r="W81" s="12">
        <f t="shared" si="46"/>
        <v>1.2934942254431252E-2</v>
      </c>
      <c r="X81" s="12">
        <f t="shared" si="47"/>
        <v>1.33197938183414E-2</v>
      </c>
      <c r="Y81" s="12">
        <f t="shared" si="48"/>
        <v>1.2824433505383091E-2</v>
      </c>
      <c r="Z81" s="12">
        <f t="shared" si="49"/>
        <v>1.302638985938525E-2</v>
      </c>
      <c r="AA81" s="12">
        <f t="shared" si="50"/>
        <v>1.5967425311146511E-3</v>
      </c>
      <c r="AB81" s="12">
        <f t="shared" si="51"/>
        <v>1.5527932224676081E-3</v>
      </c>
      <c r="AC81" s="12">
        <f t="shared" si="52"/>
        <v>6.5233725900384074E-4</v>
      </c>
      <c r="AD81" s="12">
        <f t="shared" si="53"/>
        <v>1.1820691367950549E-3</v>
      </c>
      <c r="AE81" s="12">
        <f t="shared" si="54"/>
        <v>0.12344411746930213</v>
      </c>
      <c r="AF81" s="12">
        <f t="shared" si="54"/>
        <v>0.116577872273774</v>
      </c>
      <c r="AG81" s="12">
        <f t="shared" si="54"/>
        <v>5.0866750467380907E-2</v>
      </c>
      <c r="AH81" s="12">
        <f t="shared" si="45"/>
        <v>9.0744185423208265E-2</v>
      </c>
    </row>
    <row r="82" spans="1:34" hidden="1" x14ac:dyDescent="0.25">
      <c r="A82" s="32" t="s">
        <v>267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M82" s="12">
        <f t="shared" si="44"/>
        <v>0</v>
      </c>
      <c r="N82" s="12">
        <f t="shared" si="44"/>
        <v>0</v>
      </c>
      <c r="O82" s="12">
        <f t="shared" si="44"/>
        <v>0</v>
      </c>
      <c r="P82" s="12">
        <f t="shared" si="44"/>
        <v>0</v>
      </c>
      <c r="Q82" s="12">
        <f t="shared" si="44"/>
        <v>0</v>
      </c>
      <c r="R82" s="12">
        <f t="shared" si="44"/>
        <v>0</v>
      </c>
      <c r="S82" s="12">
        <f t="shared" si="44"/>
        <v>0</v>
      </c>
      <c r="T82" s="12">
        <f t="shared" si="44"/>
        <v>0</v>
      </c>
      <c r="U82" s="12">
        <f t="shared" si="44"/>
        <v>0</v>
      </c>
      <c r="W82" s="12">
        <f t="shared" si="46"/>
        <v>0</v>
      </c>
      <c r="X82" s="12">
        <f t="shared" si="47"/>
        <v>0</v>
      </c>
      <c r="Y82" s="12">
        <f t="shared" si="48"/>
        <v>0</v>
      </c>
      <c r="Z82" s="12">
        <f t="shared" si="49"/>
        <v>0</v>
      </c>
      <c r="AA82" s="12">
        <f t="shared" si="50"/>
        <v>0</v>
      </c>
      <c r="AB82" s="12">
        <f t="shared" si="51"/>
        <v>0</v>
      </c>
      <c r="AC82" s="12">
        <f t="shared" si="52"/>
        <v>0</v>
      </c>
      <c r="AD82" s="12">
        <f t="shared" si="53"/>
        <v>0</v>
      </c>
      <c r="AE82" s="12" t="e">
        <f t="shared" si="54"/>
        <v>#DIV/0!</v>
      </c>
      <c r="AF82" s="12" t="e">
        <f t="shared" si="54"/>
        <v>#DIV/0!</v>
      </c>
      <c r="AG82" s="12" t="e">
        <f t="shared" si="54"/>
        <v>#DIV/0!</v>
      </c>
      <c r="AH82" s="12" t="e">
        <f t="shared" si="45"/>
        <v>#DIV/0!</v>
      </c>
    </row>
    <row r="83" spans="1:34" hidden="1" x14ac:dyDescent="0.25">
      <c r="A83" s="32" t="s">
        <v>268</v>
      </c>
      <c r="B83" s="32">
        <v>265432.14</v>
      </c>
      <c r="C83" s="32">
        <v>181922.84</v>
      </c>
      <c r="D83" s="32">
        <v>195750.40999999997</v>
      </c>
      <c r="E83" s="32">
        <v>296735.64</v>
      </c>
      <c r="F83" s="32">
        <v>205871.49000009999</v>
      </c>
      <c r="G83" s="32">
        <v>222512.76000099999</v>
      </c>
      <c r="H83" s="32">
        <v>130790.87</v>
      </c>
      <c r="I83" s="32">
        <v>146291.35999999999</v>
      </c>
      <c r="J83" s="32">
        <v>153445.91</v>
      </c>
      <c r="M83" s="12">
        <f t="shared" si="44"/>
        <v>8.2377668738067168E-3</v>
      </c>
      <c r="N83" s="12">
        <f t="shared" si="44"/>
        <v>4.97521473134505E-3</v>
      </c>
      <c r="O83" s="12">
        <f t="shared" si="44"/>
        <v>5.3128348464980164E-3</v>
      </c>
      <c r="P83" s="12">
        <f t="shared" si="44"/>
        <v>7.0883891863952877E-3</v>
      </c>
      <c r="Q83" s="12">
        <f t="shared" si="44"/>
        <v>5.0905443005375313E-3</v>
      </c>
      <c r="R83" s="12">
        <f t="shared" si="44"/>
        <v>5.8243580670658372E-3</v>
      </c>
      <c r="S83" s="12">
        <f t="shared" si="44"/>
        <v>4.4587526188835051E-3</v>
      </c>
      <c r="T83" s="12">
        <f t="shared" si="44"/>
        <v>4.8991440395638091E-3</v>
      </c>
      <c r="U83" s="12">
        <f t="shared" si="44"/>
        <v>4.7930355314065422E-3</v>
      </c>
      <c r="W83" s="12">
        <f t="shared" si="46"/>
        <v>6.1752721505499283E-3</v>
      </c>
      <c r="X83" s="12">
        <f t="shared" si="47"/>
        <v>6.0010971846662193E-3</v>
      </c>
      <c r="Y83" s="12">
        <f t="shared" si="48"/>
        <v>4.7169773966179518E-3</v>
      </c>
      <c r="Z83" s="12">
        <f t="shared" si="49"/>
        <v>5.6311155772780334E-3</v>
      </c>
      <c r="AA83" s="12">
        <f t="shared" si="50"/>
        <v>1.7941321573773626E-3</v>
      </c>
      <c r="AB83" s="12">
        <f t="shared" si="51"/>
        <v>1.0105808150537091E-3</v>
      </c>
      <c r="AC83" s="12">
        <f t="shared" si="52"/>
        <v>2.2983642172824485E-4</v>
      </c>
      <c r="AD83" s="12">
        <f t="shared" si="53"/>
        <v>1.2445853357358257E-3</v>
      </c>
      <c r="AE83" s="12">
        <f t="shared" si="54"/>
        <v>0.29053491305927126</v>
      </c>
      <c r="AF83" s="12">
        <f t="shared" si="54"/>
        <v>0.16839934164637554</v>
      </c>
      <c r="AG83" s="12">
        <f t="shared" si="54"/>
        <v>4.8725359992828537E-2</v>
      </c>
      <c r="AH83" s="12">
        <f t="shared" si="45"/>
        <v>0.22101932000078622</v>
      </c>
    </row>
    <row r="84" spans="1:34" hidden="1" x14ac:dyDescent="0.25">
      <c r="A84" s="32" t="s">
        <v>269</v>
      </c>
      <c r="B84" s="32">
        <v>179497.85</v>
      </c>
      <c r="C84" s="32">
        <v>90251.959999999992</v>
      </c>
      <c r="D84" s="32">
        <v>206137.61</v>
      </c>
      <c r="E84" s="32">
        <v>158561.99</v>
      </c>
      <c r="F84" s="32">
        <v>114637.04000009999</v>
      </c>
      <c r="G84" s="32">
        <v>165505.0300001</v>
      </c>
      <c r="H84" s="32">
        <v>154810.88</v>
      </c>
      <c r="I84" s="32">
        <v>111578.59</v>
      </c>
      <c r="J84" s="32">
        <v>167632.87</v>
      </c>
      <c r="M84" s="12">
        <f t="shared" si="44"/>
        <v>5.5707701510809013E-3</v>
      </c>
      <c r="N84" s="12">
        <f t="shared" si="44"/>
        <v>2.4682050968683434E-3</v>
      </c>
      <c r="O84" s="12">
        <f t="shared" si="44"/>
        <v>5.5947524073222529E-3</v>
      </c>
      <c r="P84" s="12">
        <f t="shared" si="44"/>
        <v>3.7877118343092107E-3</v>
      </c>
      <c r="Q84" s="12">
        <f t="shared" si="44"/>
        <v>2.8346077963622772E-3</v>
      </c>
      <c r="R84" s="12">
        <f t="shared" si="44"/>
        <v>4.3321585540385356E-3</v>
      </c>
      <c r="S84" s="12">
        <f t="shared" si="44"/>
        <v>5.2776116301669991E-3</v>
      </c>
      <c r="T84" s="12">
        <f t="shared" si="44"/>
        <v>3.7366498208878099E-3</v>
      </c>
      <c r="U84" s="12">
        <f t="shared" si="44"/>
        <v>5.2361793295217429E-3</v>
      </c>
      <c r="W84" s="12">
        <f t="shared" si="46"/>
        <v>4.5445758850904995E-3</v>
      </c>
      <c r="X84" s="12">
        <f t="shared" si="47"/>
        <v>3.6514927282366746E-3</v>
      </c>
      <c r="Y84" s="12">
        <f t="shared" si="48"/>
        <v>4.7501469268588503E-3</v>
      </c>
      <c r="Z84" s="12">
        <f t="shared" si="49"/>
        <v>4.3154051800620083E-3</v>
      </c>
      <c r="AA84" s="12">
        <f t="shared" si="50"/>
        <v>1.7982298309143715E-3</v>
      </c>
      <c r="AB84" s="12">
        <f t="shared" si="51"/>
        <v>7.5801141257805912E-4</v>
      </c>
      <c r="AC84" s="12">
        <f t="shared" si="52"/>
        <v>8.7795868168322471E-4</v>
      </c>
      <c r="AD84" s="12">
        <f t="shared" si="53"/>
        <v>1.1834771107146291E-3</v>
      </c>
      <c r="AE84" s="12">
        <f t="shared" si="54"/>
        <v>0.39568705119742148</v>
      </c>
      <c r="AF84" s="12">
        <f t="shared" si="54"/>
        <v>0.20758946244543308</v>
      </c>
      <c r="AG84" s="12">
        <f t="shared" si="54"/>
        <v>0.1848276895855506</v>
      </c>
      <c r="AH84" s="12">
        <f t="shared" si="45"/>
        <v>0.27424472589098198</v>
      </c>
    </row>
    <row r="85" spans="1:34" hidden="1" x14ac:dyDescent="0.25">
      <c r="A85" s="32" t="s">
        <v>270</v>
      </c>
      <c r="B85" s="32">
        <v>224022.41999999998</v>
      </c>
      <c r="C85" s="32">
        <v>246581.86</v>
      </c>
      <c r="D85" s="32">
        <v>261232.25</v>
      </c>
      <c r="E85" s="32">
        <v>263656.86</v>
      </c>
      <c r="F85" s="32">
        <v>279471.88</v>
      </c>
      <c r="G85" s="32">
        <v>234810.52000100003</v>
      </c>
      <c r="H85" s="32">
        <v>210276.31999999998</v>
      </c>
      <c r="I85" s="32">
        <v>209675.78</v>
      </c>
      <c r="J85" s="32">
        <v>200792.900001</v>
      </c>
      <c r="M85" s="12">
        <f t="shared" si="44"/>
        <v>6.9526036691186493E-3</v>
      </c>
      <c r="N85" s="12">
        <f t="shared" si="44"/>
        <v>6.7435056662179561E-3</v>
      </c>
      <c r="O85" s="12">
        <f t="shared" si="44"/>
        <v>7.090068423504613E-3</v>
      </c>
      <c r="P85" s="12">
        <f t="shared" si="44"/>
        <v>6.2982068326640373E-3</v>
      </c>
      <c r="Q85" s="12">
        <f t="shared" si="44"/>
        <v>6.9104468321175404E-3</v>
      </c>
      <c r="R85" s="12">
        <f t="shared" si="44"/>
        <v>6.1462567198105967E-3</v>
      </c>
      <c r="S85" s="12">
        <f t="shared" si="44"/>
        <v>7.1684674357559196E-3</v>
      </c>
      <c r="T85" s="12">
        <f t="shared" si="44"/>
        <v>7.0218217113293133E-3</v>
      </c>
      <c r="U85" s="12">
        <f t="shared" si="44"/>
        <v>6.2719658292551012E-3</v>
      </c>
      <c r="W85" s="12">
        <f t="shared" si="46"/>
        <v>6.9287259196137395E-3</v>
      </c>
      <c r="X85" s="12">
        <f t="shared" si="47"/>
        <v>6.4516367948640576E-3</v>
      </c>
      <c r="Y85" s="12">
        <f t="shared" si="48"/>
        <v>6.8207516587801111E-3</v>
      </c>
      <c r="Z85" s="12">
        <f t="shared" si="49"/>
        <v>6.7337047910859702E-3</v>
      </c>
      <c r="AA85" s="12">
        <f t="shared" si="50"/>
        <v>1.7451087752801253E-4</v>
      </c>
      <c r="AB85" s="12">
        <f t="shared" si="51"/>
        <v>4.0453948745759012E-4</v>
      </c>
      <c r="AC85" s="12">
        <f t="shared" si="52"/>
        <v>4.8088528480162625E-4</v>
      </c>
      <c r="AD85" s="12">
        <f t="shared" si="53"/>
        <v>3.915086297858464E-4</v>
      </c>
      <c r="AE85" s="12">
        <f t="shared" si="54"/>
        <v>2.5186575360703706E-2</v>
      </c>
      <c r="AF85" s="12">
        <f t="shared" si="54"/>
        <v>6.2703388352492367E-2</v>
      </c>
      <c r="AG85" s="12">
        <f t="shared" si="54"/>
        <v>7.0503268387231158E-2</v>
      </c>
      <c r="AH85" s="12">
        <f t="shared" si="45"/>
        <v>5.8141638508436351E-2</v>
      </c>
    </row>
    <row r="86" spans="1:34" x14ac:dyDescent="0.25">
      <c r="A86" s="32" t="s">
        <v>167</v>
      </c>
      <c r="B86" s="32">
        <v>447253.33999999997</v>
      </c>
      <c r="C86" s="32">
        <v>490157.24</v>
      </c>
      <c r="D86" s="32">
        <v>531679.54000100004</v>
      </c>
      <c r="E86" s="32">
        <v>599429.31000000006</v>
      </c>
      <c r="F86" s="32">
        <v>595518.82000000007</v>
      </c>
      <c r="G86" s="32">
        <v>552752.64000000001</v>
      </c>
      <c r="H86" s="32">
        <v>380351.44</v>
      </c>
      <c r="I86" s="32">
        <v>445215.55</v>
      </c>
      <c r="J86" s="32">
        <v>430187.11000099999</v>
      </c>
      <c r="M86" s="12">
        <f t="shared" si="44"/>
        <v>1.3880642895963587E-2</v>
      </c>
      <c r="N86" s="12">
        <f t="shared" si="44"/>
        <v>1.3404790300785932E-2</v>
      </c>
      <c r="O86" s="12">
        <f t="shared" si="44"/>
        <v>1.4430240975165005E-2</v>
      </c>
      <c r="P86" s="12">
        <f t="shared" si="44"/>
        <v>1.4319103155294688E-2</v>
      </c>
      <c r="Q86" s="12">
        <f t="shared" si="44"/>
        <v>1.47252780606599E-2</v>
      </c>
      <c r="R86" s="12">
        <f t="shared" si="44"/>
        <v>1.4468515413954105E-2</v>
      </c>
      <c r="S86" s="12">
        <f t="shared" si="44"/>
        <v>1.2966447728317064E-2</v>
      </c>
      <c r="T86" s="12">
        <f t="shared" si="44"/>
        <v>1.490980129040856E-2</v>
      </c>
      <c r="U86" s="12">
        <f t="shared" si="44"/>
        <v>1.3437322007395879E-2</v>
      </c>
      <c r="W86" s="12">
        <f t="shared" si="46"/>
        <v>1.3905224723971507E-2</v>
      </c>
      <c r="X86" s="12">
        <f t="shared" si="47"/>
        <v>1.4504298876636229E-2</v>
      </c>
      <c r="Y86" s="12">
        <f t="shared" si="48"/>
        <v>1.3771190342040501E-2</v>
      </c>
      <c r="Z86" s="12">
        <f t="shared" si="49"/>
        <v>1.4060237980882746E-2</v>
      </c>
      <c r="AA86" s="12">
        <f t="shared" si="50"/>
        <v>5.1316709861143849E-4</v>
      </c>
      <c r="AB86" s="12">
        <f t="shared" si="51"/>
        <v>2.0543820381869603E-4</v>
      </c>
      <c r="AC86" s="12">
        <f t="shared" si="52"/>
        <v>1.013783416456497E-3</v>
      </c>
      <c r="AD86" s="12">
        <f t="shared" si="53"/>
        <v>6.6903918642363214E-4</v>
      </c>
      <c r="AE86" s="12">
        <f t="shared" si="54"/>
        <v>3.6904624613996996E-2</v>
      </c>
      <c r="AF86" s="12">
        <f t="shared" si="54"/>
        <v>1.4163952740219617E-2</v>
      </c>
      <c r="AG86" s="12">
        <f t="shared" si="54"/>
        <v>7.3616251847280975E-2</v>
      </c>
      <c r="AH86" s="12">
        <f t="shared" si="45"/>
        <v>4.7583773996805974E-2</v>
      </c>
    </row>
    <row r="87" spans="1:34" hidden="1" x14ac:dyDescent="0.25">
      <c r="A87" s="32" t="s">
        <v>271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M87" s="12">
        <f t="shared" si="44"/>
        <v>0</v>
      </c>
      <c r="N87" s="12">
        <f t="shared" si="44"/>
        <v>0</v>
      </c>
      <c r="O87" s="12">
        <f t="shared" si="44"/>
        <v>0</v>
      </c>
      <c r="P87" s="12">
        <f t="shared" si="44"/>
        <v>0</v>
      </c>
      <c r="Q87" s="12">
        <f t="shared" si="44"/>
        <v>0</v>
      </c>
      <c r="R87" s="12">
        <f t="shared" si="44"/>
        <v>0</v>
      </c>
      <c r="S87" s="12">
        <f t="shared" si="44"/>
        <v>0</v>
      </c>
      <c r="T87" s="12">
        <f t="shared" si="44"/>
        <v>0</v>
      </c>
      <c r="U87" s="12">
        <f t="shared" si="44"/>
        <v>0</v>
      </c>
      <c r="W87" s="12">
        <f t="shared" si="46"/>
        <v>0</v>
      </c>
      <c r="X87" s="12">
        <f t="shared" si="47"/>
        <v>0</v>
      </c>
      <c r="Y87" s="12">
        <f t="shared" si="48"/>
        <v>0</v>
      </c>
      <c r="Z87" s="12">
        <f t="shared" si="49"/>
        <v>0</v>
      </c>
      <c r="AA87" s="12">
        <f t="shared" si="50"/>
        <v>0</v>
      </c>
      <c r="AB87" s="12">
        <f t="shared" si="51"/>
        <v>0</v>
      </c>
      <c r="AC87" s="12">
        <f t="shared" si="52"/>
        <v>0</v>
      </c>
      <c r="AD87" s="12">
        <f t="shared" si="53"/>
        <v>0</v>
      </c>
      <c r="AE87" s="12" t="e">
        <f t="shared" si="54"/>
        <v>#DIV/0!</v>
      </c>
      <c r="AF87" s="12" t="e">
        <f t="shared" si="54"/>
        <v>#DIV/0!</v>
      </c>
      <c r="AG87" s="12" t="e">
        <f t="shared" si="54"/>
        <v>#DIV/0!</v>
      </c>
      <c r="AH87" s="12" t="e">
        <f t="shared" si="45"/>
        <v>#DIV/0!</v>
      </c>
    </row>
    <row r="88" spans="1:34" x14ac:dyDescent="0.25">
      <c r="A88" s="32" t="s">
        <v>168</v>
      </c>
      <c r="B88" s="32">
        <v>1011104.3999999999</v>
      </c>
      <c r="C88" s="32">
        <v>1139179.08</v>
      </c>
      <c r="D88" s="32">
        <v>1179891.6100029999</v>
      </c>
      <c r="E88" s="32">
        <v>1420463.58</v>
      </c>
      <c r="F88" s="32">
        <v>1379472.24</v>
      </c>
      <c r="G88" s="32">
        <v>1297908.1000009999</v>
      </c>
      <c r="H88" s="32">
        <v>865041.61</v>
      </c>
      <c r="I88" s="32">
        <v>957385.09000000008</v>
      </c>
      <c r="J88" s="32">
        <v>1016972.3900029999</v>
      </c>
      <c r="M88" s="12">
        <f t="shared" si="44"/>
        <v>3.1379931353754727E-2</v>
      </c>
      <c r="N88" s="12">
        <f t="shared" si="44"/>
        <v>3.1154199991909215E-2</v>
      </c>
      <c r="O88" s="12">
        <f t="shared" si="44"/>
        <v>3.2023275255028003E-2</v>
      </c>
      <c r="P88" s="12">
        <f t="shared" si="44"/>
        <v>3.3931881860029815E-2</v>
      </c>
      <c r="Q88" s="12">
        <f t="shared" si="44"/>
        <v>3.4109941833511431E-2</v>
      </c>
      <c r="R88" s="12">
        <f t="shared" si="44"/>
        <v>3.3973249500464354E-2</v>
      </c>
      <c r="S88" s="12">
        <f t="shared" si="44"/>
        <v>2.9489876044334774E-2</v>
      </c>
      <c r="T88" s="12">
        <f t="shared" si="44"/>
        <v>3.2061821403811967E-2</v>
      </c>
      <c r="U88" s="12">
        <f t="shared" si="44"/>
        <v>3.1766143520826393E-2</v>
      </c>
      <c r="W88" s="12">
        <f t="shared" si="46"/>
        <v>3.1519135533563981E-2</v>
      </c>
      <c r="X88" s="12">
        <f t="shared" si="47"/>
        <v>3.4005024398001869E-2</v>
      </c>
      <c r="Y88" s="12">
        <f t="shared" si="48"/>
        <v>3.1105946989657712E-2</v>
      </c>
      <c r="Z88" s="12">
        <f t="shared" si="49"/>
        <v>3.221003564040785E-2</v>
      </c>
      <c r="AA88" s="12">
        <f t="shared" si="50"/>
        <v>4.5095044738698617E-4</v>
      </c>
      <c r="AB88" s="12">
        <f t="shared" si="51"/>
        <v>9.3185683579657299E-5</v>
      </c>
      <c r="AC88" s="12">
        <f t="shared" si="52"/>
        <v>1.4073451345918803E-3</v>
      </c>
      <c r="AD88" s="12">
        <f t="shared" si="53"/>
        <v>1.5467845054211442E-3</v>
      </c>
      <c r="AE88" s="12">
        <f t="shared" si="54"/>
        <v>1.4307195922514426E-2</v>
      </c>
      <c r="AF88" s="12">
        <f t="shared" si="54"/>
        <v>2.7403504402464971E-3</v>
      </c>
      <c r="AG88" s="12">
        <f t="shared" si="54"/>
        <v>4.5243603580363674E-2</v>
      </c>
      <c r="AH88" s="12">
        <f t="shared" si="45"/>
        <v>4.8021819121512731E-2</v>
      </c>
    </row>
    <row r="89" spans="1:34" hidden="1" x14ac:dyDescent="0.25">
      <c r="A89" s="32" t="s">
        <v>272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M89" s="12">
        <f t="shared" si="44"/>
        <v>0</v>
      </c>
      <c r="N89" s="12">
        <f t="shared" si="44"/>
        <v>0</v>
      </c>
      <c r="O89" s="12">
        <f t="shared" si="44"/>
        <v>0</v>
      </c>
      <c r="P89" s="12">
        <f t="shared" si="44"/>
        <v>0</v>
      </c>
      <c r="Q89" s="12">
        <f t="shared" si="44"/>
        <v>0</v>
      </c>
      <c r="R89" s="12">
        <f t="shared" si="44"/>
        <v>0</v>
      </c>
      <c r="S89" s="12">
        <f t="shared" si="44"/>
        <v>0</v>
      </c>
      <c r="T89" s="12">
        <f t="shared" si="44"/>
        <v>0</v>
      </c>
      <c r="U89" s="12">
        <f t="shared" si="44"/>
        <v>0</v>
      </c>
      <c r="W89" s="12">
        <f t="shared" si="46"/>
        <v>0</v>
      </c>
      <c r="X89" s="12">
        <f t="shared" si="47"/>
        <v>0</v>
      </c>
      <c r="Y89" s="12">
        <f t="shared" si="48"/>
        <v>0</v>
      </c>
      <c r="Z89" s="12">
        <f t="shared" si="49"/>
        <v>0</v>
      </c>
      <c r="AA89" s="12">
        <f t="shared" si="50"/>
        <v>0</v>
      </c>
      <c r="AB89" s="12">
        <f t="shared" si="51"/>
        <v>0</v>
      </c>
      <c r="AC89" s="12">
        <f t="shared" si="52"/>
        <v>0</v>
      </c>
      <c r="AD89" s="12">
        <f t="shared" si="53"/>
        <v>0</v>
      </c>
      <c r="AE89" s="12" t="e">
        <f t="shared" si="54"/>
        <v>#DIV/0!</v>
      </c>
      <c r="AF89" s="12" t="e">
        <f t="shared" si="54"/>
        <v>#DIV/0!</v>
      </c>
      <c r="AG89" s="12" t="e">
        <f t="shared" si="54"/>
        <v>#DIV/0!</v>
      </c>
      <c r="AH89" s="12" t="e">
        <f t="shared" si="45"/>
        <v>#DIV/0!</v>
      </c>
    </row>
    <row r="90" spans="1:34" hidden="1" x14ac:dyDescent="0.25">
      <c r="A90" s="32" t="s">
        <v>273</v>
      </c>
      <c r="B90" s="32">
        <v>12195.91</v>
      </c>
      <c r="C90" s="32">
        <v>12728.32</v>
      </c>
      <c r="D90" s="32">
        <v>12805.75</v>
      </c>
      <c r="E90" s="32">
        <v>11322.58</v>
      </c>
      <c r="F90" s="32">
        <v>11885.94</v>
      </c>
      <c r="G90" s="32">
        <v>9072.8799999999992</v>
      </c>
      <c r="H90" s="32">
        <v>11120.87</v>
      </c>
      <c r="I90" s="32">
        <v>11839.46</v>
      </c>
      <c r="J90" s="32">
        <v>10989.920000100001</v>
      </c>
      <c r="M90" s="12">
        <f t="shared" si="44"/>
        <v>3.7850376142816789E-4</v>
      </c>
      <c r="N90" s="12">
        <f t="shared" si="44"/>
        <v>3.4809331895474928E-4</v>
      </c>
      <c r="O90" s="12">
        <f t="shared" si="44"/>
        <v>3.4755909239496348E-4</v>
      </c>
      <c r="P90" s="12">
        <f t="shared" si="44"/>
        <v>2.7047257833300899E-4</v>
      </c>
      <c r="Q90" s="12">
        <f t="shared" si="44"/>
        <v>2.9390132710217272E-4</v>
      </c>
      <c r="R90" s="12">
        <f t="shared" si="44"/>
        <v>2.374861640262015E-4</v>
      </c>
      <c r="S90" s="12">
        <f t="shared" si="44"/>
        <v>3.7911826901039047E-4</v>
      </c>
      <c r="T90" s="12">
        <f t="shared" si="44"/>
        <v>3.9649108389349952E-4</v>
      </c>
      <c r="U90" s="12">
        <f t="shared" si="44"/>
        <v>3.4328107570801128E-4</v>
      </c>
      <c r="W90" s="12">
        <f t="shared" si="46"/>
        <v>3.5805205759262688E-4</v>
      </c>
      <c r="X90" s="12">
        <f t="shared" si="47"/>
        <v>2.6728668982046105E-4</v>
      </c>
      <c r="Y90" s="12">
        <f t="shared" si="48"/>
        <v>3.7296347620396707E-4</v>
      </c>
      <c r="Z90" s="12">
        <f t="shared" si="49"/>
        <v>3.327674078723517E-4</v>
      </c>
      <c r="AA90" s="12">
        <f t="shared" si="50"/>
        <v>1.7713709149605206E-5</v>
      </c>
      <c r="AB90" s="12">
        <f t="shared" si="51"/>
        <v>2.8342195935263999E-5</v>
      </c>
      <c r="AC90" s="12">
        <f t="shared" si="52"/>
        <v>2.7133693973405691E-5</v>
      </c>
      <c r="AD90" s="12">
        <f t="shared" si="53"/>
        <v>5.4007952416737409E-5</v>
      </c>
      <c r="AE90" s="12">
        <f t="shared" si="54"/>
        <v>4.9472440596218969E-2</v>
      </c>
      <c r="AF90" s="12">
        <f t="shared" si="54"/>
        <v>0.10603669024560002</v>
      </c>
      <c r="AG90" s="12">
        <f t="shared" si="54"/>
        <v>7.2751611631179561E-2</v>
      </c>
      <c r="AH90" s="12">
        <f t="shared" si="45"/>
        <v>0.16229940534757734</v>
      </c>
    </row>
    <row r="91" spans="1:34" hidden="1" x14ac:dyDescent="0.25">
      <c r="A91" s="32" t="s">
        <v>274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M91" s="12">
        <f t="shared" si="44"/>
        <v>0</v>
      </c>
      <c r="N91" s="12">
        <f t="shared" si="44"/>
        <v>0</v>
      </c>
      <c r="O91" s="12">
        <f t="shared" si="44"/>
        <v>0</v>
      </c>
      <c r="P91" s="12">
        <f t="shared" si="44"/>
        <v>0</v>
      </c>
      <c r="Q91" s="12">
        <f t="shared" si="44"/>
        <v>0</v>
      </c>
      <c r="R91" s="12">
        <f t="shared" si="44"/>
        <v>0</v>
      </c>
      <c r="S91" s="12">
        <f t="shared" si="44"/>
        <v>0</v>
      </c>
      <c r="T91" s="12">
        <f t="shared" si="44"/>
        <v>0</v>
      </c>
      <c r="U91" s="12">
        <f t="shared" si="44"/>
        <v>0</v>
      </c>
      <c r="W91" s="12">
        <f t="shared" si="46"/>
        <v>0</v>
      </c>
      <c r="X91" s="12">
        <f t="shared" si="47"/>
        <v>0</v>
      </c>
      <c r="Y91" s="12">
        <f t="shared" si="48"/>
        <v>0</v>
      </c>
      <c r="Z91" s="12">
        <f t="shared" si="49"/>
        <v>0</v>
      </c>
      <c r="AA91" s="12">
        <f t="shared" si="50"/>
        <v>0</v>
      </c>
      <c r="AB91" s="12">
        <f t="shared" si="51"/>
        <v>0</v>
      </c>
      <c r="AC91" s="12">
        <f t="shared" si="52"/>
        <v>0</v>
      </c>
      <c r="AD91" s="12">
        <f t="shared" si="53"/>
        <v>0</v>
      </c>
      <c r="AE91" s="12" t="e">
        <f t="shared" si="54"/>
        <v>#DIV/0!</v>
      </c>
      <c r="AF91" s="12" t="e">
        <f t="shared" si="54"/>
        <v>#DIV/0!</v>
      </c>
      <c r="AG91" s="12" t="e">
        <f t="shared" si="54"/>
        <v>#DIV/0!</v>
      </c>
      <c r="AH91" s="12" t="e">
        <f t="shared" si="45"/>
        <v>#DIV/0!</v>
      </c>
    </row>
    <row r="92" spans="1:34" hidden="1" x14ac:dyDescent="0.25">
      <c r="A92" s="32" t="s">
        <v>275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M92" s="12">
        <f t="shared" si="44"/>
        <v>0</v>
      </c>
      <c r="N92" s="12">
        <f t="shared" si="44"/>
        <v>0</v>
      </c>
      <c r="O92" s="12">
        <f t="shared" si="44"/>
        <v>0</v>
      </c>
      <c r="P92" s="12">
        <f t="shared" si="44"/>
        <v>0</v>
      </c>
      <c r="Q92" s="12">
        <f t="shared" si="44"/>
        <v>0</v>
      </c>
      <c r="R92" s="12">
        <f t="shared" si="44"/>
        <v>0</v>
      </c>
      <c r="S92" s="12">
        <f t="shared" si="44"/>
        <v>0</v>
      </c>
      <c r="T92" s="12">
        <f t="shared" si="44"/>
        <v>0</v>
      </c>
      <c r="U92" s="12">
        <f t="shared" si="44"/>
        <v>0</v>
      </c>
      <c r="W92" s="12">
        <f t="shared" si="46"/>
        <v>0</v>
      </c>
      <c r="X92" s="12">
        <f t="shared" si="47"/>
        <v>0</v>
      </c>
      <c r="Y92" s="12">
        <f t="shared" si="48"/>
        <v>0</v>
      </c>
      <c r="Z92" s="12">
        <f t="shared" si="49"/>
        <v>0</v>
      </c>
      <c r="AA92" s="12">
        <f t="shared" si="50"/>
        <v>0</v>
      </c>
      <c r="AB92" s="12">
        <f t="shared" si="51"/>
        <v>0</v>
      </c>
      <c r="AC92" s="12">
        <f t="shared" si="52"/>
        <v>0</v>
      </c>
      <c r="AD92" s="12">
        <f t="shared" si="53"/>
        <v>0</v>
      </c>
      <c r="AE92" s="12" t="e">
        <f t="shared" si="54"/>
        <v>#DIV/0!</v>
      </c>
      <c r="AF92" s="12" t="e">
        <f t="shared" si="54"/>
        <v>#DIV/0!</v>
      </c>
      <c r="AG92" s="12" t="e">
        <f t="shared" si="54"/>
        <v>#DIV/0!</v>
      </c>
      <c r="AH92" s="12" t="e">
        <f t="shared" si="45"/>
        <v>#DIV/0!</v>
      </c>
    </row>
    <row r="93" spans="1:34" hidden="1" x14ac:dyDescent="0.25">
      <c r="A93" s="32" t="s">
        <v>276</v>
      </c>
      <c r="B93" s="32">
        <v>38953.339999999997</v>
      </c>
      <c r="C93" s="32">
        <v>51798.92</v>
      </c>
      <c r="D93" s="32">
        <v>51465.97</v>
      </c>
      <c r="E93" s="32">
        <v>56190.700000099998</v>
      </c>
      <c r="F93" s="32">
        <v>54238.45</v>
      </c>
      <c r="G93" s="32">
        <v>60038.399999999994</v>
      </c>
      <c r="H93" s="32">
        <v>35437.769999999997</v>
      </c>
      <c r="I93" s="32">
        <v>42150.75</v>
      </c>
      <c r="J93" s="32">
        <v>45584.360000100001</v>
      </c>
      <c r="M93" s="12">
        <f t="shared" si="44"/>
        <v>1.2089287072625421E-3</v>
      </c>
      <c r="N93" s="12">
        <f t="shared" si="44"/>
        <v>1.4165937045165066E-3</v>
      </c>
      <c r="O93" s="12">
        <f t="shared" si="44"/>
        <v>1.3968307847979555E-3</v>
      </c>
      <c r="P93" s="12">
        <f t="shared" si="44"/>
        <v>1.3422774232872414E-3</v>
      </c>
      <c r="Q93" s="12">
        <f t="shared" si="44"/>
        <v>1.3411436062242311E-3</v>
      </c>
      <c r="R93" s="12">
        <f t="shared" si="44"/>
        <v>1.5715284794101426E-3</v>
      </c>
      <c r="S93" s="12">
        <f t="shared" si="44"/>
        <v>1.208098468913704E-3</v>
      </c>
      <c r="T93" s="12">
        <f t="shared" si="44"/>
        <v>1.4115843589508244E-3</v>
      </c>
      <c r="U93" s="12">
        <f t="shared" si="44"/>
        <v>1.4238727976321195E-3</v>
      </c>
      <c r="W93" s="12">
        <f t="shared" si="46"/>
        <v>1.3407843988590014E-3</v>
      </c>
      <c r="X93" s="12">
        <f t="shared" si="47"/>
        <v>1.4183165029738717E-3</v>
      </c>
      <c r="Y93" s="12">
        <f t="shared" si="48"/>
        <v>1.3478518751655494E-3</v>
      </c>
      <c r="Z93" s="12">
        <f t="shared" si="49"/>
        <v>1.368984258999474E-3</v>
      </c>
      <c r="AA93" s="12">
        <f t="shared" si="50"/>
        <v>1.146171270087325E-4</v>
      </c>
      <c r="AB93" s="12">
        <f t="shared" si="51"/>
        <v>1.3268667483177962E-4</v>
      </c>
      <c r="AC93" s="12">
        <f t="shared" si="52"/>
        <v>1.2118585870699177E-4</v>
      </c>
      <c r="AD93" s="12">
        <f t="shared" si="53"/>
        <v>1.1285175221634284E-4</v>
      </c>
      <c r="AE93" s="12">
        <f t="shared" si="54"/>
        <v>8.5485128784516667E-2</v>
      </c>
      <c r="AF93" s="12">
        <f t="shared" si="54"/>
        <v>9.3552232208796327E-2</v>
      </c>
      <c r="AG93" s="12">
        <f t="shared" si="54"/>
        <v>8.9910368446167108E-2</v>
      </c>
      <c r="AH93" s="12">
        <f t="shared" si="45"/>
        <v>8.2434660204800933E-2</v>
      </c>
    </row>
    <row r="94" spans="1:34" hidden="1" x14ac:dyDescent="0.25">
      <c r="A94" s="32" t="s">
        <v>277</v>
      </c>
      <c r="B94" s="32">
        <v>15781.33</v>
      </c>
      <c r="C94" s="32">
        <v>15594.24</v>
      </c>
      <c r="D94" s="32">
        <v>17134.71</v>
      </c>
      <c r="E94" s="32">
        <v>22852.69</v>
      </c>
      <c r="F94" s="32">
        <v>21155.81</v>
      </c>
      <c r="G94" s="32">
        <v>21711.58</v>
      </c>
      <c r="H94" s="32">
        <v>13361.31</v>
      </c>
      <c r="I94" s="32">
        <v>12100.29</v>
      </c>
      <c r="J94" s="32">
        <v>11722.7</v>
      </c>
      <c r="M94" s="12">
        <f t="shared" si="44"/>
        <v>4.8977835728036606E-4</v>
      </c>
      <c r="N94" s="12">
        <f t="shared" si="44"/>
        <v>4.2647032429864347E-4</v>
      </c>
      <c r="O94" s="12">
        <f t="shared" si="44"/>
        <v>4.6505079796582818E-4</v>
      </c>
      <c r="P94" s="12">
        <f t="shared" si="44"/>
        <v>5.459026110784795E-4</v>
      </c>
      <c r="Q94" s="12">
        <f t="shared" si="44"/>
        <v>5.2311560002165725E-4</v>
      </c>
      <c r="R94" s="12">
        <f t="shared" si="44"/>
        <v>5.6830905392201781E-4</v>
      </c>
      <c r="S94" s="12">
        <f t="shared" si="44"/>
        <v>4.5549644217684587E-4</v>
      </c>
      <c r="T94" s="12">
        <f t="shared" si="44"/>
        <v>4.0522600672038034E-4</v>
      </c>
      <c r="U94" s="12">
        <f t="shared" si="44"/>
        <v>3.6617018742317385E-4</v>
      </c>
      <c r="W94" s="12">
        <f t="shared" si="46"/>
        <v>4.6043315984827925E-4</v>
      </c>
      <c r="X94" s="12">
        <f t="shared" si="47"/>
        <v>5.4577575500738482E-4</v>
      </c>
      <c r="Y94" s="12">
        <f t="shared" si="48"/>
        <v>4.089642121068E-4</v>
      </c>
      <c r="Z94" s="12">
        <f t="shared" si="49"/>
        <v>4.7172437565415473E-4</v>
      </c>
      <c r="AA94" s="12">
        <f t="shared" si="50"/>
        <v>3.190562170436739E-5</v>
      </c>
      <c r="AB94" s="12">
        <f t="shared" si="51"/>
        <v>2.2596994008232243E-5</v>
      </c>
      <c r="AC94" s="12">
        <f t="shared" si="52"/>
        <v>4.4780303501793855E-5</v>
      </c>
      <c r="AD94" s="12">
        <f t="shared" si="53"/>
        <v>6.6818360344922029E-5</v>
      </c>
      <c r="AE94" s="12">
        <f t="shared" si="54"/>
        <v>6.9294795611334434E-2</v>
      </c>
      <c r="AF94" s="12">
        <f t="shared" si="54"/>
        <v>4.1403440517299064E-2</v>
      </c>
      <c r="AG94" s="12">
        <f t="shared" si="54"/>
        <v>0.10949687570730415</v>
      </c>
      <c r="AH94" s="12">
        <f t="shared" si="45"/>
        <v>0.14164703753598265</v>
      </c>
    </row>
    <row r="95" spans="1:34" hidden="1" x14ac:dyDescent="0.25">
      <c r="A95" s="32" t="s">
        <v>278</v>
      </c>
      <c r="B95" s="32">
        <v>33260.629999999997</v>
      </c>
      <c r="C95" s="32">
        <v>46496</v>
      </c>
      <c r="D95" s="32">
        <v>29245.7800001</v>
      </c>
      <c r="E95" s="32">
        <v>16244.6200001</v>
      </c>
      <c r="F95" s="32">
        <v>16167.58</v>
      </c>
      <c r="G95" s="32">
        <v>11336.03</v>
      </c>
      <c r="H95" s="32">
        <v>102098.12</v>
      </c>
      <c r="I95" s="32">
        <v>28205.46</v>
      </c>
      <c r="J95" s="32">
        <v>78492.33</v>
      </c>
      <c r="M95" s="12">
        <f t="shared" si="44"/>
        <v>1.0322537278866901E-3</v>
      </c>
      <c r="N95" s="12">
        <f t="shared" si="44"/>
        <v>1.2715697718253488E-3</v>
      </c>
      <c r="O95" s="12">
        <f t="shared" si="44"/>
        <v>7.9375567641235619E-4</v>
      </c>
      <c r="P95" s="12">
        <f t="shared" si="44"/>
        <v>3.88049742679408E-4</v>
      </c>
      <c r="Q95" s="12">
        <f t="shared" si="44"/>
        <v>3.9977260679681587E-4</v>
      </c>
      <c r="R95" s="12">
        <f t="shared" si="44"/>
        <v>2.967249958101442E-4</v>
      </c>
      <c r="S95" s="12">
        <f t="shared" si="44"/>
        <v>3.4805966191147927E-3</v>
      </c>
      <c r="T95" s="12">
        <f t="shared" si="44"/>
        <v>9.4457123949189795E-4</v>
      </c>
      <c r="U95" s="12">
        <f t="shared" si="44"/>
        <v>2.4517859526714506E-3</v>
      </c>
      <c r="W95" s="12">
        <f t="shared" si="46"/>
        <v>1.032526392041465E-3</v>
      </c>
      <c r="X95" s="12">
        <f t="shared" si="47"/>
        <v>3.6151578176212267E-4</v>
      </c>
      <c r="Y95" s="12">
        <f t="shared" si="48"/>
        <v>2.2923179370927141E-3</v>
      </c>
      <c r="Z95" s="12">
        <f t="shared" si="49"/>
        <v>1.2287867036321004E-3</v>
      </c>
      <c r="AA95" s="12">
        <f t="shared" si="50"/>
        <v>2.3890716440312141E-4</v>
      </c>
      <c r="AB95" s="12">
        <f t="shared" si="51"/>
        <v>5.6415785414945017E-5</v>
      </c>
      <c r="AC95" s="12">
        <f t="shared" si="52"/>
        <v>1.2755111593072508E-3</v>
      </c>
      <c r="AD95" s="12">
        <f t="shared" si="53"/>
        <v>1.0688605569862837E-3</v>
      </c>
      <c r="AE95" s="12">
        <f t="shared" si="54"/>
        <v>0.2313811697643533</v>
      </c>
      <c r="AF95" s="12">
        <f t="shared" si="54"/>
        <v>0.15605345122129854</v>
      </c>
      <c r="AG95" s="12">
        <f t="shared" si="54"/>
        <v>0.55642855585946671</v>
      </c>
      <c r="AH95" s="12">
        <f t="shared" si="45"/>
        <v>0.86985036038142327</v>
      </c>
    </row>
    <row r="96" spans="1:34" hidden="1" x14ac:dyDescent="0.25">
      <c r="A96" s="32" t="s">
        <v>279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M96" s="12">
        <f t="shared" si="44"/>
        <v>0</v>
      </c>
      <c r="N96" s="12">
        <f t="shared" si="44"/>
        <v>0</v>
      </c>
      <c r="O96" s="12">
        <f t="shared" si="44"/>
        <v>0</v>
      </c>
      <c r="P96" s="12">
        <f t="shared" si="44"/>
        <v>0</v>
      </c>
      <c r="Q96" s="12">
        <f t="shared" si="44"/>
        <v>0</v>
      </c>
      <c r="R96" s="12">
        <f t="shared" si="44"/>
        <v>0</v>
      </c>
      <c r="S96" s="12">
        <f t="shared" si="44"/>
        <v>0</v>
      </c>
      <c r="T96" s="12">
        <f t="shared" si="44"/>
        <v>0</v>
      </c>
      <c r="U96" s="12">
        <f t="shared" si="44"/>
        <v>0</v>
      </c>
      <c r="W96" s="12">
        <f t="shared" si="46"/>
        <v>0</v>
      </c>
      <c r="X96" s="12">
        <f t="shared" si="47"/>
        <v>0</v>
      </c>
      <c r="Y96" s="12">
        <f t="shared" si="48"/>
        <v>0</v>
      </c>
      <c r="Z96" s="12">
        <f t="shared" si="49"/>
        <v>0</v>
      </c>
      <c r="AA96" s="12">
        <f t="shared" si="50"/>
        <v>0</v>
      </c>
      <c r="AB96" s="12">
        <f t="shared" si="51"/>
        <v>0</v>
      </c>
      <c r="AC96" s="12">
        <f t="shared" si="52"/>
        <v>0</v>
      </c>
      <c r="AD96" s="12">
        <f t="shared" si="53"/>
        <v>0</v>
      </c>
      <c r="AE96" s="12" t="e">
        <f t="shared" si="54"/>
        <v>#DIV/0!</v>
      </c>
      <c r="AF96" s="12" t="e">
        <f t="shared" si="54"/>
        <v>#DIV/0!</v>
      </c>
      <c r="AG96" s="12" t="e">
        <f t="shared" si="54"/>
        <v>#DIV/0!</v>
      </c>
      <c r="AH96" s="12" t="e">
        <f t="shared" si="45"/>
        <v>#DIV/0!</v>
      </c>
    </row>
    <row r="97" spans="1:34" hidden="1" x14ac:dyDescent="0.25">
      <c r="A97" s="32" t="s">
        <v>280</v>
      </c>
      <c r="B97" s="32">
        <v>5640.3600000099996</v>
      </c>
      <c r="C97" s="32">
        <v>6253.6099999899998</v>
      </c>
      <c r="D97" s="32">
        <v>6472.7200000499997</v>
      </c>
      <c r="E97" s="32">
        <v>4572.5400000299996</v>
      </c>
      <c r="F97" s="32">
        <v>5102.3500000000004</v>
      </c>
      <c r="G97" s="32">
        <v>4136.26</v>
      </c>
      <c r="H97" s="32">
        <v>5401.23</v>
      </c>
      <c r="I97" s="32">
        <v>5579.32</v>
      </c>
      <c r="J97" s="32">
        <v>5340.6</v>
      </c>
      <c r="M97" s="12">
        <f t="shared" si="44"/>
        <v>1.7505028126747131E-4</v>
      </c>
      <c r="N97" s="12">
        <f t="shared" si="44"/>
        <v>1.7102334482045774E-4</v>
      </c>
      <c r="O97" s="12">
        <f t="shared" si="44"/>
        <v>1.7567519969889354E-4</v>
      </c>
      <c r="P97" s="12">
        <f t="shared" ref="P97:U128" si="55">E97/E$170</f>
        <v>1.0922834577798797E-4</v>
      </c>
      <c r="Q97" s="12">
        <f t="shared" si="55"/>
        <v>1.2616481627366209E-4</v>
      </c>
      <c r="R97" s="12">
        <f t="shared" si="55"/>
        <v>1.0826821481326947E-4</v>
      </c>
      <c r="S97" s="12">
        <f t="shared" si="55"/>
        <v>1.8413172423803093E-4</v>
      </c>
      <c r="T97" s="12">
        <f t="shared" si="55"/>
        <v>1.8684556847936307E-4</v>
      </c>
      <c r="U97" s="12">
        <f t="shared" si="55"/>
        <v>1.6681894981123823E-4</v>
      </c>
      <c r="W97" s="12">
        <f t="shared" si="46"/>
        <v>1.7391627526227419E-4</v>
      </c>
      <c r="X97" s="12">
        <f t="shared" si="47"/>
        <v>1.1455379228830651E-4</v>
      </c>
      <c r="Y97" s="12">
        <f t="shared" si="48"/>
        <v>1.7926541417621076E-4</v>
      </c>
      <c r="Z97" s="12">
        <f t="shared" si="49"/>
        <v>1.5591182724226384E-4</v>
      </c>
      <c r="AA97" s="12">
        <f t="shared" si="50"/>
        <v>2.5247605168360176E-6</v>
      </c>
      <c r="AB97" s="12">
        <f t="shared" si="51"/>
        <v>1.0066894822075461E-5</v>
      </c>
      <c r="AC97" s="12">
        <f t="shared" si="52"/>
        <v>1.0864027523572962E-5</v>
      </c>
      <c r="AD97" s="12">
        <f t="shared" si="53"/>
        <v>3.1999217649491816E-5</v>
      </c>
      <c r="AE97" s="12">
        <f t="shared" si="54"/>
        <v>1.4517103203990288E-2</v>
      </c>
      <c r="AF97" s="12">
        <f t="shared" si="54"/>
        <v>8.7879193006018666E-2</v>
      </c>
      <c r="AG97" s="12">
        <f t="shared" si="54"/>
        <v>6.0603031396195904E-2</v>
      </c>
      <c r="AH97" s="12">
        <f t="shared" si="45"/>
        <v>0.20523919330231299</v>
      </c>
    </row>
    <row r="98" spans="1:34" hidden="1" x14ac:dyDescent="0.25">
      <c r="A98" s="32" t="s">
        <v>281</v>
      </c>
      <c r="B98" s="32">
        <v>31700.579999999998</v>
      </c>
      <c r="C98" s="32">
        <v>34295.89</v>
      </c>
      <c r="D98" s="32">
        <v>38117.360000100001</v>
      </c>
      <c r="E98" s="32">
        <v>36623.340000099997</v>
      </c>
      <c r="F98" s="32">
        <v>38735.78</v>
      </c>
      <c r="G98" s="32">
        <v>32197.07</v>
      </c>
      <c r="H98" s="32">
        <v>26809.010000000002</v>
      </c>
      <c r="I98" s="32">
        <v>28393.23000001</v>
      </c>
      <c r="J98" s="32">
        <v>26971.810000010002</v>
      </c>
      <c r="M98" s="12">
        <f t="shared" ref="M98:U129" si="56">B98/B$170</f>
        <v>9.8383710354164227E-4</v>
      </c>
      <c r="N98" s="12">
        <f t="shared" si="56"/>
        <v>9.379219077307136E-4</v>
      </c>
      <c r="O98" s="12">
        <f t="shared" si="56"/>
        <v>1.0345380041096258E-3</v>
      </c>
      <c r="P98" s="12">
        <f t="shared" si="55"/>
        <v>8.7485442337289446E-4</v>
      </c>
      <c r="Q98" s="12">
        <f t="shared" si="55"/>
        <v>9.5781209970248872E-4</v>
      </c>
      <c r="R98" s="12">
        <f t="shared" si="55"/>
        <v>8.4277083430874119E-4</v>
      </c>
      <c r="S98" s="12">
        <f t="shared" si="55"/>
        <v>9.1393798012945468E-4</v>
      </c>
      <c r="T98" s="12">
        <f t="shared" si="55"/>
        <v>9.5085945963256711E-4</v>
      </c>
      <c r="U98" s="12">
        <f t="shared" si="55"/>
        <v>8.4249129661647033E-4</v>
      </c>
      <c r="W98" s="12">
        <f t="shared" si="46"/>
        <v>9.8543233846066038E-4</v>
      </c>
      <c r="X98" s="12">
        <f t="shared" si="47"/>
        <v>8.9181245246137476E-4</v>
      </c>
      <c r="Y98" s="12">
        <f t="shared" si="48"/>
        <v>9.0242957879283067E-4</v>
      </c>
      <c r="Z98" s="12">
        <f t="shared" si="49"/>
        <v>9.2655812323828878E-4</v>
      </c>
      <c r="AA98" s="12">
        <f t="shared" si="50"/>
        <v>4.8327798426060706E-5</v>
      </c>
      <c r="AB98" s="12">
        <f t="shared" si="51"/>
        <v>5.9365850863716017E-5</v>
      </c>
      <c r="AC98" s="12">
        <f t="shared" si="52"/>
        <v>5.5093077286211179E-5</v>
      </c>
      <c r="AD98" s="12">
        <f t="shared" si="53"/>
        <v>6.4766040066561515E-5</v>
      </c>
      <c r="AE98" s="12">
        <f t="shared" si="54"/>
        <v>4.9042229019552325E-2</v>
      </c>
      <c r="AF98" s="12">
        <f t="shared" si="54"/>
        <v>6.6567640651202062E-2</v>
      </c>
      <c r="AG98" s="12">
        <f t="shared" si="54"/>
        <v>6.1049724633260062E-2</v>
      </c>
      <c r="AH98" s="12">
        <f t="shared" si="45"/>
        <v>6.9899597707056338E-2</v>
      </c>
    </row>
    <row r="99" spans="1:34" hidden="1" x14ac:dyDescent="0.25">
      <c r="A99" s="32" t="s">
        <v>282</v>
      </c>
      <c r="B99" s="32">
        <v>39216.97</v>
      </c>
      <c r="C99" s="32">
        <v>51629.139999899999</v>
      </c>
      <c r="D99" s="32">
        <v>60489.58</v>
      </c>
      <c r="E99" s="32">
        <v>46381.7800001</v>
      </c>
      <c r="F99" s="32">
        <v>53488.72</v>
      </c>
      <c r="G99" s="32">
        <v>51997.86</v>
      </c>
      <c r="H99" s="32">
        <v>33660.630000000005</v>
      </c>
      <c r="I99" s="32">
        <v>55023.98</v>
      </c>
      <c r="J99" s="32">
        <v>46213.19</v>
      </c>
      <c r="M99" s="12">
        <f t="shared" si="56"/>
        <v>1.217110544175516E-3</v>
      </c>
      <c r="N99" s="12">
        <f t="shared" si="56"/>
        <v>1.4119505714300549E-3</v>
      </c>
      <c r="O99" s="12">
        <f t="shared" si="56"/>
        <v>1.6417393377312953E-3</v>
      </c>
      <c r="P99" s="12">
        <f t="shared" si="55"/>
        <v>1.1079629929134029E-3</v>
      </c>
      <c r="Q99" s="12">
        <f t="shared" si="55"/>
        <v>1.3226051783028123E-3</v>
      </c>
      <c r="R99" s="12">
        <f t="shared" si="55"/>
        <v>1.3610642165411053E-3</v>
      </c>
      <c r="S99" s="12">
        <f t="shared" si="55"/>
        <v>1.1475145181446434E-3</v>
      </c>
      <c r="T99" s="12">
        <f t="shared" si="55"/>
        <v>1.8426953146794063E-3</v>
      </c>
      <c r="U99" s="12">
        <f t="shared" si="55"/>
        <v>1.4435149277660219E-3</v>
      </c>
      <c r="W99" s="12">
        <f t="shared" si="46"/>
        <v>1.4236001511122888E-3</v>
      </c>
      <c r="X99" s="12">
        <f t="shared" si="47"/>
        <v>1.2638774625857733E-3</v>
      </c>
      <c r="Y99" s="12">
        <f t="shared" si="48"/>
        <v>1.477908253530024E-3</v>
      </c>
      <c r="Z99" s="12">
        <f t="shared" si="49"/>
        <v>1.3884619557426954E-3</v>
      </c>
      <c r="AA99" s="12">
        <f t="shared" si="50"/>
        <v>2.1255396399323795E-4</v>
      </c>
      <c r="AB99" s="12">
        <f t="shared" si="51"/>
        <v>1.3638829053649019E-4</v>
      </c>
      <c r="AC99" s="12">
        <f t="shared" si="52"/>
        <v>3.4886424381198547E-4</v>
      </c>
      <c r="AD99" s="12">
        <f t="shared" si="53"/>
        <v>2.3591426268906496E-4</v>
      </c>
      <c r="AE99" s="12">
        <f t="shared" si="54"/>
        <v>0.14930734857478417</v>
      </c>
      <c r="AF99" s="12">
        <f t="shared" si="54"/>
        <v>0.10791259008405189</v>
      </c>
      <c r="AG99" s="12">
        <f t="shared" si="54"/>
        <v>0.23605270691107769</v>
      </c>
      <c r="AH99" s="12">
        <f t="shared" si="45"/>
        <v>0.16991049824110824</v>
      </c>
    </row>
    <row r="100" spans="1:34" hidden="1" x14ac:dyDescent="0.25">
      <c r="A100" s="32" t="s">
        <v>283</v>
      </c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M100" s="12">
        <f t="shared" si="56"/>
        <v>0</v>
      </c>
      <c r="N100" s="12">
        <f t="shared" si="56"/>
        <v>0</v>
      </c>
      <c r="O100" s="12">
        <f t="shared" si="56"/>
        <v>0</v>
      </c>
      <c r="P100" s="12">
        <f t="shared" si="55"/>
        <v>0</v>
      </c>
      <c r="Q100" s="12">
        <f t="shared" si="55"/>
        <v>0</v>
      </c>
      <c r="R100" s="12">
        <f t="shared" si="55"/>
        <v>0</v>
      </c>
      <c r="S100" s="12">
        <f t="shared" si="55"/>
        <v>0</v>
      </c>
      <c r="T100" s="12">
        <f t="shared" si="55"/>
        <v>0</v>
      </c>
      <c r="U100" s="12">
        <f t="shared" si="55"/>
        <v>0</v>
      </c>
      <c r="W100" s="12">
        <f t="shared" si="46"/>
        <v>0</v>
      </c>
      <c r="X100" s="12">
        <f t="shared" si="47"/>
        <v>0</v>
      </c>
      <c r="Y100" s="12">
        <f t="shared" si="48"/>
        <v>0</v>
      </c>
      <c r="Z100" s="12">
        <f t="shared" si="49"/>
        <v>0</v>
      </c>
      <c r="AA100" s="12">
        <f t="shared" si="50"/>
        <v>0</v>
      </c>
      <c r="AB100" s="12">
        <f t="shared" si="51"/>
        <v>0</v>
      </c>
      <c r="AC100" s="12">
        <f t="shared" si="52"/>
        <v>0</v>
      </c>
      <c r="AD100" s="12">
        <f t="shared" si="53"/>
        <v>0</v>
      </c>
      <c r="AE100" s="12" t="e">
        <f t="shared" si="54"/>
        <v>#DIV/0!</v>
      </c>
      <c r="AF100" s="12" t="e">
        <f t="shared" si="54"/>
        <v>#DIV/0!</v>
      </c>
      <c r="AG100" s="12" t="e">
        <f t="shared" si="54"/>
        <v>#DIV/0!</v>
      </c>
      <c r="AH100" s="12" t="e">
        <f t="shared" si="45"/>
        <v>#DIV/0!</v>
      </c>
    </row>
    <row r="101" spans="1:34" x14ac:dyDescent="0.25">
      <c r="A101" s="32" t="s">
        <v>169</v>
      </c>
      <c r="B101" s="32">
        <v>293439.95</v>
      </c>
      <c r="C101" s="32">
        <v>383846.30000000005</v>
      </c>
      <c r="D101" s="32">
        <v>356182.56</v>
      </c>
      <c r="E101" s="32">
        <v>368250.91000099998</v>
      </c>
      <c r="F101" s="32">
        <v>411619.24</v>
      </c>
      <c r="G101" s="32">
        <v>343262.7</v>
      </c>
      <c r="H101" s="32">
        <v>273667.68</v>
      </c>
      <c r="I101" s="32">
        <v>264075.19</v>
      </c>
      <c r="J101" s="32">
        <v>272665.49</v>
      </c>
      <c r="M101" s="12">
        <f t="shared" si="56"/>
        <v>9.1069977417259987E-3</v>
      </c>
      <c r="N101" s="12">
        <f t="shared" si="56"/>
        <v>1.0497405198447274E-2</v>
      </c>
      <c r="O101" s="12">
        <f t="shared" si="56"/>
        <v>9.6671016754594323E-3</v>
      </c>
      <c r="P101" s="12">
        <f t="shared" si="55"/>
        <v>8.796738296523169E-3</v>
      </c>
      <c r="Q101" s="12">
        <f t="shared" si="55"/>
        <v>1.0178028906151953E-2</v>
      </c>
      <c r="R101" s="12">
        <f t="shared" si="55"/>
        <v>8.9850347272615542E-3</v>
      </c>
      <c r="S101" s="12">
        <f t="shared" si="55"/>
        <v>9.3295234208914807E-3</v>
      </c>
      <c r="T101" s="12">
        <f t="shared" si="55"/>
        <v>8.8436008325110966E-3</v>
      </c>
      <c r="U101" s="12">
        <f t="shared" si="55"/>
        <v>8.5169776226578803E-3</v>
      </c>
      <c r="W101" s="12">
        <f t="shared" si="46"/>
        <v>9.7571682052109022E-3</v>
      </c>
      <c r="X101" s="12">
        <f t="shared" si="47"/>
        <v>9.3199339766455586E-3</v>
      </c>
      <c r="Y101" s="12">
        <f t="shared" si="48"/>
        <v>8.8967006253534847E-3</v>
      </c>
      <c r="Z101" s="12">
        <f t="shared" si="49"/>
        <v>9.3246009357366485E-3</v>
      </c>
      <c r="AA101" s="12">
        <f t="shared" si="50"/>
        <v>6.9956572869361996E-4</v>
      </c>
      <c r="AB101" s="12">
        <f t="shared" si="51"/>
        <v>7.4907213770813909E-4</v>
      </c>
      <c r="AC101" s="12">
        <f t="shared" si="52"/>
        <v>4.0886716615142648E-4</v>
      </c>
      <c r="AD101" s="12">
        <f t="shared" si="53"/>
        <v>6.6577510916606428E-4</v>
      </c>
      <c r="AE101" s="12">
        <f t="shared" si="54"/>
        <v>7.1697619020241007E-2</v>
      </c>
      <c r="AF101" s="12">
        <f t="shared" si="54"/>
        <v>8.0373116331640154E-2</v>
      </c>
      <c r="AG101" s="12">
        <f t="shared" si="54"/>
        <v>4.5957168097378945E-2</v>
      </c>
      <c r="AH101" s="12">
        <f t="shared" si="45"/>
        <v>7.1399850112027097E-2</v>
      </c>
    </row>
    <row r="102" spans="1:34" x14ac:dyDescent="0.25">
      <c r="A102" s="32" t="s">
        <v>170</v>
      </c>
      <c r="B102" s="32">
        <v>502907.86</v>
      </c>
      <c r="C102" s="32">
        <v>570936.55000099994</v>
      </c>
      <c r="D102" s="32">
        <v>581047.81000000006</v>
      </c>
      <c r="E102" s="32">
        <v>674904.17000099993</v>
      </c>
      <c r="F102" s="32">
        <v>683699.78999999992</v>
      </c>
      <c r="G102" s="32">
        <v>615964.99</v>
      </c>
      <c r="H102" s="32">
        <v>462484.89</v>
      </c>
      <c r="I102" s="32">
        <v>461580.38</v>
      </c>
      <c r="J102" s="32">
        <v>508385.57</v>
      </c>
      <c r="M102" s="12">
        <f t="shared" si="56"/>
        <v>1.5607897783912021E-2</v>
      </c>
      <c r="N102" s="12">
        <f t="shared" si="56"/>
        <v>1.5613937943296699E-2</v>
      </c>
      <c r="O102" s="12">
        <f t="shared" si="56"/>
        <v>1.5770138373908688E-2</v>
      </c>
      <c r="P102" s="12">
        <f t="shared" si="55"/>
        <v>1.6122038527249961E-2</v>
      </c>
      <c r="Q102" s="12">
        <f t="shared" si="55"/>
        <v>1.6905711758638926E-2</v>
      </c>
      <c r="R102" s="12">
        <f t="shared" si="55"/>
        <v>1.6123123269517238E-2</v>
      </c>
      <c r="S102" s="12">
        <f t="shared" si="55"/>
        <v>1.5766434725004504E-2</v>
      </c>
      <c r="T102" s="12">
        <f t="shared" si="55"/>
        <v>1.5457842263935467E-2</v>
      </c>
      <c r="U102" s="12">
        <f t="shared" si="55"/>
        <v>1.5879928638465293E-2</v>
      </c>
      <c r="W102" s="12">
        <f t="shared" si="46"/>
        <v>1.5663991367039137E-2</v>
      </c>
      <c r="X102" s="12">
        <f t="shared" si="47"/>
        <v>1.6383624518468708E-2</v>
      </c>
      <c r="Y102" s="12">
        <f t="shared" si="48"/>
        <v>1.5701401875801754E-2</v>
      </c>
      <c r="Z102" s="12">
        <f t="shared" si="49"/>
        <v>1.5916339253769864E-2</v>
      </c>
      <c r="AA102" s="12">
        <f t="shared" si="50"/>
        <v>9.1975601013919093E-5</v>
      </c>
      <c r="AB102" s="12">
        <f t="shared" si="51"/>
        <v>4.521411382830175E-4</v>
      </c>
      <c r="AC102" s="12">
        <f t="shared" si="52"/>
        <v>2.1842889116942331E-4</v>
      </c>
      <c r="AD102" s="12">
        <f t="shared" si="53"/>
        <v>4.3386399859061459E-4</v>
      </c>
      <c r="AE102" s="12">
        <f t="shared" si="54"/>
        <v>5.871785731921317E-3</v>
      </c>
      <c r="AF102" s="12">
        <f t="shared" si="54"/>
        <v>2.7597137481595358E-2</v>
      </c>
      <c r="AG102" s="12">
        <f t="shared" si="54"/>
        <v>1.3911426055915135E-2</v>
      </c>
      <c r="AH102" s="12">
        <f t="shared" si="45"/>
        <v>2.7259031846022744E-2</v>
      </c>
    </row>
    <row r="103" spans="1:34" hidden="1" x14ac:dyDescent="0.25">
      <c r="A103" s="32" t="s">
        <v>284</v>
      </c>
      <c r="B103" s="32">
        <v>235409.86000000002</v>
      </c>
      <c r="C103" s="32">
        <v>292370.2500001</v>
      </c>
      <c r="D103" s="32">
        <v>270171.28000000003</v>
      </c>
      <c r="E103" s="32">
        <v>312218.58000040002</v>
      </c>
      <c r="F103" s="32">
        <v>312350.89</v>
      </c>
      <c r="G103" s="32">
        <v>272763.52000000002</v>
      </c>
      <c r="H103" s="32">
        <v>214063.84</v>
      </c>
      <c r="I103" s="32">
        <v>189985.63</v>
      </c>
      <c r="J103" s="32">
        <v>216712.15</v>
      </c>
      <c r="M103" s="12">
        <f t="shared" si="56"/>
        <v>7.3060163191822841E-3</v>
      </c>
      <c r="N103" s="12">
        <f t="shared" si="56"/>
        <v>7.9957237629290114E-3</v>
      </c>
      <c r="O103" s="12">
        <f t="shared" si="56"/>
        <v>7.3326814023376655E-3</v>
      </c>
      <c r="P103" s="12">
        <f t="shared" si="55"/>
        <v>7.4582439988217369E-3</v>
      </c>
      <c r="Q103" s="12">
        <f t="shared" si="55"/>
        <v>7.7234397189069413E-3</v>
      </c>
      <c r="R103" s="12">
        <f t="shared" si="55"/>
        <v>7.1396912613287183E-3</v>
      </c>
      <c r="S103" s="12">
        <f t="shared" si="55"/>
        <v>7.2975866527094715E-3</v>
      </c>
      <c r="T103" s="12">
        <f t="shared" si="55"/>
        <v>6.3624192626090519E-3</v>
      </c>
      <c r="U103" s="12">
        <f t="shared" si="55"/>
        <v>6.7692194274679863E-3</v>
      </c>
      <c r="W103" s="12">
        <f t="shared" si="46"/>
        <v>7.5448071614829873E-3</v>
      </c>
      <c r="X103" s="12">
        <f t="shared" si="47"/>
        <v>7.4404583263524655E-3</v>
      </c>
      <c r="Y103" s="12">
        <f t="shared" si="48"/>
        <v>6.8097417809288366E-3</v>
      </c>
      <c r="Z103" s="12">
        <f t="shared" si="49"/>
        <v>7.2650024229214301E-3</v>
      </c>
      <c r="AA103" s="12">
        <f t="shared" si="50"/>
        <v>3.9073276386764066E-4</v>
      </c>
      <c r="AB103" s="12">
        <f t="shared" si="51"/>
        <v>2.9228036718214028E-4</v>
      </c>
      <c r="AC103" s="12">
        <f t="shared" si="52"/>
        <v>4.688987712975074E-4</v>
      </c>
      <c r="AD103" s="12">
        <f t="shared" si="53"/>
        <v>4.8282308882260379E-4</v>
      </c>
      <c r="AE103" s="12">
        <f t="shared" si="54"/>
        <v>5.1788303598052365E-2</v>
      </c>
      <c r="AF103" s="12">
        <f t="shared" si="54"/>
        <v>3.9282575664317289E-2</v>
      </c>
      <c r="AG103" s="12">
        <f t="shared" si="54"/>
        <v>6.8857056020933352E-2</v>
      </c>
      <c r="AH103" s="12">
        <f t="shared" si="45"/>
        <v>6.6458765010080911E-2</v>
      </c>
    </row>
    <row r="104" spans="1:34" hidden="1" x14ac:dyDescent="0.25">
      <c r="A104" s="32" t="s">
        <v>285</v>
      </c>
      <c r="B104" s="32">
        <v>3132.8</v>
      </c>
      <c r="C104" s="32">
        <v>3236.6499999900002</v>
      </c>
      <c r="D104" s="32">
        <v>3143.91000003</v>
      </c>
      <c r="E104" s="32">
        <v>2119.7600000000002</v>
      </c>
      <c r="F104" s="32">
        <v>2382.6999999999998</v>
      </c>
      <c r="G104" s="32">
        <v>1700.23</v>
      </c>
      <c r="H104" s="32">
        <v>3119.39</v>
      </c>
      <c r="I104" s="32">
        <v>2580.0300000000002</v>
      </c>
      <c r="J104" s="32">
        <v>2792.08</v>
      </c>
      <c r="M104" s="12">
        <f t="shared" si="56"/>
        <v>9.7227397037380928E-5</v>
      </c>
      <c r="N104" s="12">
        <f t="shared" si="56"/>
        <v>8.8515706769739321E-5</v>
      </c>
      <c r="O104" s="12">
        <f t="shared" si="56"/>
        <v>8.5328427166068082E-5</v>
      </c>
      <c r="P104" s="12">
        <f t="shared" si="55"/>
        <v>5.0636599842719516E-5</v>
      </c>
      <c r="Q104" s="12">
        <f t="shared" si="55"/>
        <v>5.8916559572599801E-5</v>
      </c>
      <c r="R104" s="12">
        <f t="shared" si="55"/>
        <v>4.4504181766128129E-5</v>
      </c>
      <c r="S104" s="12">
        <f t="shared" si="55"/>
        <v>1.0634219599440707E-4</v>
      </c>
      <c r="T104" s="12">
        <f t="shared" si="55"/>
        <v>8.6402495652482942E-5</v>
      </c>
      <c r="U104" s="12">
        <f t="shared" si="55"/>
        <v>8.7213394260750098E-5</v>
      </c>
      <c r="W104" s="12">
        <f t="shared" si="46"/>
        <v>9.0357176991062772E-5</v>
      </c>
      <c r="X104" s="12">
        <f t="shared" si="47"/>
        <v>5.1352447060482477E-5</v>
      </c>
      <c r="Y104" s="12">
        <f t="shared" si="48"/>
        <v>9.331936196921337E-5</v>
      </c>
      <c r="Z104" s="12">
        <f t="shared" si="49"/>
        <v>7.8342995340252876E-5</v>
      </c>
      <c r="AA104" s="12">
        <f t="shared" si="50"/>
        <v>6.1595154380534278E-6</v>
      </c>
      <c r="AB104" s="12">
        <f t="shared" si="51"/>
        <v>7.2328062630284476E-6</v>
      </c>
      <c r="AC104" s="12">
        <f t="shared" si="52"/>
        <v>1.1285390718713707E-5</v>
      </c>
      <c r="AD104" s="12">
        <f t="shared" si="53"/>
        <v>2.1582955557705859E-5</v>
      </c>
      <c r="AE104" s="12">
        <f t="shared" si="54"/>
        <v>6.8168524550768841E-2</v>
      </c>
      <c r="AF104" s="12">
        <f t="shared" si="54"/>
        <v>0.1408463798134042</v>
      </c>
      <c r="AG104" s="12">
        <f t="shared" si="54"/>
        <v>0.12093300340433989</v>
      </c>
      <c r="AH104" s="12">
        <f t="shared" si="45"/>
        <v>0.2754931115917707</v>
      </c>
    </row>
    <row r="105" spans="1:34" hidden="1" x14ac:dyDescent="0.25">
      <c r="A105" s="32" t="s">
        <v>286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M105" s="12">
        <f t="shared" si="56"/>
        <v>0</v>
      </c>
      <c r="N105" s="12">
        <f t="shared" si="56"/>
        <v>0</v>
      </c>
      <c r="O105" s="12">
        <f t="shared" si="56"/>
        <v>0</v>
      </c>
      <c r="P105" s="12">
        <f t="shared" si="55"/>
        <v>0</v>
      </c>
      <c r="Q105" s="12">
        <f t="shared" si="55"/>
        <v>0</v>
      </c>
      <c r="R105" s="12">
        <f t="shared" si="55"/>
        <v>0</v>
      </c>
      <c r="S105" s="12">
        <f t="shared" si="55"/>
        <v>0</v>
      </c>
      <c r="T105" s="12">
        <f t="shared" si="55"/>
        <v>0</v>
      </c>
      <c r="U105" s="12">
        <f t="shared" si="55"/>
        <v>0</v>
      </c>
      <c r="W105" s="12">
        <f t="shared" si="46"/>
        <v>0</v>
      </c>
      <c r="X105" s="12">
        <f t="shared" si="47"/>
        <v>0</v>
      </c>
      <c r="Y105" s="12">
        <f t="shared" si="48"/>
        <v>0</v>
      </c>
      <c r="Z105" s="12">
        <f t="shared" si="49"/>
        <v>0</v>
      </c>
      <c r="AA105" s="12">
        <f t="shared" si="50"/>
        <v>0</v>
      </c>
      <c r="AB105" s="12">
        <f t="shared" si="51"/>
        <v>0</v>
      </c>
      <c r="AC105" s="12">
        <f t="shared" si="52"/>
        <v>0</v>
      </c>
      <c r="AD105" s="12">
        <f t="shared" si="53"/>
        <v>0</v>
      </c>
      <c r="AE105" s="12" t="e">
        <f t="shared" si="54"/>
        <v>#DIV/0!</v>
      </c>
      <c r="AF105" s="12" t="e">
        <f t="shared" si="54"/>
        <v>#DIV/0!</v>
      </c>
      <c r="AG105" s="12" t="e">
        <f t="shared" si="54"/>
        <v>#DIV/0!</v>
      </c>
      <c r="AH105" s="12" t="e">
        <f t="shared" si="45"/>
        <v>#DIV/0!</v>
      </c>
    </row>
    <row r="106" spans="1:34" hidden="1" x14ac:dyDescent="0.25">
      <c r="A106" s="32" t="s">
        <v>287</v>
      </c>
      <c r="B106" s="32">
        <v>10741.43</v>
      </c>
      <c r="C106" s="32">
        <v>9641.1700000100009</v>
      </c>
      <c r="D106" s="32">
        <v>8796.2700000099994</v>
      </c>
      <c r="E106" s="32">
        <v>13722.85</v>
      </c>
      <c r="F106" s="32">
        <v>10955.75</v>
      </c>
      <c r="G106" s="32">
        <v>10294.14</v>
      </c>
      <c r="H106" s="32">
        <v>5841.22</v>
      </c>
      <c r="I106" s="32">
        <v>6227.58</v>
      </c>
      <c r="J106" s="32">
        <v>6918.92</v>
      </c>
      <c r="M106" s="12">
        <f t="shared" si="56"/>
        <v>3.33363534014056E-4</v>
      </c>
      <c r="N106" s="12">
        <f t="shared" si="56"/>
        <v>2.6366612906577154E-4</v>
      </c>
      <c r="O106" s="12">
        <f t="shared" si="56"/>
        <v>2.3873834938715192E-4</v>
      </c>
      <c r="P106" s="12">
        <f t="shared" si="55"/>
        <v>3.2780997101165393E-4</v>
      </c>
      <c r="Q106" s="12">
        <f t="shared" si="55"/>
        <v>2.7090069985206294E-4</v>
      </c>
      <c r="R106" s="12">
        <f t="shared" si="55"/>
        <v>2.6945311968731888E-4</v>
      </c>
      <c r="S106" s="12">
        <f t="shared" si="55"/>
        <v>1.9913129236371553E-4</v>
      </c>
      <c r="T106" s="12">
        <f t="shared" si="55"/>
        <v>2.0855511520233861E-4</v>
      </c>
      <c r="U106" s="12">
        <f t="shared" si="55"/>
        <v>2.1611934393663115E-4</v>
      </c>
      <c r="W106" s="12">
        <f t="shared" si="46"/>
        <v>2.7858933748899317E-4</v>
      </c>
      <c r="X106" s="12">
        <f t="shared" si="47"/>
        <v>2.8938793018367862E-4</v>
      </c>
      <c r="Y106" s="12">
        <f t="shared" si="48"/>
        <v>2.0793525050089509E-4</v>
      </c>
      <c r="Z106" s="12">
        <f t="shared" si="49"/>
        <v>2.586375060578556E-4</v>
      </c>
      <c r="AA106" s="12">
        <f t="shared" si="50"/>
        <v>4.9045978465630651E-5</v>
      </c>
      <c r="AB106" s="12">
        <f t="shared" si="51"/>
        <v>3.3282334475263205E-5</v>
      </c>
      <c r="AC106" s="12">
        <f t="shared" si="52"/>
        <v>8.5109722269011077E-6</v>
      </c>
      <c r="AD106" s="12">
        <f t="shared" si="53"/>
        <v>4.8624152331758611E-5</v>
      </c>
      <c r="AE106" s="12">
        <f t="shared" si="54"/>
        <v>0.176051168747865</v>
      </c>
      <c r="AF106" s="12">
        <f t="shared" si="54"/>
        <v>0.11500940780128058</v>
      </c>
      <c r="AG106" s="12">
        <f t="shared" si="54"/>
        <v>4.0930877311081366E-2</v>
      </c>
      <c r="AH106" s="12">
        <f t="shared" si="45"/>
        <v>0.18800116453675397</v>
      </c>
    </row>
    <row r="107" spans="1:34" hidden="1" x14ac:dyDescent="0.25">
      <c r="A107" s="32" t="s">
        <v>288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M107" s="12">
        <f t="shared" si="56"/>
        <v>0</v>
      </c>
      <c r="N107" s="12">
        <f t="shared" si="56"/>
        <v>0</v>
      </c>
      <c r="O107" s="12">
        <f t="shared" si="56"/>
        <v>0</v>
      </c>
      <c r="P107" s="12">
        <f t="shared" si="55"/>
        <v>0</v>
      </c>
      <c r="Q107" s="12">
        <f t="shared" si="55"/>
        <v>0</v>
      </c>
      <c r="R107" s="12">
        <f t="shared" si="55"/>
        <v>0</v>
      </c>
      <c r="S107" s="12">
        <f t="shared" si="55"/>
        <v>0</v>
      </c>
      <c r="T107" s="12">
        <f t="shared" si="55"/>
        <v>0</v>
      </c>
      <c r="U107" s="12">
        <f t="shared" si="55"/>
        <v>0</v>
      </c>
      <c r="W107" s="12">
        <f t="shared" si="46"/>
        <v>0</v>
      </c>
      <c r="X107" s="12">
        <f t="shared" si="47"/>
        <v>0</v>
      </c>
      <c r="Y107" s="12">
        <f t="shared" si="48"/>
        <v>0</v>
      </c>
      <c r="Z107" s="12">
        <f t="shared" si="49"/>
        <v>0</v>
      </c>
      <c r="AA107" s="12">
        <f t="shared" si="50"/>
        <v>0</v>
      </c>
      <c r="AB107" s="12">
        <f t="shared" si="51"/>
        <v>0</v>
      </c>
      <c r="AC107" s="12">
        <f t="shared" si="52"/>
        <v>0</v>
      </c>
      <c r="AD107" s="12">
        <f t="shared" si="53"/>
        <v>0</v>
      </c>
      <c r="AE107" s="12" t="e">
        <f t="shared" si="54"/>
        <v>#DIV/0!</v>
      </c>
      <c r="AF107" s="12" t="e">
        <f t="shared" si="54"/>
        <v>#DIV/0!</v>
      </c>
      <c r="AG107" s="12" t="e">
        <f t="shared" si="54"/>
        <v>#DIV/0!</v>
      </c>
      <c r="AH107" s="12" t="e">
        <f t="shared" si="45"/>
        <v>#DIV/0!</v>
      </c>
    </row>
    <row r="108" spans="1:34" hidden="1" x14ac:dyDescent="0.25">
      <c r="A108" s="32" t="s">
        <v>289</v>
      </c>
      <c r="B108" s="32">
        <v>29712.92</v>
      </c>
      <c r="C108" s="32">
        <v>33411.200000099998</v>
      </c>
      <c r="D108" s="32">
        <v>33742.850000000006</v>
      </c>
      <c r="E108" s="32">
        <v>33067.020000000004</v>
      </c>
      <c r="F108" s="32">
        <v>34417.25</v>
      </c>
      <c r="G108" s="32">
        <v>29569.05</v>
      </c>
      <c r="H108" s="32">
        <v>27037.64000001</v>
      </c>
      <c r="I108" s="32">
        <v>23079.520000010001</v>
      </c>
      <c r="J108" s="32">
        <v>24032.720000000001</v>
      </c>
      <c r="M108" s="12">
        <f t="shared" si="56"/>
        <v>9.2214947330820235E-4</v>
      </c>
      <c r="N108" s="12">
        <f t="shared" si="56"/>
        <v>9.1372745957799049E-4</v>
      </c>
      <c r="O108" s="12">
        <f t="shared" si="56"/>
        <v>9.158100322760787E-4</v>
      </c>
      <c r="P108" s="12">
        <f t="shared" si="55"/>
        <v>7.8990143211080653E-4</v>
      </c>
      <c r="Q108" s="12">
        <f t="shared" si="55"/>
        <v>8.5102864815128241E-4</v>
      </c>
      <c r="R108" s="12">
        <f t="shared" si="55"/>
        <v>7.7398138831318768E-4</v>
      </c>
      <c r="S108" s="12">
        <f t="shared" si="55"/>
        <v>9.2173213740740466E-4</v>
      </c>
      <c r="T108" s="12">
        <f t="shared" si="55"/>
        <v>7.7290889116105521E-4</v>
      </c>
      <c r="U108" s="12">
        <f t="shared" si="55"/>
        <v>7.5068589887045296E-4</v>
      </c>
      <c r="W108" s="12">
        <f t="shared" si="46"/>
        <v>9.1722898838742396E-4</v>
      </c>
      <c r="X108" s="12">
        <f t="shared" si="47"/>
        <v>8.0497048952509224E-4</v>
      </c>
      <c r="Y108" s="12">
        <f t="shared" si="48"/>
        <v>8.1510897581297094E-4</v>
      </c>
      <c r="Z108" s="12">
        <f t="shared" si="49"/>
        <v>8.4576948457516224E-4</v>
      </c>
      <c r="AA108" s="12">
        <f t="shared" si="50"/>
        <v>4.3866452047563696E-6</v>
      </c>
      <c r="AB108" s="12">
        <f t="shared" si="51"/>
        <v>4.0674038779742537E-5</v>
      </c>
      <c r="AC108" s="12">
        <f t="shared" si="52"/>
        <v>9.3004512190976974E-5</v>
      </c>
      <c r="AD108" s="12">
        <f t="shared" si="53"/>
        <v>7.3976495581890762E-5</v>
      </c>
      <c r="AE108" s="12">
        <f t="shared" si="54"/>
        <v>4.7824973483104917E-3</v>
      </c>
      <c r="AF108" s="12">
        <f t="shared" si="54"/>
        <v>5.0528608575127969E-2</v>
      </c>
      <c r="AG108" s="12">
        <f t="shared" si="54"/>
        <v>0.11410070916985844</v>
      </c>
      <c r="AH108" s="12">
        <f t="shared" si="45"/>
        <v>8.7466498769519729E-2</v>
      </c>
    </row>
    <row r="109" spans="1:34" hidden="1" x14ac:dyDescent="0.25">
      <c r="A109" s="32" t="s">
        <v>290</v>
      </c>
      <c r="B109" s="32">
        <v>102416.99000019999</v>
      </c>
      <c r="C109" s="32">
        <v>143214.29000040001</v>
      </c>
      <c r="D109" s="32">
        <v>137004.57</v>
      </c>
      <c r="E109" s="32">
        <v>127381.22</v>
      </c>
      <c r="F109" s="32">
        <v>151981.23000019998</v>
      </c>
      <c r="G109" s="32">
        <v>128053.18000009999</v>
      </c>
      <c r="H109" s="32">
        <v>95788.53</v>
      </c>
      <c r="I109" s="32">
        <v>99111.05</v>
      </c>
      <c r="J109" s="32">
        <v>101652.19</v>
      </c>
      <c r="M109" s="12">
        <f t="shared" si="56"/>
        <v>3.1785423104324939E-3</v>
      </c>
      <c r="N109" s="12">
        <f t="shared" si="56"/>
        <v>3.9166156671098153E-3</v>
      </c>
      <c r="O109" s="12">
        <f t="shared" si="56"/>
        <v>3.7184221153124374E-3</v>
      </c>
      <c r="P109" s="12">
        <f t="shared" si="55"/>
        <v>3.0428689401712549E-3</v>
      </c>
      <c r="Q109" s="12">
        <f t="shared" si="55"/>
        <v>3.7580103207385633E-3</v>
      </c>
      <c r="R109" s="12">
        <f t="shared" si="55"/>
        <v>3.351841808728921E-3</v>
      </c>
      <c r="S109" s="12">
        <f t="shared" si="55"/>
        <v>3.2654982644927831E-3</v>
      </c>
      <c r="T109" s="12">
        <f t="shared" si="55"/>
        <v>3.3191249972822096E-3</v>
      </c>
      <c r="U109" s="12">
        <f t="shared" si="55"/>
        <v>3.1752072017774131E-3</v>
      </c>
      <c r="W109" s="12">
        <f t="shared" si="46"/>
        <v>3.6045266976182486E-3</v>
      </c>
      <c r="X109" s="12">
        <f t="shared" si="47"/>
        <v>3.3842403565462463E-3</v>
      </c>
      <c r="Y109" s="12">
        <f t="shared" si="48"/>
        <v>3.2532768211841353E-3</v>
      </c>
      <c r="Z109" s="12">
        <f t="shared" si="49"/>
        <v>3.4140146251162105E-3</v>
      </c>
      <c r="AA109" s="12">
        <f t="shared" si="50"/>
        <v>3.8199109228885482E-4</v>
      </c>
      <c r="AB109" s="12">
        <f t="shared" si="51"/>
        <v>3.586698314263866E-4</v>
      </c>
      <c r="AC109" s="12">
        <f t="shared" si="52"/>
        <v>7.273311297579648E-5</v>
      </c>
      <c r="AD109" s="12">
        <f t="shared" si="53"/>
        <v>3.0593232338330231E-4</v>
      </c>
      <c r="AE109" s="12">
        <f t="shared" si="54"/>
        <v>0.10597538160592952</v>
      </c>
      <c r="AF109" s="12">
        <f t="shared" si="54"/>
        <v>0.10598237525671009</v>
      </c>
      <c r="AG109" s="12">
        <f t="shared" si="54"/>
        <v>2.2356877995190989E-2</v>
      </c>
      <c r="AH109" s="12">
        <f t="shared" si="45"/>
        <v>8.961072431635779E-2</v>
      </c>
    </row>
    <row r="110" spans="1:34" hidden="1" x14ac:dyDescent="0.25">
      <c r="A110" s="32" t="s">
        <v>291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M110" s="12">
        <f t="shared" si="56"/>
        <v>0</v>
      </c>
      <c r="N110" s="12">
        <f t="shared" si="56"/>
        <v>0</v>
      </c>
      <c r="O110" s="12">
        <f t="shared" si="56"/>
        <v>0</v>
      </c>
      <c r="P110" s="12">
        <f t="shared" si="55"/>
        <v>0</v>
      </c>
      <c r="Q110" s="12">
        <f t="shared" si="55"/>
        <v>0</v>
      </c>
      <c r="R110" s="12">
        <f t="shared" si="55"/>
        <v>0</v>
      </c>
      <c r="S110" s="12">
        <f t="shared" si="55"/>
        <v>0</v>
      </c>
      <c r="T110" s="12">
        <f t="shared" si="55"/>
        <v>0</v>
      </c>
      <c r="U110" s="12">
        <f t="shared" si="55"/>
        <v>0</v>
      </c>
      <c r="W110" s="12">
        <f t="shared" si="46"/>
        <v>0</v>
      </c>
      <c r="X110" s="12">
        <f t="shared" si="47"/>
        <v>0</v>
      </c>
      <c r="Y110" s="12">
        <f t="shared" si="48"/>
        <v>0</v>
      </c>
      <c r="Z110" s="12">
        <f t="shared" si="49"/>
        <v>0</v>
      </c>
      <c r="AA110" s="12">
        <f t="shared" si="50"/>
        <v>0</v>
      </c>
      <c r="AB110" s="12">
        <f t="shared" si="51"/>
        <v>0</v>
      </c>
      <c r="AC110" s="12">
        <f t="shared" si="52"/>
        <v>0</v>
      </c>
      <c r="AD110" s="12">
        <f t="shared" si="53"/>
        <v>0</v>
      </c>
      <c r="AE110" s="12" t="e">
        <f t="shared" si="54"/>
        <v>#DIV/0!</v>
      </c>
      <c r="AF110" s="12" t="e">
        <f t="shared" si="54"/>
        <v>#DIV/0!</v>
      </c>
      <c r="AG110" s="12" t="e">
        <f t="shared" si="54"/>
        <v>#DIV/0!</v>
      </c>
      <c r="AH110" s="12" t="e">
        <f t="shared" si="45"/>
        <v>#DIV/0!</v>
      </c>
    </row>
    <row r="111" spans="1:34" hidden="1" x14ac:dyDescent="0.25">
      <c r="A111" s="32" t="s">
        <v>292</v>
      </c>
      <c r="B111" s="32">
        <v>89137.290000099994</v>
      </c>
      <c r="C111" s="32">
        <v>127846.9400001</v>
      </c>
      <c r="D111" s="32">
        <v>120179.1900001</v>
      </c>
      <c r="E111" s="32">
        <v>117243.86</v>
      </c>
      <c r="F111" s="32">
        <v>129877.3000001</v>
      </c>
      <c r="G111" s="32">
        <v>113459.45999999999</v>
      </c>
      <c r="H111" s="32">
        <v>84267.980000099997</v>
      </c>
      <c r="I111" s="32">
        <v>85248.7</v>
      </c>
      <c r="J111" s="32">
        <v>91222.09</v>
      </c>
      <c r="M111" s="12">
        <f t="shared" si="56"/>
        <v>2.7664027980323948E-3</v>
      </c>
      <c r="N111" s="12">
        <f t="shared" si="56"/>
        <v>3.4963503166830744E-3</v>
      </c>
      <c r="O111" s="12">
        <f t="shared" si="56"/>
        <v>3.2617668001637254E-3</v>
      </c>
      <c r="P111" s="12">
        <f t="shared" si="55"/>
        <v>2.8007087702550423E-3</v>
      </c>
      <c r="Q111" s="12">
        <f t="shared" si="55"/>
        <v>3.2114507418408984E-3</v>
      </c>
      <c r="R111" s="12">
        <f t="shared" si="55"/>
        <v>2.9698455096820687E-3</v>
      </c>
      <c r="S111" s="12">
        <f t="shared" si="55"/>
        <v>2.8727546235717272E-3</v>
      </c>
      <c r="T111" s="12">
        <f t="shared" si="55"/>
        <v>2.8548894513357684E-3</v>
      </c>
      <c r="U111" s="12">
        <f t="shared" si="55"/>
        <v>2.8494126602603182E-3</v>
      </c>
      <c r="W111" s="12">
        <f t="shared" si="46"/>
        <v>3.1748399716263983E-3</v>
      </c>
      <c r="X111" s="12">
        <f t="shared" si="47"/>
        <v>2.9940016739260032E-3</v>
      </c>
      <c r="Y111" s="12">
        <f t="shared" si="48"/>
        <v>2.8590189117226046E-3</v>
      </c>
      <c r="Z111" s="12">
        <f t="shared" si="49"/>
        <v>3.009286852425002E-3</v>
      </c>
      <c r="AA111" s="12">
        <f t="shared" si="50"/>
        <v>3.7265674572686786E-4</v>
      </c>
      <c r="AB111" s="12">
        <f t="shared" si="51"/>
        <v>2.064337230415467E-4</v>
      </c>
      <c r="AC111" s="12">
        <f t="shared" si="52"/>
        <v>1.220660252169406E-5</v>
      </c>
      <c r="AD111" s="12">
        <f t="shared" si="53"/>
        <v>2.534609547014351E-4</v>
      </c>
      <c r="AE111" s="12">
        <f t="shared" si="54"/>
        <v>0.11737811954533389</v>
      </c>
      <c r="AF111" s="12">
        <f t="shared" si="54"/>
        <v>6.8949100743438227E-2</v>
      </c>
      <c r="AG111" s="12">
        <f t="shared" si="54"/>
        <v>4.2695074424461878E-3</v>
      </c>
      <c r="AH111" s="12">
        <f t="shared" si="45"/>
        <v>8.4226252640949226E-2</v>
      </c>
    </row>
    <row r="112" spans="1:34" hidden="1" x14ac:dyDescent="0.25">
      <c r="A112" s="32" t="s">
        <v>293</v>
      </c>
      <c r="B112" s="32">
        <v>4182.4500000400003</v>
      </c>
      <c r="C112" s="32">
        <v>4380.1000000399999</v>
      </c>
      <c r="D112" s="32">
        <v>4452.82</v>
      </c>
      <c r="E112" s="32">
        <v>2510.1799999999998</v>
      </c>
      <c r="F112" s="32">
        <v>3151.1000000200002</v>
      </c>
      <c r="G112" s="32">
        <v>2403.04</v>
      </c>
      <c r="H112" s="32">
        <v>4010.1300000299998</v>
      </c>
      <c r="I112" s="32">
        <v>3930.97</v>
      </c>
      <c r="J112" s="32">
        <v>4278.09</v>
      </c>
      <c r="M112" s="12">
        <f t="shared" si="56"/>
        <v>1.2980360276522055E-4</v>
      </c>
      <c r="N112" s="12">
        <f t="shared" si="56"/>
        <v>1.1978670762265728E-4</v>
      </c>
      <c r="O112" s="12">
        <f t="shared" si="56"/>
        <v>1.208533727269501E-4</v>
      </c>
      <c r="P112" s="12">
        <f t="shared" si="55"/>
        <v>5.9962910986714375E-5</v>
      </c>
      <c r="Q112" s="12">
        <f t="shared" si="55"/>
        <v>7.7916636954042723E-5</v>
      </c>
      <c r="R112" s="12">
        <f t="shared" si="55"/>
        <v>6.2900506961573752E-5</v>
      </c>
      <c r="S112" s="12">
        <f t="shared" si="55"/>
        <v>1.3670814820405334E-4</v>
      </c>
      <c r="T112" s="12">
        <f t="shared" si="55"/>
        <v>1.3164405775709619E-4</v>
      </c>
      <c r="U112" s="12">
        <f t="shared" si="55"/>
        <v>1.3363039377559826E-4</v>
      </c>
      <c r="W112" s="12">
        <f t="shared" si="46"/>
        <v>1.2348122770494265E-4</v>
      </c>
      <c r="X112" s="12">
        <f t="shared" si="47"/>
        <v>6.6926684967443621E-5</v>
      </c>
      <c r="Y112" s="12">
        <f t="shared" si="48"/>
        <v>1.3399419991224926E-4</v>
      </c>
      <c r="Z112" s="12">
        <f t="shared" si="49"/>
        <v>1.0813403752821184E-4</v>
      </c>
      <c r="AA112" s="12">
        <f t="shared" si="50"/>
        <v>5.5012510771002875E-6</v>
      </c>
      <c r="AB112" s="12">
        <f t="shared" si="51"/>
        <v>9.6302466753813077E-6</v>
      </c>
      <c r="AC112" s="12">
        <f t="shared" si="52"/>
        <v>2.5515719062059309E-6</v>
      </c>
      <c r="AD112" s="12">
        <f t="shared" si="53"/>
        <v>3.175299654564115E-5</v>
      </c>
      <c r="AE112" s="12">
        <f t="shared" si="54"/>
        <v>4.4551315040740287E-2</v>
      </c>
      <c r="AF112" s="12">
        <f t="shared" si="54"/>
        <v>0.1438924799587179</v>
      </c>
      <c r="AG112" s="12">
        <f t="shared" si="54"/>
        <v>1.9042405625593617E-2</v>
      </c>
      <c r="AH112" s="12">
        <f t="shared" si="45"/>
        <v>0.29364478818574485</v>
      </c>
    </row>
    <row r="113" spans="1:34" hidden="1" x14ac:dyDescent="0.25">
      <c r="A113" s="32" t="s">
        <v>294</v>
      </c>
      <c r="B113" s="32">
        <v>23725.300000039999</v>
      </c>
      <c r="C113" s="32">
        <v>30263.12000001</v>
      </c>
      <c r="D113" s="32">
        <v>33065.509999999995</v>
      </c>
      <c r="E113" s="32">
        <v>29033.919999999998</v>
      </c>
      <c r="F113" s="32">
        <v>32462.320000039999</v>
      </c>
      <c r="G113" s="32">
        <v>25362.48</v>
      </c>
      <c r="H113" s="32">
        <v>21845.060000040001</v>
      </c>
      <c r="I113" s="32">
        <v>26150.44</v>
      </c>
      <c r="J113" s="32">
        <v>22835.79</v>
      </c>
      <c r="M113" s="12">
        <f t="shared" si="56"/>
        <v>7.3632187274478504E-4</v>
      </c>
      <c r="N113" s="12">
        <f t="shared" si="56"/>
        <v>8.2763395976290146E-4</v>
      </c>
      <c r="O113" s="12">
        <f t="shared" si="56"/>
        <v>8.9742644087043607E-4</v>
      </c>
      <c r="P113" s="12">
        <f t="shared" si="55"/>
        <v>6.9355917127671563E-4</v>
      </c>
      <c r="Q113" s="12">
        <f t="shared" si="55"/>
        <v>8.0268947418775122E-4</v>
      </c>
      <c r="R113" s="12">
        <f t="shared" si="55"/>
        <v>6.6387278189409041E-4</v>
      </c>
      <c r="S113" s="12">
        <f t="shared" si="55"/>
        <v>7.4471343821511137E-4</v>
      </c>
      <c r="T113" s="12">
        <f t="shared" si="55"/>
        <v>8.757507774756557E-4</v>
      </c>
      <c r="U113" s="12">
        <f t="shared" si="55"/>
        <v>7.1329860051491884E-4</v>
      </c>
      <c r="W113" s="12">
        <f t="shared" si="46"/>
        <v>8.2046075779270767E-4</v>
      </c>
      <c r="X113" s="12">
        <f t="shared" si="47"/>
        <v>7.2004047578618586E-4</v>
      </c>
      <c r="Y113" s="12">
        <f t="shared" si="48"/>
        <v>7.7792093873522864E-4</v>
      </c>
      <c r="Z113" s="12">
        <f t="shared" si="49"/>
        <v>7.7280739077137395E-4</v>
      </c>
      <c r="AA113" s="12">
        <f t="shared" si="50"/>
        <v>8.0791469770125055E-5</v>
      </c>
      <c r="AB113" s="12">
        <f t="shared" si="51"/>
        <v>7.309899541875175E-5</v>
      </c>
      <c r="AC113" s="12">
        <f t="shared" si="52"/>
        <v>8.6166878891577776E-5</v>
      </c>
      <c r="AD113" s="12">
        <f t="shared" si="53"/>
        <v>8.2032713526704562E-5</v>
      </c>
      <c r="AE113" s="12">
        <f t="shared" si="54"/>
        <v>9.8470851899704517E-2</v>
      </c>
      <c r="AF113" s="12">
        <f t="shared" si="54"/>
        <v>0.10152067540222323</v>
      </c>
      <c r="AG113" s="12">
        <f t="shared" si="54"/>
        <v>0.11076559917730321</v>
      </c>
      <c r="AH113" s="12">
        <f t="shared" si="45"/>
        <v>0.10614897645430643</v>
      </c>
    </row>
    <row r="114" spans="1:34" x14ac:dyDescent="0.25">
      <c r="A114" s="32" t="s">
        <v>171</v>
      </c>
      <c r="B114" s="32">
        <v>353038.69000040006</v>
      </c>
      <c r="C114" s="32">
        <v>494610.75</v>
      </c>
      <c r="D114" s="32">
        <v>541233.78</v>
      </c>
      <c r="E114" s="32">
        <v>436486.09</v>
      </c>
      <c r="F114" s="32">
        <v>533500.77000040002</v>
      </c>
      <c r="G114" s="32">
        <v>452970.3</v>
      </c>
      <c r="H114" s="32">
        <v>349167.01000040001</v>
      </c>
      <c r="I114" s="32">
        <v>400386.1</v>
      </c>
      <c r="J114" s="32">
        <v>416730.52</v>
      </c>
      <c r="M114" s="12">
        <f t="shared" si="56"/>
        <v>1.0956662692232425E-2</v>
      </c>
      <c r="N114" s="12">
        <f t="shared" si="56"/>
        <v>1.3526584620609615E-2</v>
      </c>
      <c r="O114" s="12">
        <f t="shared" si="56"/>
        <v>1.4689551283626133E-2</v>
      </c>
      <c r="P114" s="12">
        <f t="shared" si="55"/>
        <v>1.0426732967997914E-2</v>
      </c>
      <c r="Q114" s="12">
        <f t="shared" si="55"/>
        <v>1.3191769798025952E-2</v>
      </c>
      <c r="R114" s="12">
        <f t="shared" si="55"/>
        <v>1.1856673841690589E-2</v>
      </c>
      <c r="S114" s="12">
        <f t="shared" si="55"/>
        <v>1.1903348607337856E-2</v>
      </c>
      <c r="T114" s="12">
        <f t="shared" si="55"/>
        <v>1.3408510081109366E-2</v>
      </c>
      <c r="U114" s="12">
        <f t="shared" si="55"/>
        <v>1.3016992042222075E-2</v>
      </c>
      <c r="W114" s="12">
        <f t="shared" si="46"/>
        <v>1.3057599532156058E-2</v>
      </c>
      <c r="X114" s="12">
        <f t="shared" si="47"/>
        <v>1.1825058869238151E-2</v>
      </c>
      <c r="Y114" s="12">
        <f t="shared" si="48"/>
        <v>1.2776283576889766E-2</v>
      </c>
      <c r="Z114" s="12">
        <f t="shared" si="49"/>
        <v>1.2552980659427993E-2</v>
      </c>
      <c r="AA114" s="12">
        <f t="shared" si="50"/>
        <v>1.910124228638852E-3</v>
      </c>
      <c r="AB114" s="12">
        <f t="shared" si="51"/>
        <v>1.3827894987000918E-3</v>
      </c>
      <c r="AC114" s="12">
        <f t="shared" si="52"/>
        <v>7.8091817080503528E-4</v>
      </c>
      <c r="AD114" s="12">
        <f t="shared" si="53"/>
        <v>1.3621743972856504E-3</v>
      </c>
      <c r="AE114" s="12">
        <f t="shared" si="54"/>
        <v>0.14628448543967976</v>
      </c>
      <c r="AF114" s="12">
        <f t="shared" si="54"/>
        <v>0.11693721900169959</v>
      </c>
      <c r="AG114" s="12">
        <f t="shared" si="54"/>
        <v>6.1122482614395797E-2</v>
      </c>
      <c r="AH114" s="12">
        <f t="shared" si="45"/>
        <v>0.10851402023491377</v>
      </c>
    </row>
    <row r="115" spans="1:34" x14ac:dyDescent="0.25">
      <c r="A115" s="32" t="s">
        <v>172</v>
      </c>
      <c r="B115" s="32">
        <v>1681503.9200009999</v>
      </c>
      <c r="C115" s="32">
        <v>2339065.29</v>
      </c>
      <c r="D115" s="32">
        <v>2376776.6399999997</v>
      </c>
      <c r="E115" s="32">
        <v>2185575.34</v>
      </c>
      <c r="F115" s="32">
        <v>2486827.9699999997</v>
      </c>
      <c r="G115" s="32">
        <v>2295205.46</v>
      </c>
      <c r="H115" s="32">
        <v>1659647.990001</v>
      </c>
      <c r="I115" s="32">
        <v>1687758.12</v>
      </c>
      <c r="J115" s="32">
        <v>1943236.46</v>
      </c>
      <c r="M115" s="12">
        <f t="shared" si="56"/>
        <v>5.2185983545023504E-2</v>
      </c>
      <c r="N115" s="12">
        <f t="shared" si="56"/>
        <v>6.3968614872029705E-2</v>
      </c>
      <c r="O115" s="12">
        <f t="shared" si="56"/>
        <v>6.4507766575479825E-2</v>
      </c>
      <c r="P115" s="12">
        <f t="shared" si="55"/>
        <v>5.2208789635475546E-2</v>
      </c>
      <c r="Q115" s="12">
        <f t="shared" si="55"/>
        <v>6.1491311638608478E-2</v>
      </c>
      <c r="R115" s="12">
        <f t="shared" si="55"/>
        <v>6.0077895921404591E-2</v>
      </c>
      <c r="S115" s="12">
        <f t="shared" si="55"/>
        <v>5.657856562802667E-2</v>
      </c>
      <c r="T115" s="12">
        <f t="shared" si="55"/>
        <v>5.6521247282296246E-2</v>
      </c>
      <c r="U115" s="12">
        <f t="shared" si="55"/>
        <v>6.0698922497866944E-2</v>
      </c>
      <c r="W115" s="12">
        <f t="shared" si="46"/>
        <v>6.0220788330844342E-2</v>
      </c>
      <c r="X115" s="12">
        <f t="shared" si="47"/>
        <v>5.7925999065162874E-2</v>
      </c>
      <c r="Y115" s="12">
        <f t="shared" si="48"/>
        <v>5.7932911802729949E-2</v>
      </c>
      <c r="Z115" s="12">
        <f t="shared" si="49"/>
        <v>5.8693233066245715E-2</v>
      </c>
      <c r="AA115" s="12">
        <f t="shared" si="50"/>
        <v>6.9635649705822667E-3</v>
      </c>
      <c r="AB115" s="12">
        <f t="shared" si="51"/>
        <v>5.0014296700632514E-3</v>
      </c>
      <c r="AC115" s="12">
        <f t="shared" si="52"/>
        <v>2.3956069632555515E-3</v>
      </c>
      <c r="AD115" s="12">
        <f t="shared" si="53"/>
        <v>4.5960502295549948E-3</v>
      </c>
      <c r="AE115" s="12">
        <f t="shared" si="54"/>
        <v>0.11563390589185653</v>
      </c>
      <c r="AF115" s="12">
        <f t="shared" si="54"/>
        <v>8.6341707536834664E-2</v>
      </c>
      <c r="AG115" s="12">
        <f t="shared" si="54"/>
        <v>4.1351399208328143E-2</v>
      </c>
      <c r="AH115" s="12">
        <f t="shared" si="45"/>
        <v>7.8306305334509982E-2</v>
      </c>
    </row>
    <row r="116" spans="1:34" hidden="1" x14ac:dyDescent="0.25">
      <c r="A116" s="32" t="s">
        <v>295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M116" s="12">
        <f t="shared" si="56"/>
        <v>0</v>
      </c>
      <c r="N116" s="12">
        <f t="shared" si="56"/>
        <v>0</v>
      </c>
      <c r="O116" s="12">
        <f t="shared" si="56"/>
        <v>0</v>
      </c>
      <c r="P116" s="12">
        <f t="shared" si="55"/>
        <v>0</v>
      </c>
      <c r="Q116" s="12">
        <f t="shared" si="55"/>
        <v>0</v>
      </c>
      <c r="R116" s="12">
        <f t="shared" si="55"/>
        <v>0</v>
      </c>
      <c r="S116" s="12">
        <f t="shared" si="55"/>
        <v>0</v>
      </c>
      <c r="T116" s="12">
        <f t="shared" si="55"/>
        <v>0</v>
      </c>
      <c r="U116" s="12">
        <f t="shared" si="55"/>
        <v>0</v>
      </c>
      <c r="W116" s="12">
        <f t="shared" si="46"/>
        <v>0</v>
      </c>
      <c r="X116" s="12">
        <f t="shared" si="47"/>
        <v>0</v>
      </c>
      <c r="Y116" s="12">
        <f t="shared" si="48"/>
        <v>0</v>
      </c>
      <c r="Z116" s="12">
        <f t="shared" si="49"/>
        <v>0</v>
      </c>
      <c r="AA116" s="12">
        <f t="shared" si="50"/>
        <v>0</v>
      </c>
      <c r="AB116" s="12">
        <f t="shared" si="51"/>
        <v>0</v>
      </c>
      <c r="AC116" s="12">
        <f t="shared" si="52"/>
        <v>0</v>
      </c>
      <c r="AD116" s="12">
        <f t="shared" si="53"/>
        <v>0</v>
      </c>
      <c r="AE116" s="12" t="e">
        <f t="shared" si="54"/>
        <v>#DIV/0!</v>
      </c>
      <c r="AF116" s="12" t="e">
        <f t="shared" si="54"/>
        <v>#DIV/0!</v>
      </c>
      <c r="AG116" s="12" t="e">
        <f t="shared" si="54"/>
        <v>#DIV/0!</v>
      </c>
      <c r="AH116" s="12" t="e">
        <f t="shared" si="45"/>
        <v>#DIV/0!</v>
      </c>
    </row>
    <row r="117" spans="1:34" x14ac:dyDescent="0.25">
      <c r="A117" s="32" t="s">
        <v>173</v>
      </c>
      <c r="B117" s="32">
        <v>539230.06999999995</v>
      </c>
      <c r="C117" s="32">
        <v>746605.93000100006</v>
      </c>
      <c r="D117" s="32">
        <v>797538.54</v>
      </c>
      <c r="E117" s="32">
        <v>693119.6</v>
      </c>
      <c r="F117" s="32">
        <v>776515.10000099998</v>
      </c>
      <c r="G117" s="32">
        <v>772229.17000100005</v>
      </c>
      <c r="H117" s="32">
        <v>506993.34000019997</v>
      </c>
      <c r="I117" s="32">
        <v>547439.10000099998</v>
      </c>
      <c r="J117" s="32">
        <v>652977</v>
      </c>
      <c r="M117" s="12">
        <f t="shared" si="56"/>
        <v>1.6735168574561001E-2</v>
      </c>
      <c r="N117" s="12">
        <f t="shared" si="56"/>
        <v>2.0418133432011872E-2</v>
      </c>
      <c r="O117" s="12">
        <f t="shared" si="56"/>
        <v>2.164588338148131E-2</v>
      </c>
      <c r="P117" s="12">
        <f t="shared" si="55"/>
        <v>1.6557166768099128E-2</v>
      </c>
      <c r="Q117" s="12">
        <f t="shared" si="55"/>
        <v>1.9200737880653129E-2</v>
      </c>
      <c r="R117" s="12">
        <f t="shared" si="55"/>
        <v>2.0213398979450292E-2</v>
      </c>
      <c r="S117" s="12">
        <f t="shared" si="55"/>
        <v>1.7283759045890489E-2</v>
      </c>
      <c r="T117" s="12">
        <f t="shared" si="55"/>
        <v>1.8333160644579936E-2</v>
      </c>
      <c r="U117" s="12">
        <f t="shared" si="55"/>
        <v>2.0396385685296201E-2</v>
      </c>
      <c r="W117" s="12">
        <f t="shared" si="46"/>
        <v>1.9599728462684728E-2</v>
      </c>
      <c r="X117" s="12">
        <f t="shared" si="47"/>
        <v>1.865710120940085E-2</v>
      </c>
      <c r="Y117" s="12">
        <f t="shared" si="48"/>
        <v>1.8671101791922207E-2</v>
      </c>
      <c r="Z117" s="12">
        <f t="shared" si="49"/>
        <v>1.8975977154669262E-2</v>
      </c>
      <c r="AA117" s="12">
        <f t="shared" si="50"/>
        <v>2.5556056031968456E-3</v>
      </c>
      <c r="AB117" s="12">
        <f t="shared" si="51"/>
        <v>1.8877669661740962E-3</v>
      </c>
      <c r="AC117" s="12">
        <f t="shared" si="52"/>
        <v>1.5835922181498569E-3</v>
      </c>
      <c r="AD117" s="12">
        <f t="shared" si="53"/>
        <v>1.8356261367277386E-3</v>
      </c>
      <c r="AE117" s="12">
        <f t="shared" si="54"/>
        <v>0.13038984739316048</v>
      </c>
      <c r="AF117" s="12">
        <f t="shared" si="54"/>
        <v>0.10118222252141171</v>
      </c>
      <c r="AG117" s="12">
        <f t="shared" si="54"/>
        <v>8.4815145661889968E-2</v>
      </c>
      <c r="AH117" s="12">
        <f t="shared" si="45"/>
        <v>9.6734208824448401E-2</v>
      </c>
    </row>
    <row r="118" spans="1:34" hidden="1" x14ac:dyDescent="0.25">
      <c r="A118" s="32" t="s">
        <v>296</v>
      </c>
      <c r="B118" s="32">
        <v>109031.0100001</v>
      </c>
      <c r="C118" s="32">
        <v>184303.28</v>
      </c>
      <c r="D118" s="32">
        <v>185617.38</v>
      </c>
      <c r="E118" s="32">
        <v>134464.42000000001</v>
      </c>
      <c r="F118" s="32">
        <v>192078.14</v>
      </c>
      <c r="G118" s="32">
        <v>166295.79</v>
      </c>
      <c r="H118" s="32">
        <v>87666.750000200002</v>
      </c>
      <c r="I118" s="32">
        <v>134996.17000000001</v>
      </c>
      <c r="J118" s="32">
        <v>146976.65</v>
      </c>
      <c r="M118" s="12">
        <f t="shared" si="56"/>
        <v>3.3838104247530558E-3</v>
      </c>
      <c r="N118" s="12">
        <f t="shared" si="56"/>
        <v>5.0403148592623745E-3</v>
      </c>
      <c r="O118" s="12">
        <f t="shared" si="56"/>
        <v>5.037815678545267E-3</v>
      </c>
      <c r="P118" s="12">
        <f t="shared" si="55"/>
        <v>3.2120716631238305E-3</v>
      </c>
      <c r="Q118" s="12">
        <f t="shared" si="55"/>
        <v>4.7494788172678755E-3</v>
      </c>
      <c r="R118" s="12">
        <f t="shared" si="55"/>
        <v>4.3528570047004656E-3</v>
      </c>
      <c r="S118" s="12">
        <f t="shared" si="55"/>
        <v>2.9886210799912661E-3</v>
      </c>
      <c r="T118" s="12">
        <f t="shared" si="55"/>
        <v>4.5208799864834316E-3</v>
      </c>
      <c r="U118" s="12">
        <f t="shared" si="55"/>
        <v>4.5909617645534069E-3</v>
      </c>
      <c r="W118" s="12">
        <f t="shared" si="46"/>
        <v>4.4873136541868988E-3</v>
      </c>
      <c r="X118" s="12">
        <f t="shared" si="47"/>
        <v>4.1048024950307242E-3</v>
      </c>
      <c r="Y118" s="12">
        <f t="shared" si="48"/>
        <v>4.0334876103427014E-3</v>
      </c>
      <c r="Z118" s="12">
        <f t="shared" si="49"/>
        <v>4.2085345865201075E-3</v>
      </c>
      <c r="AA118" s="12">
        <f t="shared" si="50"/>
        <v>9.5566264680809582E-4</v>
      </c>
      <c r="AB118" s="12">
        <f t="shared" si="51"/>
        <v>7.9815629373509599E-4</v>
      </c>
      <c r="AC118" s="12">
        <f t="shared" si="52"/>
        <v>9.0555917177777387E-4</v>
      </c>
      <c r="AD118" s="12">
        <f t="shared" si="53"/>
        <v>7.9828900095582839E-4</v>
      </c>
      <c r="AE118" s="12">
        <f t="shared" si="54"/>
        <v>0.21296987918738697</v>
      </c>
      <c r="AF118" s="12">
        <f t="shared" si="54"/>
        <v>0.19444450608801384</v>
      </c>
      <c r="AG118" s="12">
        <f t="shared" si="54"/>
        <v>0.22451021529252543</v>
      </c>
      <c r="AH118" s="12">
        <f t="shared" si="45"/>
        <v>0.18968336473050257</v>
      </c>
    </row>
    <row r="119" spans="1:34" hidden="1" x14ac:dyDescent="0.25">
      <c r="A119" s="32" t="s">
        <v>297</v>
      </c>
      <c r="B119" s="32">
        <v>8448.3400000199999</v>
      </c>
      <c r="C119" s="32">
        <v>9416.6400000100002</v>
      </c>
      <c r="D119" s="32">
        <v>9070.0700000100005</v>
      </c>
      <c r="E119" s="32">
        <v>10910.17</v>
      </c>
      <c r="F119" s="32">
        <v>10663.24</v>
      </c>
      <c r="G119" s="32">
        <v>10620.18</v>
      </c>
      <c r="H119" s="32">
        <v>8030.94</v>
      </c>
      <c r="I119" s="32">
        <v>6370.3100000100003</v>
      </c>
      <c r="J119" s="32">
        <v>7482.88000001</v>
      </c>
      <c r="M119" s="12">
        <f t="shared" si="56"/>
        <v>2.62196791205545E-4</v>
      </c>
      <c r="N119" s="12">
        <f t="shared" si="56"/>
        <v>2.5752569632170872E-4</v>
      </c>
      <c r="O119" s="12">
        <f t="shared" si="56"/>
        <v>2.4616951737791711E-4</v>
      </c>
      <c r="P119" s="12">
        <f t="shared" si="55"/>
        <v>2.6062097242425704E-4</v>
      </c>
      <c r="Q119" s="12">
        <f t="shared" si="55"/>
        <v>2.6366786196203011E-4</v>
      </c>
      <c r="R119" s="12">
        <f t="shared" si="55"/>
        <v>2.7798734354116719E-4</v>
      </c>
      <c r="S119" s="12">
        <f t="shared" si="55"/>
        <v>2.7378038510712788E-4</v>
      </c>
      <c r="T119" s="12">
        <f t="shared" si="55"/>
        <v>2.1333499303528744E-4</v>
      </c>
      <c r="U119" s="12">
        <f t="shared" si="55"/>
        <v>2.3373519514009408E-4</v>
      </c>
      <c r="W119" s="12">
        <f t="shared" si="46"/>
        <v>2.552973349683903E-4</v>
      </c>
      <c r="X119" s="12">
        <f t="shared" si="47"/>
        <v>2.6742539264248483E-4</v>
      </c>
      <c r="Y119" s="12">
        <f t="shared" si="48"/>
        <v>2.4028352442750315E-4</v>
      </c>
      <c r="Z119" s="12">
        <f t="shared" si="49"/>
        <v>2.5433541734612615E-4</v>
      </c>
      <c r="AA119" s="12">
        <f t="shared" si="50"/>
        <v>8.2427284516210944E-6</v>
      </c>
      <c r="AB119" s="12">
        <f t="shared" si="51"/>
        <v>9.272916965738524E-6</v>
      </c>
      <c r="AC119" s="12">
        <f t="shared" si="52"/>
        <v>3.0750151512177664E-5</v>
      </c>
      <c r="AD119" s="12">
        <f t="shared" si="53"/>
        <v>2.0335277410538017E-5</v>
      </c>
      <c r="AE119" s="12">
        <f t="shared" si="54"/>
        <v>3.2286778287919336E-2</v>
      </c>
      <c r="AF119" s="12">
        <f t="shared" si="54"/>
        <v>3.4674781157132989E-2</v>
      </c>
      <c r="AG119" s="12">
        <f t="shared" si="54"/>
        <v>0.12797444845809813</v>
      </c>
      <c r="AH119" s="12">
        <f t="shared" si="45"/>
        <v>7.9954564027013397E-2</v>
      </c>
    </row>
    <row r="120" spans="1:34" hidden="1" x14ac:dyDescent="0.25">
      <c r="A120" s="32" t="s">
        <v>298</v>
      </c>
      <c r="B120" s="32">
        <v>37178.76</v>
      </c>
      <c r="C120" s="32">
        <v>55602.940000100003</v>
      </c>
      <c r="D120" s="32">
        <v>55951.05</v>
      </c>
      <c r="E120" s="32">
        <v>46641.919999999998</v>
      </c>
      <c r="F120" s="32">
        <v>55995.430000200002</v>
      </c>
      <c r="G120" s="32">
        <v>56350.67</v>
      </c>
      <c r="H120" s="32">
        <v>25298.77</v>
      </c>
      <c r="I120" s="32">
        <v>36743.680000100001</v>
      </c>
      <c r="J120" s="32">
        <v>42805.53</v>
      </c>
      <c r="M120" s="12">
        <f t="shared" si="56"/>
        <v>1.1538540793786698E-3</v>
      </c>
      <c r="N120" s="12">
        <f t="shared" si="56"/>
        <v>1.5206258114406771E-3</v>
      </c>
      <c r="O120" s="12">
        <f t="shared" si="56"/>
        <v>1.5185597217300996E-3</v>
      </c>
      <c r="P120" s="12">
        <f t="shared" si="55"/>
        <v>1.1141771893686718E-3</v>
      </c>
      <c r="Q120" s="12">
        <f t="shared" si="55"/>
        <v>1.3845881090360204E-3</v>
      </c>
      <c r="R120" s="12">
        <f t="shared" si="55"/>
        <v>1.4750007118584565E-3</v>
      </c>
      <c r="S120" s="12">
        <f t="shared" si="55"/>
        <v>8.6245283781682513E-4</v>
      </c>
      <c r="T120" s="12">
        <f t="shared" si="55"/>
        <v>1.2305072621112407E-3</v>
      </c>
      <c r="U120" s="12">
        <f t="shared" si="55"/>
        <v>1.3370732802893779E-3</v>
      </c>
      <c r="W120" s="12">
        <f t="shared" si="46"/>
        <v>1.3976798708498154E-3</v>
      </c>
      <c r="X120" s="12">
        <f t="shared" si="47"/>
        <v>1.3245886700877162E-3</v>
      </c>
      <c r="Y120" s="12">
        <f t="shared" si="48"/>
        <v>1.1433444600724813E-3</v>
      </c>
      <c r="Z120" s="12">
        <f t="shared" si="49"/>
        <v>1.288537667003338E-3</v>
      </c>
      <c r="AA120" s="12">
        <f t="shared" si="50"/>
        <v>2.1116185645511594E-4</v>
      </c>
      <c r="AB120" s="12">
        <f t="shared" si="51"/>
        <v>1.8774544761742559E-4</v>
      </c>
      <c r="AC120" s="12">
        <f t="shared" si="52"/>
        <v>2.4902641756979603E-4</v>
      </c>
      <c r="AD120" s="12">
        <f t="shared" si="53"/>
        <v>2.1982435238410725E-4</v>
      </c>
      <c r="AE120" s="12">
        <f t="shared" si="54"/>
        <v>0.15108027300037283</v>
      </c>
      <c r="AF120" s="12">
        <f t="shared" si="54"/>
        <v>0.14173867847215754</v>
      </c>
      <c r="AG120" s="12">
        <f t="shared" si="54"/>
        <v>0.21780524265977483</v>
      </c>
      <c r="AH120" s="12">
        <f t="shared" si="45"/>
        <v>0.17059986526846158</v>
      </c>
    </row>
    <row r="121" spans="1:34" hidden="1" x14ac:dyDescent="0.25">
      <c r="A121" s="32" t="s">
        <v>299</v>
      </c>
      <c r="B121" s="32">
        <v>37592.954000010002</v>
      </c>
      <c r="C121" s="32">
        <v>19576.439999999999</v>
      </c>
      <c r="D121" s="32">
        <v>61684.122000000003</v>
      </c>
      <c r="E121" s="32">
        <v>22076.736000000001</v>
      </c>
      <c r="F121" s="32">
        <v>18512.816000003</v>
      </c>
      <c r="G121" s="32">
        <v>33274.835999999996</v>
      </c>
      <c r="H121" s="32">
        <v>28626.55200001</v>
      </c>
      <c r="I121" s="32">
        <v>27831.834000000003</v>
      </c>
      <c r="J121" s="32">
        <v>39144.116000100003</v>
      </c>
      <c r="M121" s="12">
        <f t="shared" si="56"/>
        <v>1.1667087156431849E-3</v>
      </c>
      <c r="N121" s="12">
        <f t="shared" si="56"/>
        <v>5.3537528699141061E-4</v>
      </c>
      <c r="O121" s="12">
        <f t="shared" si="56"/>
        <v>1.6741602371981492E-3</v>
      </c>
      <c r="P121" s="12">
        <f t="shared" si="55"/>
        <v>5.2736670503517394E-4</v>
      </c>
      <c r="Q121" s="12">
        <f t="shared" si="55"/>
        <v>4.5776280132654365E-4</v>
      </c>
      <c r="R121" s="12">
        <f t="shared" si="55"/>
        <v>8.7098177869000294E-4</v>
      </c>
      <c r="S121" s="12">
        <f t="shared" si="55"/>
        <v>9.7589926345508242E-4</v>
      </c>
      <c r="T121" s="12">
        <f t="shared" si="55"/>
        <v>9.3205889706151756E-4</v>
      </c>
      <c r="U121" s="12">
        <f t="shared" si="55"/>
        <v>1.2227053743822734E-3</v>
      </c>
      <c r="W121" s="12">
        <f t="shared" si="46"/>
        <v>1.1254147466109149E-3</v>
      </c>
      <c r="X121" s="12">
        <f t="shared" si="47"/>
        <v>6.1870376168390688E-4</v>
      </c>
      <c r="Y121" s="12">
        <f t="shared" si="48"/>
        <v>1.0435545116329577E-3</v>
      </c>
      <c r="Z121" s="12">
        <f t="shared" si="49"/>
        <v>9.292243399759264E-4</v>
      </c>
      <c r="AA121" s="12">
        <f t="shared" si="50"/>
        <v>5.7051440351069973E-4</v>
      </c>
      <c r="AB121" s="12">
        <f t="shared" si="51"/>
        <v>2.2123364177101582E-4</v>
      </c>
      <c r="AC121" s="12">
        <f t="shared" si="52"/>
        <v>1.5669003844931748E-4</v>
      </c>
      <c r="AD121" s="12">
        <f t="shared" si="53"/>
        <v>3.940052084167138E-4</v>
      </c>
      <c r="AE121" s="12">
        <f t="shared" si="54"/>
        <v>0.50693702497568338</v>
      </c>
      <c r="AF121" s="12">
        <f t="shared" si="54"/>
        <v>0.35757604118793629</v>
      </c>
      <c r="AG121" s="12">
        <f t="shared" si="54"/>
        <v>0.15015031481597294</v>
      </c>
      <c r="AH121" s="12">
        <f t="shared" si="45"/>
        <v>0.42401516131930139</v>
      </c>
    </row>
    <row r="122" spans="1:34" hidden="1" x14ac:dyDescent="0.25">
      <c r="A122" s="32" t="s">
        <v>300</v>
      </c>
      <c r="B122" s="32">
        <v>47999.41</v>
      </c>
      <c r="C122" s="32">
        <v>57945.880000100005</v>
      </c>
      <c r="D122" s="32">
        <v>62254.8</v>
      </c>
      <c r="E122" s="32">
        <v>56011.28</v>
      </c>
      <c r="F122" s="32">
        <v>63280.840000099997</v>
      </c>
      <c r="G122" s="32">
        <v>48546.22</v>
      </c>
      <c r="H122" s="32">
        <v>53620.659999999996</v>
      </c>
      <c r="I122" s="32">
        <v>45724.03</v>
      </c>
      <c r="J122" s="32">
        <v>46945.66</v>
      </c>
      <c r="M122" s="12">
        <f t="shared" si="56"/>
        <v>1.4896762300913027E-3</v>
      </c>
      <c r="N122" s="12">
        <f t="shared" si="56"/>
        <v>1.5847003916454362E-3</v>
      </c>
      <c r="O122" s="12">
        <f t="shared" si="56"/>
        <v>1.6896489299908224E-3</v>
      </c>
      <c r="P122" s="12">
        <f t="shared" si="55"/>
        <v>1.3379914575416645E-3</v>
      </c>
      <c r="Q122" s="12">
        <f t="shared" si="55"/>
        <v>1.5647330254207614E-3</v>
      </c>
      <c r="R122" s="12">
        <f t="shared" si="55"/>
        <v>1.2707161965960165E-3</v>
      </c>
      <c r="S122" s="12">
        <f t="shared" si="55"/>
        <v>1.8279659597131054E-3</v>
      </c>
      <c r="T122" s="12">
        <f t="shared" si="55"/>
        <v>1.5312497541846411E-3</v>
      </c>
      <c r="U122" s="12">
        <f t="shared" si="55"/>
        <v>1.4663943563261532E-3</v>
      </c>
      <c r="W122" s="12">
        <f t="shared" si="46"/>
        <v>1.5880085172425204E-3</v>
      </c>
      <c r="X122" s="12">
        <f t="shared" si="47"/>
        <v>1.3911468931861474E-3</v>
      </c>
      <c r="Y122" s="12">
        <f t="shared" si="48"/>
        <v>1.6085366900746333E-3</v>
      </c>
      <c r="Z122" s="12">
        <f t="shared" si="49"/>
        <v>1.5292307001677672E-3</v>
      </c>
      <c r="AA122" s="12">
        <f t="shared" si="50"/>
        <v>1.0002738598754046E-4</v>
      </c>
      <c r="AB122" s="12">
        <f t="shared" si="51"/>
        <v>1.5404739258408735E-4</v>
      </c>
      <c r="AC122" s="12">
        <f t="shared" si="52"/>
        <v>1.9277826365646277E-4</v>
      </c>
      <c r="AD122" s="12">
        <f t="shared" si="53"/>
        <v>1.6890578024185144E-4</v>
      </c>
      <c r="AE122" s="12">
        <f t="shared" si="54"/>
        <v>6.2989199932776102E-2</v>
      </c>
      <c r="AF122" s="12">
        <f t="shared" si="54"/>
        <v>0.11073409525522657</v>
      </c>
      <c r="AG122" s="12">
        <f t="shared" si="54"/>
        <v>0.11984697946026844</v>
      </c>
      <c r="AH122" s="12">
        <f t="shared" si="45"/>
        <v>0.11045147094112177</v>
      </c>
    </row>
    <row r="123" spans="1:34" hidden="1" x14ac:dyDescent="0.25">
      <c r="A123" s="32" t="s">
        <v>301</v>
      </c>
      <c r="B123" s="32">
        <v>193634.16</v>
      </c>
      <c r="C123" s="32">
        <v>279973.49</v>
      </c>
      <c r="D123" s="32">
        <v>319400.22000000003</v>
      </c>
      <c r="E123" s="32">
        <v>231437.18</v>
      </c>
      <c r="F123" s="32">
        <v>290854.09999999998</v>
      </c>
      <c r="G123" s="32">
        <v>259191.15999999997</v>
      </c>
      <c r="H123" s="32">
        <v>202879.72</v>
      </c>
      <c r="I123" s="32">
        <v>248804.69</v>
      </c>
      <c r="J123" s="32">
        <v>245923.78</v>
      </c>
      <c r="M123" s="12">
        <f t="shared" si="56"/>
        <v>6.0094948143257611E-3</v>
      </c>
      <c r="N123" s="12">
        <f t="shared" si="56"/>
        <v>7.6566979266269476E-3</v>
      </c>
      <c r="O123" s="12">
        <f t="shared" si="56"/>
        <v>8.6687972648186694E-3</v>
      </c>
      <c r="P123" s="12">
        <f t="shared" si="55"/>
        <v>5.5285465677187258E-3</v>
      </c>
      <c r="Q123" s="12">
        <f t="shared" si="55"/>
        <v>7.1918927727304734E-3</v>
      </c>
      <c r="R123" s="12">
        <f t="shared" si="55"/>
        <v>6.7844294576696086E-3</v>
      </c>
      <c r="S123" s="12">
        <f t="shared" si="55"/>
        <v>6.916312146775629E-3</v>
      </c>
      <c r="T123" s="12">
        <f t="shared" si="55"/>
        <v>8.3322078216308982E-3</v>
      </c>
      <c r="U123" s="12">
        <f t="shared" si="55"/>
        <v>7.6816737282721023E-3</v>
      </c>
      <c r="W123" s="12">
        <f t="shared" si="46"/>
        <v>7.4449966685904596E-3</v>
      </c>
      <c r="X123" s="12">
        <f t="shared" si="47"/>
        <v>6.5016229327062693E-3</v>
      </c>
      <c r="Y123" s="12">
        <f t="shared" si="48"/>
        <v>7.6433978988928765E-3</v>
      </c>
      <c r="Z123" s="12">
        <f t="shared" si="49"/>
        <v>7.1966725000632004E-3</v>
      </c>
      <c r="AA123" s="12">
        <f t="shared" si="50"/>
        <v>1.3422315179543618E-3</v>
      </c>
      <c r="AB123" s="12">
        <f t="shared" si="51"/>
        <v>8.6698604219048736E-4</v>
      </c>
      <c r="AC123" s="12">
        <f t="shared" si="52"/>
        <v>7.0872344384425808E-4</v>
      </c>
      <c r="AD123" s="12">
        <f t="shared" si="53"/>
        <v>1.0212764964217182E-3</v>
      </c>
      <c r="AE123" s="12">
        <f t="shared" si="54"/>
        <v>0.1802863826141218</v>
      </c>
      <c r="AF123" s="12">
        <f t="shared" si="54"/>
        <v>0.133349173147082</v>
      </c>
      <c r="AG123" s="12">
        <f t="shared" si="54"/>
        <v>9.2723609737354454E-2</v>
      </c>
      <c r="AH123" s="12">
        <f t="shared" si="45"/>
        <v>0.14190954172400502</v>
      </c>
    </row>
    <row r="124" spans="1:34" x14ac:dyDescent="0.25">
      <c r="A124" s="32" t="s">
        <v>174</v>
      </c>
      <c r="B124" s="32">
        <v>1251584.6599999999</v>
      </c>
      <c r="C124" s="32">
        <v>1740473.97</v>
      </c>
      <c r="D124" s="32">
        <v>1835715.75</v>
      </c>
      <c r="E124" s="32">
        <v>1631865.3099999998</v>
      </c>
      <c r="F124" s="32">
        <v>1935453.87</v>
      </c>
      <c r="G124" s="32">
        <v>1743649.88</v>
      </c>
      <c r="H124" s="32">
        <v>1333538.53</v>
      </c>
      <c r="I124" s="32">
        <v>1335509.8600000001</v>
      </c>
      <c r="J124" s="32">
        <v>1447579.25</v>
      </c>
      <c r="M124" s="12">
        <f t="shared" si="56"/>
        <v>3.8843309072942867E-2</v>
      </c>
      <c r="N124" s="12">
        <f t="shared" si="56"/>
        <v>4.7598375965692941E-2</v>
      </c>
      <c r="O124" s="12">
        <f t="shared" si="56"/>
        <v>4.9822907675469201E-2</v>
      </c>
      <c r="P124" s="12">
        <f t="shared" si="55"/>
        <v>3.898182374404905E-2</v>
      </c>
      <c r="Q124" s="12">
        <f t="shared" si="55"/>
        <v>4.7857591485236849E-2</v>
      </c>
      <c r="R124" s="12">
        <f t="shared" si="55"/>
        <v>4.5640714018696002E-2</v>
      </c>
      <c r="S124" s="12">
        <f t="shared" si="55"/>
        <v>4.5461265094570893E-2</v>
      </c>
      <c r="T124" s="12">
        <f t="shared" si="55"/>
        <v>4.4724822917756035E-2</v>
      </c>
      <c r="U124" s="12">
        <f t="shared" si="55"/>
        <v>4.5216576836598861E-2</v>
      </c>
      <c r="W124" s="12">
        <f t="shared" si="46"/>
        <v>4.5421530904701669E-2</v>
      </c>
      <c r="X124" s="12">
        <f t="shared" si="47"/>
        <v>4.4160043082660638E-2</v>
      </c>
      <c r="Y124" s="12">
        <f t="shared" si="48"/>
        <v>4.5134221616308597E-2</v>
      </c>
      <c r="Z124" s="12">
        <f t="shared" si="49"/>
        <v>4.4905265201223635E-2</v>
      </c>
      <c r="AA124" s="12">
        <f t="shared" si="50"/>
        <v>5.8044713095010752E-3</v>
      </c>
      <c r="AB124" s="12">
        <f t="shared" si="51"/>
        <v>4.6194267030111409E-3</v>
      </c>
      <c r="AC124" s="12">
        <f t="shared" si="52"/>
        <v>3.7506473665188152E-4</v>
      </c>
      <c r="AD124" s="12">
        <f t="shared" si="53"/>
        <v>3.7577627914718381E-3</v>
      </c>
      <c r="AE124" s="12">
        <f t="shared" si="54"/>
        <v>0.12779118611566312</v>
      </c>
      <c r="AF124" s="12">
        <f t="shared" si="54"/>
        <v>0.10460648089414909</v>
      </c>
      <c r="AG124" s="12">
        <f t="shared" si="54"/>
        <v>8.3099857097426334E-3</v>
      </c>
      <c r="AH124" s="12">
        <f t="shared" si="45"/>
        <v>8.3682008660522111E-2</v>
      </c>
    </row>
    <row r="125" spans="1:34" hidden="1" x14ac:dyDescent="0.25">
      <c r="A125" s="32" t="s">
        <v>302</v>
      </c>
      <c r="B125" s="32">
        <v>28035.67</v>
      </c>
      <c r="C125" s="32">
        <v>27568.99</v>
      </c>
      <c r="D125" s="32">
        <v>31704.870000000003</v>
      </c>
      <c r="E125" s="32">
        <v>35195.129999999997</v>
      </c>
      <c r="F125" s="32">
        <v>32425.989999999998</v>
      </c>
      <c r="G125" s="32">
        <v>31407.81</v>
      </c>
      <c r="H125" s="32">
        <v>28636.5</v>
      </c>
      <c r="I125" s="32">
        <v>23842.33</v>
      </c>
      <c r="J125" s="32">
        <v>27834.699999999997</v>
      </c>
      <c r="M125" s="12">
        <f t="shared" si="56"/>
        <v>8.7009551145907473E-4</v>
      </c>
      <c r="N125" s="12">
        <f t="shared" si="56"/>
        <v>7.5395505685984436E-4</v>
      </c>
      <c r="O125" s="12">
        <f t="shared" si="56"/>
        <v>8.6049749852217222E-4</v>
      </c>
      <c r="P125" s="12">
        <f t="shared" si="55"/>
        <v>8.407374958591976E-4</v>
      </c>
      <c r="Q125" s="12">
        <f t="shared" si="55"/>
        <v>8.0179114934130413E-4</v>
      </c>
      <c r="R125" s="12">
        <f t="shared" si="55"/>
        <v>8.2211164672780558E-4</v>
      </c>
      <c r="S125" s="12">
        <f t="shared" si="55"/>
        <v>9.7623839776169005E-4</v>
      </c>
      <c r="T125" s="12">
        <f t="shared" si="55"/>
        <v>7.9845459710548472E-4</v>
      </c>
      <c r="U125" s="12">
        <f t="shared" si="55"/>
        <v>8.6944452351999247E-4</v>
      </c>
      <c r="W125" s="12">
        <f t="shared" si="46"/>
        <v>8.281826889470304E-4</v>
      </c>
      <c r="X125" s="12">
        <f t="shared" si="47"/>
        <v>8.2154676397610258E-4</v>
      </c>
      <c r="Y125" s="12">
        <f t="shared" si="48"/>
        <v>8.8137917279572245E-4</v>
      </c>
      <c r="Z125" s="12">
        <f t="shared" si="49"/>
        <v>8.437028752396183E-4</v>
      </c>
      <c r="AA125" s="12">
        <f t="shared" si="50"/>
        <v>6.4461899499140027E-5</v>
      </c>
      <c r="AB125" s="12">
        <f t="shared" si="51"/>
        <v>1.947931713806562E-5</v>
      </c>
      <c r="AC125" s="12">
        <f t="shared" si="52"/>
        <v>8.9490763958870921E-5</v>
      </c>
      <c r="AD125" s="12">
        <f t="shared" si="53"/>
        <v>6.2789900435432188E-5</v>
      </c>
      <c r="AE125" s="12">
        <f t="shared" si="54"/>
        <v>7.7835362124144727E-2</v>
      </c>
      <c r="AF125" s="12">
        <f t="shared" si="54"/>
        <v>2.3710539670060999E-2</v>
      </c>
      <c r="AG125" s="12">
        <f t="shared" si="54"/>
        <v>0.10153492018084279</v>
      </c>
      <c r="AH125" s="12">
        <f t="shared" si="45"/>
        <v>7.4421816350453182E-2</v>
      </c>
    </row>
    <row r="126" spans="1:34" hidden="1" x14ac:dyDescent="0.25">
      <c r="A126" s="32" t="s">
        <v>303</v>
      </c>
      <c r="B126" s="32">
        <v>49749.32</v>
      </c>
      <c r="C126" s="32">
        <v>70124.65400010001</v>
      </c>
      <c r="D126" s="32">
        <v>63709.106</v>
      </c>
      <c r="E126" s="32">
        <v>60666.580000100003</v>
      </c>
      <c r="F126" s="32">
        <v>65218.244000100007</v>
      </c>
      <c r="G126" s="32">
        <v>62435.536</v>
      </c>
      <c r="H126" s="32">
        <v>50168.707999999999</v>
      </c>
      <c r="I126" s="32">
        <v>47841.936000000002</v>
      </c>
      <c r="J126" s="32">
        <v>53577.836000000003</v>
      </c>
      <c r="M126" s="12">
        <f t="shared" si="56"/>
        <v>1.5439852170517478E-3</v>
      </c>
      <c r="N126" s="12">
        <f t="shared" si="56"/>
        <v>1.9177647601135302E-3</v>
      </c>
      <c r="O126" s="12">
        <f t="shared" si="56"/>
        <v>1.7291200483106825E-3</v>
      </c>
      <c r="P126" s="12">
        <f t="shared" si="55"/>
        <v>1.4491967653372996E-3</v>
      </c>
      <c r="Q126" s="12">
        <f t="shared" si="55"/>
        <v>1.6126388373912963E-3</v>
      </c>
      <c r="R126" s="12">
        <f t="shared" si="55"/>
        <v>1.6342744468746209E-3</v>
      </c>
      <c r="S126" s="12">
        <f t="shared" si="55"/>
        <v>1.7102864915647541E-3</v>
      </c>
      <c r="T126" s="12">
        <f t="shared" si="55"/>
        <v>1.602176202310193E-3</v>
      </c>
      <c r="U126" s="12">
        <f t="shared" si="55"/>
        <v>1.6735569663855658E-3</v>
      </c>
      <c r="W126" s="12">
        <f t="shared" si="46"/>
        <v>1.7302900084919866E-3</v>
      </c>
      <c r="X126" s="12">
        <f t="shared" si="47"/>
        <v>1.5653700165344057E-3</v>
      </c>
      <c r="Y126" s="12">
        <f t="shared" si="48"/>
        <v>1.6620065534201707E-3</v>
      </c>
      <c r="Z126" s="12">
        <f t="shared" si="49"/>
        <v>1.6525555261488545E-3</v>
      </c>
      <c r="AA126" s="12">
        <f t="shared" si="50"/>
        <v>1.8689251806315872E-4</v>
      </c>
      <c r="AB126" s="12">
        <f t="shared" si="51"/>
        <v>1.0118889820384517E-4</v>
      </c>
      <c r="AC126" s="12">
        <f t="shared" si="52"/>
        <v>5.4972881409196553E-5</v>
      </c>
      <c r="AD126" s="12">
        <f t="shared" si="53"/>
        <v>1.3113919250235556E-4</v>
      </c>
      <c r="AE126" s="12">
        <f t="shared" si="54"/>
        <v>0.10801225063192883</v>
      </c>
      <c r="AF126" s="12">
        <f t="shared" si="54"/>
        <v>6.4642159447942327E-2</v>
      </c>
      <c r="AG126" s="12">
        <f t="shared" si="54"/>
        <v>3.3076212182238544E-2</v>
      </c>
      <c r="AH126" s="12">
        <f t="shared" si="45"/>
        <v>7.9355392558557308E-2</v>
      </c>
    </row>
    <row r="127" spans="1:34" hidden="1" x14ac:dyDescent="0.25">
      <c r="A127" s="32" t="s">
        <v>304</v>
      </c>
      <c r="B127" s="32">
        <v>66653.418000000005</v>
      </c>
      <c r="C127" s="32">
        <v>85024.168000000005</v>
      </c>
      <c r="D127" s="32">
        <v>95625.388000100007</v>
      </c>
      <c r="E127" s="32">
        <v>70052.37600009999</v>
      </c>
      <c r="F127" s="32">
        <v>87661.708000099999</v>
      </c>
      <c r="G127" s="32">
        <v>89593.0260002</v>
      </c>
      <c r="H127" s="32">
        <v>56932.536000100001</v>
      </c>
      <c r="I127" s="32">
        <v>70312.356000100001</v>
      </c>
      <c r="J127" s="32">
        <v>76869.464000000007</v>
      </c>
      <c r="M127" s="12">
        <f t="shared" si="56"/>
        <v>2.0686090193387744E-3</v>
      </c>
      <c r="N127" s="12">
        <f t="shared" si="56"/>
        <v>2.3252357601385091E-3</v>
      </c>
      <c r="O127" s="12">
        <f t="shared" si="56"/>
        <v>2.595355450733537E-3</v>
      </c>
      <c r="P127" s="12">
        <f t="shared" si="55"/>
        <v>1.6734036549179111E-3</v>
      </c>
      <c r="Q127" s="12">
        <f t="shared" si="55"/>
        <v>2.1675940074804803E-3</v>
      </c>
      <c r="R127" s="12">
        <f t="shared" si="55"/>
        <v>2.3451323139165553E-3</v>
      </c>
      <c r="S127" s="12">
        <f t="shared" si="55"/>
        <v>1.9408701386428985E-3</v>
      </c>
      <c r="T127" s="12">
        <f t="shared" si="55"/>
        <v>2.3546869740330434E-3</v>
      </c>
      <c r="U127" s="12">
        <f t="shared" si="55"/>
        <v>2.401094119955208E-3</v>
      </c>
      <c r="W127" s="12">
        <f t="shared" si="46"/>
        <v>2.3297334100702738E-3</v>
      </c>
      <c r="X127" s="12">
        <f t="shared" si="47"/>
        <v>2.0620433254383156E-3</v>
      </c>
      <c r="Y127" s="12">
        <f t="shared" si="48"/>
        <v>2.2322170775437166E-3</v>
      </c>
      <c r="Z127" s="12">
        <f t="shared" si="49"/>
        <v>2.207997937684102E-3</v>
      </c>
      <c r="AA127" s="12">
        <f t="shared" si="50"/>
        <v>2.6340201667405828E-4</v>
      </c>
      <c r="AB127" s="12">
        <f t="shared" si="51"/>
        <v>3.480812515630565E-4</v>
      </c>
      <c r="AC127" s="12">
        <f t="shared" si="52"/>
        <v>2.5337854073168481E-4</v>
      </c>
      <c r="AD127" s="12">
        <f t="shared" si="53"/>
        <v>2.7830070346373782E-4</v>
      </c>
      <c r="AE127" s="12">
        <f t="shared" si="54"/>
        <v>0.1130610118460348</v>
      </c>
      <c r="AF127" s="12">
        <f t="shared" si="54"/>
        <v>0.16880404367307222</v>
      </c>
      <c r="AG127" s="12">
        <f t="shared" si="54"/>
        <v>0.11350981196259688</v>
      </c>
      <c r="AH127" s="12">
        <f t="shared" si="45"/>
        <v>0.1260421029902041</v>
      </c>
    </row>
    <row r="128" spans="1:34" hidden="1" x14ac:dyDescent="0.25">
      <c r="A128" s="32" t="s">
        <v>305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M128" s="12">
        <f t="shared" si="56"/>
        <v>0</v>
      </c>
      <c r="N128" s="12">
        <f t="shared" si="56"/>
        <v>0</v>
      </c>
      <c r="O128" s="12">
        <f t="shared" si="56"/>
        <v>0</v>
      </c>
      <c r="P128" s="12">
        <f t="shared" si="55"/>
        <v>0</v>
      </c>
      <c r="Q128" s="12">
        <f t="shared" si="55"/>
        <v>0</v>
      </c>
      <c r="R128" s="12">
        <f t="shared" si="55"/>
        <v>0</v>
      </c>
      <c r="S128" s="12">
        <f t="shared" si="55"/>
        <v>0</v>
      </c>
      <c r="T128" s="12">
        <f t="shared" si="55"/>
        <v>0</v>
      </c>
      <c r="U128" s="12">
        <f t="shared" si="55"/>
        <v>0</v>
      </c>
      <c r="W128" s="12">
        <f t="shared" si="46"/>
        <v>0</v>
      </c>
      <c r="X128" s="12">
        <f t="shared" si="47"/>
        <v>0</v>
      </c>
      <c r="Y128" s="12">
        <f t="shared" si="48"/>
        <v>0</v>
      </c>
      <c r="Z128" s="12">
        <f t="shared" si="49"/>
        <v>0</v>
      </c>
      <c r="AA128" s="12">
        <f t="shared" si="50"/>
        <v>0</v>
      </c>
      <c r="AB128" s="12">
        <f t="shared" si="51"/>
        <v>0</v>
      </c>
      <c r="AC128" s="12">
        <f t="shared" si="52"/>
        <v>0</v>
      </c>
      <c r="AD128" s="12">
        <f t="shared" si="53"/>
        <v>0</v>
      </c>
      <c r="AE128" s="12" t="e">
        <f t="shared" si="54"/>
        <v>#DIV/0!</v>
      </c>
      <c r="AF128" s="12" t="e">
        <f t="shared" si="54"/>
        <v>#DIV/0!</v>
      </c>
      <c r="AG128" s="12" t="e">
        <f t="shared" si="54"/>
        <v>#DIV/0!</v>
      </c>
      <c r="AH128" s="12" t="e">
        <f t="shared" si="45"/>
        <v>#DIV/0!</v>
      </c>
    </row>
    <row r="129" spans="1:34" hidden="1" x14ac:dyDescent="0.25">
      <c r="A129" s="32" t="s">
        <v>306</v>
      </c>
      <c r="B129" s="32">
        <v>68250.224000000002</v>
      </c>
      <c r="C129" s="32">
        <v>92547.127999999997</v>
      </c>
      <c r="D129" s="32">
        <v>102588.01800000001</v>
      </c>
      <c r="E129" s="32">
        <v>80752.566000000006</v>
      </c>
      <c r="F129" s="32">
        <v>98453.966</v>
      </c>
      <c r="G129" s="32">
        <v>88599.415999999997</v>
      </c>
      <c r="H129" s="32">
        <v>76398.570000100008</v>
      </c>
      <c r="I129" s="32">
        <v>78255.984000000011</v>
      </c>
      <c r="J129" s="32">
        <v>77791.608000099994</v>
      </c>
      <c r="M129" s="12">
        <f t="shared" si="56"/>
        <v>2.1181663772785321E-3</v>
      </c>
      <c r="N129" s="12">
        <f t="shared" si="56"/>
        <v>2.5309732113311112E-3</v>
      </c>
      <c r="O129" s="12">
        <f t="shared" si="56"/>
        <v>2.7843272300863424E-3</v>
      </c>
      <c r="P129" s="12">
        <f t="shared" si="56"/>
        <v>1.9290086475897258E-3</v>
      </c>
      <c r="Q129" s="12">
        <f t="shared" si="56"/>
        <v>2.4344520724378714E-3</v>
      </c>
      <c r="R129" s="12">
        <f t="shared" si="56"/>
        <v>2.319124185573011E-3</v>
      </c>
      <c r="S129" s="12">
        <f t="shared" si="56"/>
        <v>2.6044809096147209E-3</v>
      </c>
      <c r="T129" s="12">
        <f t="shared" si="56"/>
        <v>2.6207107348909802E-3</v>
      </c>
      <c r="U129" s="12">
        <f t="shared" si="56"/>
        <v>2.4298982044534691E-3</v>
      </c>
      <c r="W129" s="12">
        <f t="shared" si="46"/>
        <v>2.4778222728986618E-3</v>
      </c>
      <c r="X129" s="12">
        <f t="shared" si="47"/>
        <v>2.2275283018668695E-3</v>
      </c>
      <c r="Y129" s="12">
        <f t="shared" si="48"/>
        <v>2.5516966163197236E-3</v>
      </c>
      <c r="Z129" s="12">
        <f t="shared" si="49"/>
        <v>2.4190157303617516E-3</v>
      </c>
      <c r="AA129" s="12">
        <f t="shared" si="50"/>
        <v>3.362459474039721E-4</v>
      </c>
      <c r="AB129" s="12">
        <f t="shared" si="51"/>
        <v>2.6487849736150254E-4</v>
      </c>
      <c r="AC129" s="12">
        <f t="shared" si="52"/>
        <v>1.0579220981235224E-4</v>
      </c>
      <c r="AD129" s="12">
        <f t="shared" si="53"/>
        <v>2.6505128772090676E-4</v>
      </c>
      <c r="AE129" s="12">
        <f t="shared" si="54"/>
        <v>0.13570220555432222</v>
      </c>
      <c r="AF129" s="12">
        <f t="shared" si="54"/>
        <v>0.11891139481348474</v>
      </c>
      <c r="AG129" s="12">
        <f t="shared" si="54"/>
        <v>4.1459556412679996E-2</v>
      </c>
      <c r="AH129" s="12">
        <f t="shared" si="45"/>
        <v>0.10956989009793239</v>
      </c>
    </row>
    <row r="130" spans="1:34" hidden="1" x14ac:dyDescent="0.25">
      <c r="A130" s="32" t="s">
        <v>307</v>
      </c>
      <c r="B130" s="32">
        <v>72768.149999999994</v>
      </c>
      <c r="C130" s="32">
        <v>92695.665999999997</v>
      </c>
      <c r="D130" s="32">
        <v>94436.172000100007</v>
      </c>
      <c r="E130" s="32">
        <v>89430.851999999999</v>
      </c>
      <c r="F130" s="32">
        <v>103955.25200000001</v>
      </c>
      <c r="G130" s="32">
        <v>93265.103999999992</v>
      </c>
      <c r="H130" s="32">
        <v>84215.914000199991</v>
      </c>
      <c r="I130" s="32">
        <v>74006.686000140005</v>
      </c>
      <c r="J130" s="32">
        <v>78615.004000000001</v>
      </c>
      <c r="M130" s="12">
        <f t="shared" ref="M130:U158" si="57">B130/B$170</f>
        <v>2.2583815793302126E-3</v>
      </c>
      <c r="N130" s="12">
        <f t="shared" si="57"/>
        <v>2.535035419494553E-3</v>
      </c>
      <c r="O130" s="12">
        <f t="shared" si="57"/>
        <v>2.5630791034972119E-3</v>
      </c>
      <c r="P130" s="12">
        <f t="shared" si="57"/>
        <v>2.1363146140683247E-3</v>
      </c>
      <c r="Q130" s="12">
        <f t="shared" si="57"/>
        <v>2.5704813016085219E-3</v>
      </c>
      <c r="R130" s="12">
        <f t="shared" si="57"/>
        <v>2.4412503842732121E-3</v>
      </c>
      <c r="S130" s="12">
        <f t="shared" si="57"/>
        <v>2.870979657066734E-3</v>
      </c>
      <c r="T130" s="12">
        <f t="shared" si="57"/>
        <v>2.4784062066649484E-3</v>
      </c>
      <c r="U130" s="12">
        <f t="shared" si="57"/>
        <v>2.4556177970052602E-3</v>
      </c>
      <c r="W130" s="12">
        <f t="shared" si="46"/>
        <v>2.4521653674406591E-3</v>
      </c>
      <c r="X130" s="12">
        <f t="shared" si="47"/>
        <v>2.3826820999833529E-3</v>
      </c>
      <c r="Y130" s="12">
        <f t="shared" si="48"/>
        <v>2.6016678869123142E-3</v>
      </c>
      <c r="Z130" s="12">
        <f t="shared" si="49"/>
        <v>2.4788384514454424E-3</v>
      </c>
      <c r="AA130" s="12">
        <f t="shared" si="50"/>
        <v>1.6840644124835633E-4</v>
      </c>
      <c r="AB130" s="12">
        <f t="shared" si="51"/>
        <v>2.22930170873976E-4</v>
      </c>
      <c r="AC130" s="12">
        <f t="shared" si="52"/>
        <v>2.3350899353447762E-4</v>
      </c>
      <c r="AD130" s="12">
        <f t="shared" si="53"/>
        <v>2.0624735872989212E-4</v>
      </c>
      <c r="AE130" s="12">
        <f t="shared" si="54"/>
        <v>6.8676624947249465E-2</v>
      </c>
      <c r="AF130" s="12">
        <f t="shared" si="54"/>
        <v>9.3562700150193578E-2</v>
      </c>
      <c r="AG130" s="12">
        <f t="shared" si="54"/>
        <v>8.9753574892915508E-2</v>
      </c>
      <c r="AH130" s="12">
        <f t="shared" si="45"/>
        <v>8.3203227144401704E-2</v>
      </c>
    </row>
    <row r="131" spans="1:34" hidden="1" x14ac:dyDescent="0.25">
      <c r="A131" s="32" t="s">
        <v>308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M131" s="12">
        <f t="shared" si="57"/>
        <v>0</v>
      </c>
      <c r="N131" s="12">
        <f t="shared" si="57"/>
        <v>0</v>
      </c>
      <c r="O131" s="12">
        <f t="shared" si="57"/>
        <v>0</v>
      </c>
      <c r="P131" s="12">
        <f t="shared" si="57"/>
        <v>0</v>
      </c>
      <c r="Q131" s="12">
        <f t="shared" si="57"/>
        <v>0</v>
      </c>
      <c r="R131" s="12">
        <f t="shared" si="57"/>
        <v>0</v>
      </c>
      <c r="S131" s="12">
        <f t="shared" si="57"/>
        <v>0</v>
      </c>
      <c r="T131" s="12">
        <f t="shared" si="57"/>
        <v>0</v>
      </c>
      <c r="U131" s="12">
        <f t="shared" si="57"/>
        <v>0</v>
      </c>
      <c r="W131" s="12">
        <f t="shared" si="46"/>
        <v>0</v>
      </c>
      <c r="X131" s="12">
        <f t="shared" si="47"/>
        <v>0</v>
      </c>
      <c r="Y131" s="12">
        <f t="shared" si="48"/>
        <v>0</v>
      </c>
      <c r="Z131" s="12">
        <f t="shared" si="49"/>
        <v>0</v>
      </c>
      <c r="AA131" s="12">
        <f t="shared" si="50"/>
        <v>0</v>
      </c>
      <c r="AB131" s="12">
        <f t="shared" si="51"/>
        <v>0</v>
      </c>
      <c r="AC131" s="12">
        <f t="shared" si="52"/>
        <v>0</v>
      </c>
      <c r="AD131" s="12">
        <f t="shared" si="53"/>
        <v>0</v>
      </c>
      <c r="AE131" s="12" t="e">
        <f t="shared" si="54"/>
        <v>#DIV/0!</v>
      </c>
      <c r="AF131" s="12" t="e">
        <f t="shared" si="54"/>
        <v>#DIV/0!</v>
      </c>
      <c r="AG131" s="12" t="e">
        <f t="shared" si="54"/>
        <v>#DIV/0!</v>
      </c>
      <c r="AH131" s="12" t="e">
        <f t="shared" si="45"/>
        <v>#DIV/0!</v>
      </c>
    </row>
    <row r="132" spans="1:34" hidden="1" x14ac:dyDescent="0.25">
      <c r="A132" s="32" t="s">
        <v>309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M132" s="12">
        <f t="shared" si="57"/>
        <v>0</v>
      </c>
      <c r="N132" s="12">
        <f t="shared" si="57"/>
        <v>0</v>
      </c>
      <c r="O132" s="12">
        <f t="shared" si="57"/>
        <v>0</v>
      </c>
      <c r="P132" s="12">
        <f t="shared" si="57"/>
        <v>0</v>
      </c>
      <c r="Q132" s="12">
        <f t="shared" si="57"/>
        <v>0</v>
      </c>
      <c r="R132" s="12">
        <f t="shared" si="57"/>
        <v>0</v>
      </c>
      <c r="S132" s="12">
        <f t="shared" si="57"/>
        <v>0</v>
      </c>
      <c r="T132" s="12">
        <f t="shared" si="57"/>
        <v>0</v>
      </c>
      <c r="U132" s="12">
        <f t="shared" si="57"/>
        <v>0</v>
      </c>
      <c r="W132" s="12">
        <f t="shared" si="46"/>
        <v>0</v>
      </c>
      <c r="X132" s="12">
        <f t="shared" si="47"/>
        <v>0</v>
      </c>
      <c r="Y132" s="12">
        <f t="shared" si="48"/>
        <v>0</v>
      </c>
      <c r="Z132" s="12">
        <f t="shared" si="49"/>
        <v>0</v>
      </c>
      <c r="AA132" s="12">
        <f t="shared" si="50"/>
        <v>0</v>
      </c>
      <c r="AB132" s="12">
        <f t="shared" si="51"/>
        <v>0</v>
      </c>
      <c r="AC132" s="12">
        <f t="shared" si="52"/>
        <v>0</v>
      </c>
      <c r="AD132" s="12">
        <f t="shared" si="53"/>
        <v>0</v>
      </c>
      <c r="AE132" s="12" t="e">
        <f t="shared" si="54"/>
        <v>#DIV/0!</v>
      </c>
      <c r="AF132" s="12" t="e">
        <f t="shared" si="54"/>
        <v>#DIV/0!</v>
      </c>
      <c r="AG132" s="12" t="e">
        <f t="shared" si="54"/>
        <v>#DIV/0!</v>
      </c>
      <c r="AH132" s="12" t="e">
        <f t="shared" si="45"/>
        <v>#DIV/0!</v>
      </c>
    </row>
    <row r="133" spans="1:34" hidden="1" x14ac:dyDescent="0.25">
      <c r="A133" s="32" t="s">
        <v>310</v>
      </c>
      <c r="B133" s="32">
        <v>120294.9</v>
      </c>
      <c r="C133" s="32">
        <v>267916.174</v>
      </c>
      <c r="D133" s="32">
        <v>287254.87199999997</v>
      </c>
      <c r="E133" s="32">
        <v>160816.78999999998</v>
      </c>
      <c r="F133" s="32">
        <v>287864.304</v>
      </c>
      <c r="G133" s="32">
        <v>247905.17800000001</v>
      </c>
      <c r="H133" s="32">
        <v>137879.64199999999</v>
      </c>
      <c r="I133" s="32">
        <v>193704.5980001</v>
      </c>
      <c r="J133" s="32">
        <v>211128.96000000002</v>
      </c>
      <c r="M133" s="12">
        <f t="shared" si="57"/>
        <v>3.7333886631358637E-3</v>
      </c>
      <c r="N133" s="12">
        <f t="shared" si="57"/>
        <v>7.3269551841341285E-3</v>
      </c>
      <c r="O133" s="12">
        <f t="shared" si="57"/>
        <v>7.7963448137244127E-3</v>
      </c>
      <c r="P133" s="12">
        <f t="shared" si="57"/>
        <v>3.8415742552084463E-3</v>
      </c>
      <c r="Q133" s="12">
        <f t="shared" si="57"/>
        <v>7.1179646684185922E-3</v>
      </c>
      <c r="R133" s="12">
        <f t="shared" si="57"/>
        <v>6.4890144877318657E-3</v>
      </c>
      <c r="S133" s="12">
        <f t="shared" si="57"/>
        <v>4.7004138351417046E-3</v>
      </c>
      <c r="T133" s="12">
        <f t="shared" si="57"/>
        <v>6.4869635959929131E-3</v>
      </c>
      <c r="U133" s="12">
        <f t="shared" si="57"/>
        <v>6.5948229378607129E-3</v>
      </c>
      <c r="W133" s="12">
        <f t="shared" si="46"/>
        <v>6.2855628869981353E-3</v>
      </c>
      <c r="X133" s="12">
        <f t="shared" si="47"/>
        <v>5.8161844704529677E-3</v>
      </c>
      <c r="Y133" s="12">
        <f t="shared" si="48"/>
        <v>5.9274001229984441E-3</v>
      </c>
      <c r="Z133" s="12">
        <f t="shared" si="49"/>
        <v>6.0097158268165151E-3</v>
      </c>
      <c r="AA133" s="12">
        <f t="shared" si="50"/>
        <v>2.2226733020851187E-3</v>
      </c>
      <c r="AB133" s="12">
        <f t="shared" si="51"/>
        <v>1.7387376768959366E-3</v>
      </c>
      <c r="AC133" s="12">
        <f t="shared" si="52"/>
        <v>1.0639689480188713E-3</v>
      </c>
      <c r="AD133" s="12">
        <f t="shared" si="53"/>
        <v>1.5228261581357997E-3</v>
      </c>
      <c r="AE133" s="12">
        <f t="shared" si="54"/>
        <v>0.35361563348332437</v>
      </c>
      <c r="AF133" s="12">
        <f t="shared" si="54"/>
        <v>0.29894816537009233</v>
      </c>
      <c r="AG133" s="12">
        <f t="shared" si="54"/>
        <v>0.17950010560121429</v>
      </c>
      <c r="AH133" s="12">
        <f t="shared" si="45"/>
        <v>0.25339403759170354</v>
      </c>
    </row>
    <row r="134" spans="1:34" hidden="1" x14ac:dyDescent="0.25">
      <c r="A134" s="32" t="s">
        <v>311</v>
      </c>
      <c r="B134" s="32">
        <v>85238.130000100005</v>
      </c>
      <c r="C134" s="32">
        <v>180611.35199999998</v>
      </c>
      <c r="D134" s="32">
        <v>178209.64799999999</v>
      </c>
      <c r="E134" s="32">
        <v>105582.334</v>
      </c>
      <c r="F134" s="32">
        <v>169752.00200000001</v>
      </c>
      <c r="G134" s="32">
        <v>161519.26999999999</v>
      </c>
      <c r="H134" s="32">
        <v>80890.45</v>
      </c>
      <c r="I134" s="32">
        <v>127954.96600003001</v>
      </c>
      <c r="J134" s="32">
        <v>147060.45199999999</v>
      </c>
      <c r="M134" s="12">
        <f t="shared" si="57"/>
        <v>2.6453911862371086E-3</v>
      </c>
      <c r="N134" s="12">
        <f t="shared" si="57"/>
        <v>4.9393482375195228E-3</v>
      </c>
      <c r="O134" s="12">
        <f t="shared" si="57"/>
        <v>4.836763447272195E-3</v>
      </c>
      <c r="P134" s="12">
        <f t="shared" si="57"/>
        <v>2.5221394861769065E-3</v>
      </c>
      <c r="Q134" s="12">
        <f t="shared" si="57"/>
        <v>4.1974247443660895E-3</v>
      </c>
      <c r="R134" s="12">
        <f t="shared" si="57"/>
        <v>4.2278297352783597E-3</v>
      </c>
      <c r="S134" s="12">
        <f t="shared" si="57"/>
        <v>2.7576122536700398E-3</v>
      </c>
      <c r="T134" s="12">
        <f t="shared" si="57"/>
        <v>4.2850774578323493E-3</v>
      </c>
      <c r="U134" s="12">
        <f t="shared" si="57"/>
        <v>4.5935794033265939E-3</v>
      </c>
      <c r="W134" s="12">
        <f t="shared" si="46"/>
        <v>4.1405009570096088E-3</v>
      </c>
      <c r="X134" s="12">
        <f t="shared" si="47"/>
        <v>3.6491313219404521E-3</v>
      </c>
      <c r="Y134" s="12">
        <f t="shared" si="48"/>
        <v>3.8787563716096616E-3</v>
      </c>
      <c r="Z134" s="12">
        <f t="shared" si="49"/>
        <v>3.8894628835199081E-3</v>
      </c>
      <c r="AA134" s="12">
        <f t="shared" si="50"/>
        <v>1.2958185944768931E-3</v>
      </c>
      <c r="AB134" s="12">
        <f t="shared" si="51"/>
        <v>9.7612195153902687E-4</v>
      </c>
      <c r="AC134" s="12">
        <f t="shared" si="52"/>
        <v>9.8311569130310993E-4</v>
      </c>
      <c r="AD134" s="12">
        <f t="shared" si="53"/>
        <v>9.7208761968761172E-4</v>
      </c>
      <c r="AE134" s="12">
        <f t="shared" si="54"/>
        <v>0.31296179083913828</v>
      </c>
      <c r="AF134" s="12">
        <f t="shared" si="54"/>
        <v>0.26749433369801745</v>
      </c>
      <c r="AG134" s="12">
        <f t="shared" si="54"/>
        <v>0.25346157301834416</v>
      </c>
      <c r="AH134" s="12">
        <f t="shared" si="45"/>
        <v>0.24992849881829607</v>
      </c>
    </row>
    <row r="135" spans="1:34" hidden="1" x14ac:dyDescent="0.25">
      <c r="A135" s="32" t="s">
        <v>312</v>
      </c>
      <c r="B135" s="32">
        <v>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M135" s="12">
        <f t="shared" si="57"/>
        <v>0</v>
      </c>
      <c r="N135" s="12">
        <f t="shared" si="57"/>
        <v>0</v>
      </c>
      <c r="O135" s="12">
        <f t="shared" si="57"/>
        <v>0</v>
      </c>
      <c r="P135" s="12">
        <f t="shared" si="57"/>
        <v>0</v>
      </c>
      <c r="Q135" s="12">
        <f t="shared" si="57"/>
        <v>0</v>
      </c>
      <c r="R135" s="12">
        <f t="shared" si="57"/>
        <v>0</v>
      </c>
      <c r="S135" s="12">
        <f t="shared" si="57"/>
        <v>0</v>
      </c>
      <c r="T135" s="12">
        <f t="shared" si="57"/>
        <v>0</v>
      </c>
      <c r="U135" s="12">
        <f t="shared" si="57"/>
        <v>0</v>
      </c>
      <c r="W135" s="12">
        <f t="shared" si="46"/>
        <v>0</v>
      </c>
      <c r="X135" s="12">
        <f t="shared" si="47"/>
        <v>0</v>
      </c>
      <c r="Y135" s="12">
        <f t="shared" si="48"/>
        <v>0</v>
      </c>
      <c r="Z135" s="12">
        <f t="shared" si="49"/>
        <v>0</v>
      </c>
      <c r="AA135" s="12">
        <f t="shared" si="50"/>
        <v>0</v>
      </c>
      <c r="AB135" s="12">
        <f t="shared" si="51"/>
        <v>0</v>
      </c>
      <c r="AC135" s="12">
        <f t="shared" si="52"/>
        <v>0</v>
      </c>
      <c r="AD135" s="12">
        <f t="shared" si="53"/>
        <v>0</v>
      </c>
      <c r="AE135" s="12" t="e">
        <f t="shared" si="54"/>
        <v>#DIV/0!</v>
      </c>
      <c r="AF135" s="12" t="e">
        <f t="shared" si="54"/>
        <v>#DIV/0!</v>
      </c>
      <c r="AG135" s="12" t="e">
        <f t="shared" si="54"/>
        <v>#DIV/0!</v>
      </c>
      <c r="AH135" s="12" t="e">
        <f t="shared" si="45"/>
        <v>#DIV/0!</v>
      </c>
    </row>
    <row r="136" spans="1:34" hidden="1" x14ac:dyDescent="0.25">
      <c r="A136" s="32" t="s">
        <v>313</v>
      </c>
      <c r="B136" s="32">
        <v>0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M136" s="12">
        <f t="shared" si="57"/>
        <v>0</v>
      </c>
      <c r="N136" s="12">
        <f t="shared" si="57"/>
        <v>0</v>
      </c>
      <c r="O136" s="12">
        <f t="shared" si="57"/>
        <v>0</v>
      </c>
      <c r="P136" s="12">
        <f t="shared" si="57"/>
        <v>0</v>
      </c>
      <c r="Q136" s="12">
        <f t="shared" si="57"/>
        <v>0</v>
      </c>
      <c r="R136" s="12">
        <f t="shared" si="57"/>
        <v>0</v>
      </c>
      <c r="S136" s="12">
        <f t="shared" si="57"/>
        <v>0</v>
      </c>
      <c r="T136" s="12">
        <f t="shared" si="57"/>
        <v>0</v>
      </c>
      <c r="U136" s="12">
        <f t="shared" si="57"/>
        <v>0</v>
      </c>
      <c r="W136" s="12">
        <f t="shared" si="46"/>
        <v>0</v>
      </c>
      <c r="X136" s="12">
        <f t="shared" si="47"/>
        <v>0</v>
      </c>
      <c r="Y136" s="12">
        <f t="shared" si="48"/>
        <v>0</v>
      </c>
      <c r="Z136" s="12">
        <f t="shared" si="49"/>
        <v>0</v>
      </c>
      <c r="AA136" s="12">
        <f t="shared" si="50"/>
        <v>0</v>
      </c>
      <c r="AB136" s="12">
        <f t="shared" si="51"/>
        <v>0</v>
      </c>
      <c r="AC136" s="12">
        <f t="shared" si="52"/>
        <v>0</v>
      </c>
      <c r="AD136" s="12">
        <f t="shared" si="53"/>
        <v>0</v>
      </c>
      <c r="AE136" s="12" t="e">
        <f t="shared" si="54"/>
        <v>#DIV/0!</v>
      </c>
      <c r="AF136" s="12" t="e">
        <f t="shared" si="54"/>
        <v>#DIV/0!</v>
      </c>
      <c r="AG136" s="12" t="e">
        <f t="shared" si="54"/>
        <v>#DIV/0!</v>
      </c>
      <c r="AH136" s="12" t="e">
        <f t="shared" si="54"/>
        <v>#DIV/0!</v>
      </c>
    </row>
    <row r="137" spans="1:34" hidden="1" x14ac:dyDescent="0.25">
      <c r="A137" s="32" t="s">
        <v>314</v>
      </c>
      <c r="B137" s="32">
        <v>16828.528000000002</v>
      </c>
      <c r="C137" s="32">
        <v>21967.059999999998</v>
      </c>
      <c r="D137" s="32">
        <v>20148.583999999999</v>
      </c>
      <c r="E137" s="32">
        <v>15014.964</v>
      </c>
      <c r="F137" s="32">
        <v>19687.234</v>
      </c>
      <c r="G137" s="32">
        <v>16845.987999999001</v>
      </c>
      <c r="H137" s="32">
        <v>16197.642</v>
      </c>
      <c r="I137" s="32">
        <v>18102.69400001</v>
      </c>
      <c r="J137" s="32">
        <v>16831.64</v>
      </c>
      <c r="M137" s="12">
        <f t="shared" si="57"/>
        <v>5.2227846444416568E-4</v>
      </c>
      <c r="N137" s="12">
        <f t="shared" si="57"/>
        <v>6.0075381692777324E-4</v>
      </c>
      <c r="O137" s="12">
        <f t="shared" si="57"/>
        <v>5.4684993601184482E-4</v>
      </c>
      <c r="P137" s="12">
        <f t="shared" si="57"/>
        <v>3.586758518515488E-4</v>
      </c>
      <c r="Q137" s="12">
        <f t="shared" si="57"/>
        <v>4.8680240684127767E-4</v>
      </c>
      <c r="R137" s="12">
        <f t="shared" si="57"/>
        <v>4.4095029024424277E-4</v>
      </c>
      <c r="S137" s="12">
        <f t="shared" si="57"/>
        <v>5.5218899214629774E-4</v>
      </c>
      <c r="T137" s="12">
        <f t="shared" si="57"/>
        <v>6.062402141192517E-4</v>
      </c>
      <c r="U137" s="12">
        <f t="shared" si="57"/>
        <v>5.2575300685331794E-4</v>
      </c>
      <c r="W137" s="12">
        <f t="shared" ref="W137:W169" si="58">AVERAGE(M137:O137)</f>
        <v>5.5662740579459462E-4</v>
      </c>
      <c r="X137" s="12">
        <f t="shared" ref="X137:X169" si="59">AVERAGE(P137:R137)</f>
        <v>4.2880951631235641E-4</v>
      </c>
      <c r="Y137" s="12">
        <f t="shared" ref="Y137:Y169" si="60">AVERAGE(S137:U137)</f>
        <v>5.6139407103962243E-4</v>
      </c>
      <c r="Z137" s="12">
        <f t="shared" ref="Z137:Z169" si="61">AVERAGE(M137:U137)</f>
        <v>5.1561033104885782E-4</v>
      </c>
      <c r="AA137" s="12">
        <f t="shared" ref="AA137:AA169" si="62">STDEV(M137:O137)</f>
        <v>4.0140932019212653E-5</v>
      </c>
      <c r="AB137" s="12">
        <f t="shared" ref="AB137:AB169" si="63">STDEV(P137:R137)</f>
        <v>6.4920353643005391E-5</v>
      </c>
      <c r="AC137" s="12">
        <f t="shared" ref="AC137:AC169" si="64">STDEV(S137:U137)</f>
        <v>4.1025574236585577E-5</v>
      </c>
      <c r="AD137" s="12">
        <f t="shared" ref="AD137:AD169" si="65">STDEV(M137:U137)</f>
        <v>7.8227941847343045E-5</v>
      </c>
      <c r="AE137" s="12">
        <f t="shared" ref="AE137:AH169" si="66">AA137/W137</f>
        <v>7.2114544848741011E-2</v>
      </c>
      <c r="AF137" s="12">
        <f t="shared" si="66"/>
        <v>0.15139671852738373</v>
      </c>
      <c r="AG137" s="12">
        <f t="shared" si="66"/>
        <v>7.3078032620850469E-2</v>
      </c>
      <c r="AH137" s="12">
        <f t="shared" si="66"/>
        <v>0.15171911254805789</v>
      </c>
    </row>
    <row r="138" spans="1:34" hidden="1" x14ac:dyDescent="0.25">
      <c r="A138" s="32" t="s">
        <v>315</v>
      </c>
      <c r="B138" s="32">
        <v>64887.229999999996</v>
      </c>
      <c r="C138" s="32">
        <v>132990.296</v>
      </c>
      <c r="D138" s="32">
        <v>143139.18000000002</v>
      </c>
      <c r="E138" s="32">
        <v>76831.850000099992</v>
      </c>
      <c r="F138" s="32">
        <v>136541.764</v>
      </c>
      <c r="G138" s="32">
        <v>117643.826</v>
      </c>
      <c r="H138" s="32">
        <v>69693.838000000003</v>
      </c>
      <c r="I138" s="32">
        <v>106239.36800002999</v>
      </c>
      <c r="J138" s="32">
        <v>113502.41</v>
      </c>
      <c r="M138" s="12">
        <f t="shared" si="57"/>
        <v>2.0137948397171393E-3</v>
      </c>
      <c r="N138" s="12">
        <f t="shared" si="57"/>
        <v>3.6370105028326223E-3</v>
      </c>
      <c r="O138" s="12">
        <f t="shared" si="57"/>
        <v>3.8849207181898223E-3</v>
      </c>
      <c r="P138" s="12">
        <f t="shared" si="57"/>
        <v>1.8353510037131149E-3</v>
      </c>
      <c r="Q138" s="12">
        <f t="shared" si="57"/>
        <v>3.3762416472295559E-3</v>
      </c>
      <c r="R138" s="12">
        <f t="shared" si="57"/>
        <v>3.0793729177621561E-3</v>
      </c>
      <c r="S138" s="12">
        <f t="shared" si="57"/>
        <v>2.3759118866824784E-3</v>
      </c>
      <c r="T138" s="12">
        <f t="shared" si="57"/>
        <v>3.5578448823250608E-3</v>
      </c>
      <c r="U138" s="12">
        <f t="shared" si="57"/>
        <v>3.545360603161552E-3</v>
      </c>
      <c r="W138" s="12">
        <f t="shared" si="58"/>
        <v>3.178575353579861E-3</v>
      </c>
      <c r="X138" s="12">
        <f t="shared" si="59"/>
        <v>2.7636551895682759E-3</v>
      </c>
      <c r="Y138" s="12">
        <f t="shared" si="60"/>
        <v>3.1597057907230305E-3</v>
      </c>
      <c r="Z138" s="12">
        <f t="shared" si="61"/>
        <v>3.0339787779570557E-3</v>
      </c>
      <c r="AA138" s="12">
        <f t="shared" si="62"/>
        <v>1.0163169303053765E-3</v>
      </c>
      <c r="AB138" s="12">
        <f t="shared" si="63"/>
        <v>8.175232453826966E-4</v>
      </c>
      <c r="AC138" s="12">
        <f t="shared" si="64"/>
        <v>6.7881413311370118E-4</v>
      </c>
      <c r="AD138" s="12">
        <f t="shared" si="65"/>
        <v>7.6267922937361596E-4</v>
      </c>
      <c r="AE138" s="12">
        <f t="shared" si="66"/>
        <v>0.31973976302331564</v>
      </c>
      <c r="AF138" s="12">
        <f t="shared" si="66"/>
        <v>0.29581231713295097</v>
      </c>
      <c r="AG138" s="12">
        <f t="shared" si="66"/>
        <v>0.21483460109061903</v>
      </c>
      <c r="AH138" s="12">
        <f t="shared" si="66"/>
        <v>0.25137922351822439</v>
      </c>
    </row>
    <row r="139" spans="1:34" hidden="1" x14ac:dyDescent="0.25">
      <c r="A139" s="32" t="s">
        <v>316</v>
      </c>
      <c r="B139" s="32">
        <v>39636.765999999996</v>
      </c>
      <c r="C139" s="32">
        <v>85274.574000100009</v>
      </c>
      <c r="D139" s="32">
        <v>91889.358000000007</v>
      </c>
      <c r="E139" s="32">
        <v>46512.960000100007</v>
      </c>
      <c r="F139" s="32">
        <v>82926.240000000005</v>
      </c>
      <c r="G139" s="32">
        <v>73847.406000104005</v>
      </c>
      <c r="H139" s="32">
        <v>40330.370000000003</v>
      </c>
      <c r="I139" s="32">
        <v>70960.27399999999</v>
      </c>
      <c r="J139" s="32">
        <v>75183.76999999999</v>
      </c>
      <c r="M139" s="12">
        <f t="shared" si="57"/>
        <v>1.2301390402067673E-3</v>
      </c>
      <c r="N139" s="12">
        <f t="shared" si="57"/>
        <v>2.3320838481549165E-3</v>
      </c>
      <c r="O139" s="12">
        <f t="shared" si="57"/>
        <v>2.4939563764118369E-3</v>
      </c>
      <c r="P139" s="12">
        <f t="shared" si="57"/>
        <v>1.1110966067033451E-3</v>
      </c>
      <c r="Q139" s="12">
        <f t="shared" si="57"/>
        <v>2.0505010110763878E-3</v>
      </c>
      <c r="R139" s="12">
        <f t="shared" si="57"/>
        <v>1.9329845841948971E-3</v>
      </c>
      <c r="S139" s="12">
        <f t="shared" si="57"/>
        <v>1.3748906392169482E-3</v>
      </c>
      <c r="T139" s="12">
        <f t="shared" si="57"/>
        <v>2.3763850675317718E-3</v>
      </c>
      <c r="U139" s="12">
        <f t="shared" si="57"/>
        <v>2.3484397922049348E-3</v>
      </c>
      <c r="W139" s="12">
        <f t="shared" si="58"/>
        <v>2.0187264215911736E-3</v>
      </c>
      <c r="X139" s="12">
        <f t="shared" si="59"/>
        <v>1.6981940673248767E-3</v>
      </c>
      <c r="Y139" s="12">
        <f t="shared" si="60"/>
        <v>2.0332384996512181E-3</v>
      </c>
      <c r="Z139" s="12">
        <f t="shared" si="61"/>
        <v>1.9167196628557563E-3</v>
      </c>
      <c r="AA139" s="12">
        <f t="shared" si="62"/>
        <v>6.877159460199452E-4</v>
      </c>
      <c r="AB139" s="12">
        <f t="shared" si="63"/>
        <v>5.1182526202595382E-4</v>
      </c>
      <c r="AC139" s="12">
        <f t="shared" si="64"/>
        <v>5.7031716054057073E-4</v>
      </c>
      <c r="AD139" s="12">
        <f t="shared" si="65"/>
        <v>5.4032008244005278E-4</v>
      </c>
      <c r="AE139" s="12">
        <f t="shared" si="66"/>
        <v>0.34066822461157609</v>
      </c>
      <c r="AF139" s="12">
        <f t="shared" si="66"/>
        <v>0.30139385826039278</v>
      </c>
      <c r="AG139" s="12">
        <f t="shared" si="66"/>
        <v>0.28049693168725803</v>
      </c>
      <c r="AH139" s="12">
        <f t="shared" si="66"/>
        <v>0.28189833542742493</v>
      </c>
    </row>
    <row r="140" spans="1:34" hidden="1" x14ac:dyDescent="0.25">
      <c r="A140" s="32" t="s">
        <v>317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M140" s="12">
        <f t="shared" si="57"/>
        <v>0</v>
      </c>
      <c r="N140" s="12">
        <f t="shared" si="57"/>
        <v>0</v>
      </c>
      <c r="O140" s="12">
        <f t="shared" si="57"/>
        <v>0</v>
      </c>
      <c r="P140" s="12">
        <f t="shared" si="57"/>
        <v>0</v>
      </c>
      <c r="Q140" s="12">
        <f t="shared" si="57"/>
        <v>0</v>
      </c>
      <c r="R140" s="12">
        <f t="shared" si="57"/>
        <v>0</v>
      </c>
      <c r="S140" s="12">
        <f t="shared" si="57"/>
        <v>0</v>
      </c>
      <c r="T140" s="12">
        <f t="shared" si="57"/>
        <v>0</v>
      </c>
      <c r="U140" s="12">
        <f t="shared" si="57"/>
        <v>0</v>
      </c>
      <c r="W140" s="12">
        <f t="shared" si="58"/>
        <v>0</v>
      </c>
      <c r="X140" s="12">
        <f t="shared" si="59"/>
        <v>0</v>
      </c>
      <c r="Y140" s="12">
        <f t="shared" si="60"/>
        <v>0</v>
      </c>
      <c r="Z140" s="12">
        <f t="shared" si="61"/>
        <v>0</v>
      </c>
      <c r="AA140" s="12">
        <f t="shared" si="62"/>
        <v>0</v>
      </c>
      <c r="AB140" s="12">
        <f t="shared" si="63"/>
        <v>0</v>
      </c>
      <c r="AC140" s="12">
        <f t="shared" si="64"/>
        <v>0</v>
      </c>
      <c r="AD140" s="12">
        <f t="shared" si="65"/>
        <v>0</v>
      </c>
      <c r="AE140" s="12" t="e">
        <f t="shared" si="66"/>
        <v>#DIV/0!</v>
      </c>
      <c r="AF140" s="12" t="e">
        <f t="shared" si="66"/>
        <v>#DIV/0!</v>
      </c>
      <c r="AG140" s="12" t="e">
        <f t="shared" si="66"/>
        <v>#DIV/0!</v>
      </c>
      <c r="AH140" s="12" t="e">
        <f t="shared" si="66"/>
        <v>#DIV/0!</v>
      </c>
    </row>
    <row r="141" spans="1:34" hidden="1" x14ac:dyDescent="0.25">
      <c r="A141" s="32" t="s">
        <v>318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M141" s="12">
        <f t="shared" si="57"/>
        <v>0</v>
      </c>
      <c r="N141" s="12">
        <f t="shared" si="57"/>
        <v>0</v>
      </c>
      <c r="O141" s="12">
        <f t="shared" si="57"/>
        <v>0</v>
      </c>
      <c r="P141" s="12">
        <f t="shared" si="57"/>
        <v>0</v>
      </c>
      <c r="Q141" s="12">
        <f t="shared" si="57"/>
        <v>0</v>
      </c>
      <c r="R141" s="12">
        <f t="shared" si="57"/>
        <v>0</v>
      </c>
      <c r="S141" s="12">
        <f t="shared" si="57"/>
        <v>0</v>
      </c>
      <c r="T141" s="12">
        <f t="shared" si="57"/>
        <v>0</v>
      </c>
      <c r="U141" s="12">
        <f t="shared" si="57"/>
        <v>0</v>
      </c>
      <c r="W141" s="12">
        <f t="shared" si="58"/>
        <v>0</v>
      </c>
      <c r="X141" s="12">
        <f t="shared" si="59"/>
        <v>0</v>
      </c>
      <c r="Y141" s="12">
        <f t="shared" si="60"/>
        <v>0</v>
      </c>
      <c r="Z141" s="12">
        <f t="shared" si="61"/>
        <v>0</v>
      </c>
      <c r="AA141" s="12">
        <f t="shared" si="62"/>
        <v>0</v>
      </c>
      <c r="AB141" s="12">
        <f t="shared" si="63"/>
        <v>0</v>
      </c>
      <c r="AC141" s="12">
        <f t="shared" si="64"/>
        <v>0</v>
      </c>
      <c r="AD141" s="12">
        <f t="shared" si="65"/>
        <v>0</v>
      </c>
      <c r="AE141" s="12" t="e">
        <f t="shared" si="66"/>
        <v>#DIV/0!</v>
      </c>
      <c r="AF141" s="12" t="e">
        <f t="shared" si="66"/>
        <v>#DIV/0!</v>
      </c>
      <c r="AG141" s="12" t="e">
        <f t="shared" si="66"/>
        <v>#DIV/0!</v>
      </c>
      <c r="AH141" s="12" t="e">
        <f t="shared" si="66"/>
        <v>#DIV/0!</v>
      </c>
    </row>
    <row r="142" spans="1:34" hidden="1" x14ac:dyDescent="0.25">
      <c r="A142" s="32" t="s">
        <v>319</v>
      </c>
      <c r="B142" s="32">
        <v>176944.758</v>
      </c>
      <c r="C142" s="32">
        <v>373880.18599999999</v>
      </c>
      <c r="D142" s="32">
        <v>398883.53599999996</v>
      </c>
      <c r="E142" s="32">
        <v>193420.764</v>
      </c>
      <c r="F142" s="32">
        <v>344939.38399999996</v>
      </c>
      <c r="G142" s="32">
        <v>314128.07600001001</v>
      </c>
      <c r="H142" s="32">
        <v>171800.08199999999</v>
      </c>
      <c r="I142" s="32">
        <v>306173.77999999997</v>
      </c>
      <c r="J142" s="32">
        <v>313439.90600000002</v>
      </c>
      <c r="M142" s="12">
        <f t="shared" si="57"/>
        <v>5.4915341674378467E-3</v>
      </c>
      <c r="N142" s="12">
        <f t="shared" si="57"/>
        <v>1.022485252069079E-2</v>
      </c>
      <c r="O142" s="12">
        <f t="shared" si="57"/>
        <v>1.0826042968467581E-2</v>
      </c>
      <c r="P142" s="12">
        <f t="shared" si="57"/>
        <v>4.6204144940658791E-3</v>
      </c>
      <c r="Q142" s="12">
        <f t="shared" si="57"/>
        <v>8.5292490730565652E-3</v>
      </c>
      <c r="R142" s="12">
        <f t="shared" si="57"/>
        <v>8.2224246085227035E-3</v>
      </c>
      <c r="S142" s="12">
        <f t="shared" si="57"/>
        <v>5.8567854586631385E-3</v>
      </c>
      <c r="T142" s="12">
        <f t="shared" si="57"/>
        <v>1.0253438407830244E-2</v>
      </c>
      <c r="U142" s="12">
        <f t="shared" si="57"/>
        <v>9.7906070381330243E-3</v>
      </c>
      <c r="W142" s="12">
        <f t="shared" si="58"/>
        <v>8.8474765521987398E-3</v>
      </c>
      <c r="X142" s="12">
        <f t="shared" si="59"/>
        <v>7.1240293918817159E-3</v>
      </c>
      <c r="Y142" s="12">
        <f t="shared" si="60"/>
        <v>8.6336103015421366E-3</v>
      </c>
      <c r="Z142" s="12">
        <f t="shared" si="61"/>
        <v>8.2017054152075299E-3</v>
      </c>
      <c r="AA142" s="12">
        <f t="shared" si="62"/>
        <v>2.9218349467415995E-3</v>
      </c>
      <c r="AB142" s="12">
        <f t="shared" si="63"/>
        <v>2.1736147267704033E-3</v>
      </c>
      <c r="AC142" s="12">
        <f t="shared" si="64"/>
        <v>2.4159098441821924E-3</v>
      </c>
      <c r="AD142" s="12">
        <f t="shared" si="65"/>
        <v>2.3316175992668183E-3</v>
      </c>
      <c r="AE142" s="12">
        <f t="shared" si="66"/>
        <v>0.33024500596336442</v>
      </c>
      <c r="AF142" s="12">
        <f t="shared" si="66"/>
        <v>0.30511029744590545</v>
      </c>
      <c r="AG142" s="12">
        <f t="shared" si="66"/>
        <v>0.27982613991167316</v>
      </c>
      <c r="AH142" s="12">
        <f t="shared" si="66"/>
        <v>0.2842844849003664</v>
      </c>
    </row>
    <row r="143" spans="1:34" hidden="1" x14ac:dyDescent="0.25">
      <c r="A143" s="32" t="s">
        <v>320</v>
      </c>
      <c r="B143" s="32">
        <v>197226.228</v>
      </c>
      <c r="C143" s="32">
        <v>368566.84</v>
      </c>
      <c r="D143" s="32">
        <v>410687.33199999999</v>
      </c>
      <c r="E143" s="32">
        <v>208072.34599999999</v>
      </c>
      <c r="F143" s="32">
        <v>348359.64399999997</v>
      </c>
      <c r="G143" s="32">
        <v>346384.41400000994</v>
      </c>
      <c r="H143" s="32">
        <v>183156.23199999999</v>
      </c>
      <c r="I143" s="32">
        <v>281638.40600000002</v>
      </c>
      <c r="J143" s="32">
        <v>307554.38400000002</v>
      </c>
      <c r="M143" s="12">
        <f t="shared" si="57"/>
        <v>6.1209757328718768E-3</v>
      </c>
      <c r="N143" s="12">
        <f t="shared" si="57"/>
        <v>1.00795434583876E-2</v>
      </c>
      <c r="O143" s="12">
        <f t="shared" si="57"/>
        <v>1.1146408165709078E-2</v>
      </c>
      <c r="P143" s="12">
        <f t="shared" si="57"/>
        <v>4.9704099156215233E-3</v>
      </c>
      <c r="Q143" s="12">
        <f t="shared" si="57"/>
        <v>8.6138211769906659E-3</v>
      </c>
      <c r="R143" s="12">
        <f t="shared" si="57"/>
        <v>9.0667468057911114E-3</v>
      </c>
      <c r="S143" s="12">
        <f t="shared" si="57"/>
        <v>6.2439245881217463E-3</v>
      </c>
      <c r="T143" s="12">
        <f t="shared" si="57"/>
        <v>9.4317744948652638E-3</v>
      </c>
      <c r="U143" s="12">
        <f t="shared" si="57"/>
        <v>9.6067669079733155E-3</v>
      </c>
      <c r="W143" s="12">
        <f t="shared" si="58"/>
        <v>9.1156424523228512E-3</v>
      </c>
      <c r="X143" s="12">
        <f t="shared" si="59"/>
        <v>7.550325966134433E-3</v>
      </c>
      <c r="Y143" s="12">
        <f t="shared" si="60"/>
        <v>8.4274886636534416E-3</v>
      </c>
      <c r="Z143" s="12">
        <f t="shared" si="61"/>
        <v>8.3644856940369092E-3</v>
      </c>
      <c r="AA143" s="12">
        <f t="shared" si="62"/>
        <v>2.6477484107015311E-3</v>
      </c>
      <c r="AB143" s="12">
        <f t="shared" si="63"/>
        <v>2.2457204917524063E-3</v>
      </c>
      <c r="AC143" s="12">
        <f t="shared" si="64"/>
        <v>1.8930450708120464E-3</v>
      </c>
      <c r="AD143" s="12">
        <f t="shared" si="65"/>
        <v>2.0906963362675971E-3</v>
      </c>
      <c r="AE143" s="12">
        <f t="shared" si="66"/>
        <v>0.29046207379786282</v>
      </c>
      <c r="AF143" s="12">
        <f t="shared" si="66"/>
        <v>0.29743358125532104</v>
      </c>
      <c r="AG143" s="12">
        <f t="shared" si="66"/>
        <v>0.22462742417874498</v>
      </c>
      <c r="AH143" s="12">
        <f t="shared" si="66"/>
        <v>0.24994917951238374</v>
      </c>
    </row>
    <row r="144" spans="1:34" hidden="1" x14ac:dyDescent="0.25">
      <c r="A144" s="32" t="s">
        <v>321</v>
      </c>
      <c r="B144" s="32">
        <v>57237.9620001</v>
      </c>
      <c r="C144" s="32">
        <v>108674.24000010001</v>
      </c>
      <c r="D144" s="32">
        <v>112598.5500001</v>
      </c>
      <c r="E144" s="32">
        <v>63414.425999999999</v>
      </c>
      <c r="F144" s="32">
        <v>102214.3720001</v>
      </c>
      <c r="G144" s="32">
        <v>101918.83799999999</v>
      </c>
      <c r="H144" s="32">
        <v>50900.262000100003</v>
      </c>
      <c r="I144" s="32">
        <v>77283.532000099993</v>
      </c>
      <c r="J144" s="32">
        <v>89019.994000199993</v>
      </c>
      <c r="M144" s="12">
        <f t="shared" si="57"/>
        <v>1.7763974901028616E-3</v>
      </c>
      <c r="N144" s="12">
        <f t="shared" si="57"/>
        <v>2.97201648658423E-3</v>
      </c>
      <c r="O144" s="12">
        <f t="shared" si="57"/>
        <v>3.056021696739642E-3</v>
      </c>
      <c r="P144" s="12">
        <f t="shared" si="57"/>
        <v>1.5148370162743651E-3</v>
      </c>
      <c r="Q144" s="12">
        <f t="shared" si="57"/>
        <v>2.5274349003734289E-3</v>
      </c>
      <c r="R144" s="12">
        <f t="shared" si="57"/>
        <v>2.6677652386703954E-3</v>
      </c>
      <c r="S144" s="12">
        <f t="shared" si="57"/>
        <v>1.7352256812329671E-3</v>
      </c>
      <c r="T144" s="12">
        <f t="shared" si="57"/>
        <v>2.5881443384949657E-3</v>
      </c>
      <c r="U144" s="12">
        <f t="shared" si="57"/>
        <v>2.7806280027180635E-3</v>
      </c>
      <c r="W144" s="12">
        <f t="shared" si="58"/>
        <v>2.601478557808911E-3</v>
      </c>
      <c r="X144" s="12">
        <f t="shared" si="59"/>
        <v>2.2366790517727299E-3</v>
      </c>
      <c r="Y144" s="12">
        <f t="shared" si="60"/>
        <v>2.3679993408153321E-3</v>
      </c>
      <c r="Z144" s="12">
        <f t="shared" si="61"/>
        <v>2.4020523167989907E-3</v>
      </c>
      <c r="AA144" s="12">
        <f t="shared" si="62"/>
        <v>7.1577461190554237E-4</v>
      </c>
      <c r="AB144" s="12">
        <f t="shared" si="63"/>
        <v>6.2905889559003306E-4</v>
      </c>
      <c r="AC144" s="12">
        <f t="shared" si="64"/>
        <v>5.5638509006274747E-4</v>
      </c>
      <c r="AD144" s="12">
        <f t="shared" si="65"/>
        <v>5.7446298378503421E-4</v>
      </c>
      <c r="AE144" s="12">
        <f t="shared" si="66"/>
        <v>0.27514146128823058</v>
      </c>
      <c r="AF144" s="12">
        <f t="shared" si="66"/>
        <v>0.2812468311407747</v>
      </c>
      <c r="AG144" s="12">
        <f t="shared" si="66"/>
        <v>0.23495998519626995</v>
      </c>
      <c r="AH144" s="12">
        <f t="shared" si="66"/>
        <v>0.23915506742607998</v>
      </c>
    </row>
    <row r="145" spans="1:34" hidden="1" x14ac:dyDescent="0.25">
      <c r="A145" s="32" t="s">
        <v>322</v>
      </c>
      <c r="B145" s="32">
        <v>9525.3020000199995</v>
      </c>
      <c r="C145" s="32">
        <v>21406.94</v>
      </c>
      <c r="D145" s="32">
        <v>23420.65</v>
      </c>
      <c r="E145" s="32">
        <v>7782.4359999999997</v>
      </c>
      <c r="F145" s="32">
        <v>15709.1</v>
      </c>
      <c r="G145" s="32">
        <v>14433.2</v>
      </c>
      <c r="H145" s="32">
        <v>6132.4360000099996</v>
      </c>
      <c r="I145" s="32">
        <v>17019.576000000001</v>
      </c>
      <c r="J145" s="32">
        <v>17139.87</v>
      </c>
      <c r="M145" s="12">
        <f t="shared" si="57"/>
        <v>2.956206331259267E-4</v>
      </c>
      <c r="N145" s="12">
        <f t="shared" si="57"/>
        <v>5.8543568933411326E-4</v>
      </c>
      <c r="O145" s="12">
        <f t="shared" si="57"/>
        <v>6.3565662747594649E-4</v>
      </c>
      <c r="P145" s="12">
        <f t="shared" si="57"/>
        <v>1.8590599762877621E-4</v>
      </c>
      <c r="Q145" s="12">
        <f t="shared" si="57"/>
        <v>3.8843586099044259E-4</v>
      </c>
      <c r="R145" s="12">
        <f t="shared" si="57"/>
        <v>3.77794625589997E-4</v>
      </c>
      <c r="S145" s="12">
        <f t="shared" si="57"/>
        <v>2.0905905033875892E-4</v>
      </c>
      <c r="T145" s="12">
        <f t="shared" si="57"/>
        <v>5.6996772957954099E-4</v>
      </c>
      <c r="U145" s="12">
        <f t="shared" si="57"/>
        <v>5.3538087729864574E-4</v>
      </c>
      <c r="W145" s="12">
        <f t="shared" si="58"/>
        <v>5.0557098331199552E-4</v>
      </c>
      <c r="X145" s="12">
        <f t="shared" si="59"/>
        <v>3.1737882806973859E-4</v>
      </c>
      <c r="Y145" s="12">
        <f t="shared" si="60"/>
        <v>4.3813588573898187E-4</v>
      </c>
      <c r="Z145" s="12">
        <f t="shared" si="61"/>
        <v>4.2036189904023864E-4</v>
      </c>
      <c r="AA145" s="12">
        <f t="shared" si="62"/>
        <v>1.8354808038876665E-4</v>
      </c>
      <c r="AB145" s="12">
        <f t="shared" si="63"/>
        <v>1.1398305940283608E-4</v>
      </c>
      <c r="AC145" s="12">
        <f t="shared" si="64"/>
        <v>1.9913867021603503E-4</v>
      </c>
      <c r="AD145" s="12">
        <f t="shared" si="65"/>
        <v>1.685313538698457E-4</v>
      </c>
      <c r="AE145" s="12">
        <f t="shared" si="66"/>
        <v>0.36305105800642112</v>
      </c>
      <c r="AF145" s="12">
        <f t="shared" si="66"/>
        <v>0.35913882503148647</v>
      </c>
      <c r="AG145" s="12">
        <f t="shared" si="66"/>
        <v>0.4545134893028856</v>
      </c>
      <c r="AH145" s="12">
        <f t="shared" si="66"/>
        <v>0.40091967006199397</v>
      </c>
    </row>
    <row r="146" spans="1:34" hidden="1" x14ac:dyDescent="0.25">
      <c r="A146" s="32" t="s">
        <v>323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M146" s="12">
        <f t="shared" si="57"/>
        <v>0</v>
      </c>
      <c r="N146" s="12">
        <f t="shared" si="57"/>
        <v>0</v>
      </c>
      <c r="O146" s="12">
        <f t="shared" si="57"/>
        <v>0</v>
      </c>
      <c r="P146" s="12">
        <f t="shared" si="57"/>
        <v>0</v>
      </c>
      <c r="Q146" s="12">
        <f t="shared" si="57"/>
        <v>0</v>
      </c>
      <c r="R146" s="12">
        <f t="shared" si="57"/>
        <v>0</v>
      </c>
      <c r="S146" s="12">
        <f t="shared" si="57"/>
        <v>0</v>
      </c>
      <c r="T146" s="12">
        <f t="shared" si="57"/>
        <v>0</v>
      </c>
      <c r="U146" s="12">
        <f t="shared" si="57"/>
        <v>0</v>
      </c>
      <c r="W146" s="12">
        <f t="shared" si="58"/>
        <v>0</v>
      </c>
      <c r="X146" s="12">
        <f t="shared" si="59"/>
        <v>0</v>
      </c>
      <c r="Y146" s="12">
        <f t="shared" si="60"/>
        <v>0</v>
      </c>
      <c r="Z146" s="12">
        <f t="shared" si="61"/>
        <v>0</v>
      </c>
      <c r="AA146" s="12">
        <f t="shared" si="62"/>
        <v>0</v>
      </c>
      <c r="AB146" s="12">
        <f t="shared" si="63"/>
        <v>0</v>
      </c>
      <c r="AC146" s="12">
        <f t="shared" si="64"/>
        <v>0</v>
      </c>
      <c r="AD146" s="12">
        <f t="shared" si="65"/>
        <v>0</v>
      </c>
      <c r="AE146" s="12" t="e">
        <f t="shared" si="66"/>
        <v>#DIV/0!</v>
      </c>
      <c r="AF146" s="12" t="e">
        <f t="shared" si="66"/>
        <v>#DIV/0!</v>
      </c>
      <c r="AG146" s="12" t="e">
        <f t="shared" si="66"/>
        <v>#DIV/0!</v>
      </c>
      <c r="AH146" s="12" t="e">
        <f t="shared" si="66"/>
        <v>#DIV/0!</v>
      </c>
    </row>
    <row r="147" spans="1:34" hidden="1" x14ac:dyDescent="0.25">
      <c r="A147" s="32" t="s">
        <v>324</v>
      </c>
      <c r="B147" s="32">
        <v>10484.853999999999</v>
      </c>
      <c r="C147" s="32">
        <v>26361.542000000001</v>
      </c>
      <c r="D147" s="32">
        <v>30130.34</v>
      </c>
      <c r="E147" s="32">
        <v>8908.8379999900008</v>
      </c>
      <c r="F147" s="32">
        <v>19528.601999999999</v>
      </c>
      <c r="G147" s="32">
        <v>20020.022000000001</v>
      </c>
      <c r="H147" s="32">
        <v>7412.3040000199999</v>
      </c>
      <c r="I147" s="32">
        <v>20516.844000000001</v>
      </c>
      <c r="J147" s="32">
        <v>22628.042000000001</v>
      </c>
      <c r="M147" s="12">
        <f t="shared" si="57"/>
        <v>3.2540062012799143E-4</v>
      </c>
      <c r="N147" s="12">
        <f t="shared" si="57"/>
        <v>7.2093384260805981E-4</v>
      </c>
      <c r="O147" s="12">
        <f t="shared" si="57"/>
        <v>8.1776339722012875E-4</v>
      </c>
      <c r="P147" s="12">
        <f t="shared" si="57"/>
        <v>2.1281336796104619E-4</v>
      </c>
      <c r="Q147" s="12">
        <f t="shared" si="57"/>
        <v>4.8287994422402804E-4</v>
      </c>
      <c r="R147" s="12">
        <f t="shared" si="57"/>
        <v>5.2403186512994359E-4</v>
      </c>
      <c r="S147" s="12">
        <f t="shared" si="57"/>
        <v>2.5269064937063156E-4</v>
      </c>
      <c r="T147" s="12">
        <f t="shared" si="57"/>
        <v>6.870875627464296E-4</v>
      </c>
      <c r="U147" s="12">
        <f t="shared" si="57"/>
        <v>7.068093852234937E-4</v>
      </c>
      <c r="W147" s="12">
        <f t="shared" si="58"/>
        <v>6.2136595331872661E-4</v>
      </c>
      <c r="X147" s="12">
        <f t="shared" si="59"/>
        <v>4.0657505910500594E-4</v>
      </c>
      <c r="Y147" s="12">
        <f t="shared" si="60"/>
        <v>5.4886253244685159E-4</v>
      </c>
      <c r="Z147" s="12">
        <f t="shared" si="61"/>
        <v>5.2560118162352806E-4</v>
      </c>
      <c r="AA147" s="12">
        <f t="shared" si="62"/>
        <v>2.6084593057899158E-4</v>
      </c>
      <c r="AB147" s="12">
        <f t="shared" si="63"/>
        <v>1.6905935308283632E-4</v>
      </c>
      <c r="AC147" s="12">
        <f t="shared" si="64"/>
        <v>2.5668185719707545E-4</v>
      </c>
      <c r="AD147" s="12">
        <f t="shared" si="65"/>
        <v>2.2266905928483715E-4</v>
      </c>
      <c r="AE147" s="12">
        <f t="shared" si="66"/>
        <v>0.41979437268136244</v>
      </c>
      <c r="AF147" s="12">
        <f t="shared" si="66"/>
        <v>0.41581338868888523</v>
      </c>
      <c r="AG147" s="12">
        <f t="shared" si="66"/>
        <v>0.46766146716697393</v>
      </c>
      <c r="AH147" s="12">
        <f t="shared" si="66"/>
        <v>0.42364642065117758</v>
      </c>
    </row>
    <row r="148" spans="1:34" hidden="1" x14ac:dyDescent="0.25">
      <c r="A148" s="32" t="s">
        <v>325</v>
      </c>
      <c r="B148" s="32">
        <v>19723.334000000003</v>
      </c>
      <c r="C148" s="32">
        <v>22660.056</v>
      </c>
      <c r="D148" s="32">
        <v>27601.664000104</v>
      </c>
      <c r="E148" s="32">
        <v>15306.304</v>
      </c>
      <c r="F148" s="32">
        <v>20698.648000000001</v>
      </c>
      <c r="G148" s="32">
        <v>17021.335999999999</v>
      </c>
      <c r="H148" s="32">
        <v>18993.351999999999</v>
      </c>
      <c r="I148" s="32">
        <v>21285.032000000003</v>
      </c>
      <c r="J148" s="32">
        <v>19211.448000004002</v>
      </c>
      <c r="M148" s="12">
        <f t="shared" si="57"/>
        <v>6.1211964559463575E-4</v>
      </c>
      <c r="N148" s="12">
        <f t="shared" si="57"/>
        <v>6.1970582926422978E-4</v>
      </c>
      <c r="O148" s="12">
        <f t="shared" si="57"/>
        <v>7.4913295109360113E-4</v>
      </c>
      <c r="P148" s="12">
        <f t="shared" si="57"/>
        <v>3.656353505675251E-4</v>
      </c>
      <c r="Q148" s="12">
        <f t="shared" si="57"/>
        <v>5.1181144414499263E-4</v>
      </c>
      <c r="R148" s="12">
        <f t="shared" si="57"/>
        <v>4.455400923677034E-4</v>
      </c>
      <c r="S148" s="12">
        <f t="shared" si="57"/>
        <v>6.4749670960500725E-4</v>
      </c>
      <c r="T148" s="12">
        <f t="shared" si="57"/>
        <v>7.1281337226426073E-4</v>
      </c>
      <c r="U148" s="12">
        <f t="shared" si="57"/>
        <v>6.000886753761526E-4</v>
      </c>
      <c r="W148" s="12">
        <f t="shared" si="58"/>
        <v>6.6031947531748885E-4</v>
      </c>
      <c r="X148" s="12">
        <f t="shared" si="59"/>
        <v>4.4099562902674038E-4</v>
      </c>
      <c r="Y148" s="12">
        <f t="shared" si="60"/>
        <v>6.5346625241514012E-4</v>
      </c>
      <c r="Z148" s="12">
        <f t="shared" si="61"/>
        <v>5.8492711891978987E-4</v>
      </c>
      <c r="AA148" s="12">
        <f t="shared" si="62"/>
        <v>7.7008198623541122E-5</v>
      </c>
      <c r="AB148" s="12">
        <f t="shared" si="63"/>
        <v>7.319393208241482E-5</v>
      </c>
      <c r="AC148" s="12">
        <f t="shared" si="64"/>
        <v>5.6598947897911235E-5</v>
      </c>
      <c r="AD148" s="12">
        <f t="shared" si="65"/>
        <v>1.236303929678748E-4</v>
      </c>
      <c r="AE148" s="12">
        <f t="shared" si="66"/>
        <v>0.11662263722649516</v>
      </c>
      <c r="AF148" s="12">
        <f t="shared" si="66"/>
        <v>0.16597428016225668</v>
      </c>
      <c r="AG148" s="12">
        <f t="shared" si="66"/>
        <v>8.6613421410405941E-2</v>
      </c>
      <c r="AH148" s="12">
        <f t="shared" si="66"/>
        <v>0.21136033698726156</v>
      </c>
    </row>
    <row r="149" spans="1:34" hidden="1" x14ac:dyDescent="0.25">
      <c r="A149" s="32" t="s">
        <v>326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M149" s="12">
        <f t="shared" si="57"/>
        <v>0</v>
      </c>
      <c r="N149" s="12">
        <f t="shared" si="57"/>
        <v>0</v>
      </c>
      <c r="O149" s="12">
        <f t="shared" si="57"/>
        <v>0</v>
      </c>
      <c r="P149" s="12">
        <f t="shared" si="57"/>
        <v>0</v>
      </c>
      <c r="Q149" s="12">
        <f t="shared" si="57"/>
        <v>0</v>
      </c>
      <c r="R149" s="12">
        <f t="shared" si="57"/>
        <v>0</v>
      </c>
      <c r="S149" s="12">
        <f t="shared" si="57"/>
        <v>0</v>
      </c>
      <c r="T149" s="12">
        <f t="shared" si="57"/>
        <v>0</v>
      </c>
      <c r="U149" s="12">
        <f t="shared" si="57"/>
        <v>0</v>
      </c>
      <c r="W149" s="12">
        <f t="shared" si="58"/>
        <v>0</v>
      </c>
      <c r="X149" s="12">
        <f t="shared" si="59"/>
        <v>0</v>
      </c>
      <c r="Y149" s="12">
        <f t="shared" si="60"/>
        <v>0</v>
      </c>
      <c r="Z149" s="12">
        <f t="shared" si="61"/>
        <v>0</v>
      </c>
      <c r="AA149" s="12">
        <f t="shared" si="62"/>
        <v>0</v>
      </c>
      <c r="AB149" s="12">
        <f t="shared" si="63"/>
        <v>0</v>
      </c>
      <c r="AC149" s="12">
        <f t="shared" si="64"/>
        <v>0</v>
      </c>
      <c r="AD149" s="12">
        <f t="shared" si="65"/>
        <v>0</v>
      </c>
      <c r="AE149" s="12" t="e">
        <f t="shared" si="66"/>
        <v>#DIV/0!</v>
      </c>
      <c r="AF149" s="12" t="e">
        <f t="shared" si="66"/>
        <v>#DIV/0!</v>
      </c>
      <c r="AG149" s="12" t="e">
        <f t="shared" si="66"/>
        <v>#DIV/0!</v>
      </c>
      <c r="AH149" s="12" t="e">
        <f t="shared" si="66"/>
        <v>#DIV/0!</v>
      </c>
    </row>
    <row r="150" spans="1:34" hidden="1" x14ac:dyDescent="0.25">
      <c r="A150" s="32" t="s">
        <v>327</v>
      </c>
      <c r="B150" s="32">
        <v>100713.5340002</v>
      </c>
      <c r="C150" s="32">
        <v>188140.98800000001</v>
      </c>
      <c r="D150" s="32">
        <v>225554.56200002</v>
      </c>
      <c r="E150" s="32">
        <v>91095.421999999991</v>
      </c>
      <c r="F150" s="32">
        <v>167972.43400000001</v>
      </c>
      <c r="G150" s="32">
        <v>160746.84</v>
      </c>
      <c r="H150" s="32">
        <v>95312.100000199993</v>
      </c>
      <c r="I150" s="32">
        <v>165580.31</v>
      </c>
      <c r="J150" s="32">
        <v>163379.52800001</v>
      </c>
      <c r="M150" s="12">
        <f t="shared" si="57"/>
        <v>3.1256750374346301E-3</v>
      </c>
      <c r="N150" s="12">
        <f t="shared" si="57"/>
        <v>5.1452682635529014E-3</v>
      </c>
      <c r="O150" s="12">
        <f t="shared" si="57"/>
        <v>6.121745220254219E-3</v>
      </c>
      <c r="P150" s="12">
        <f t="shared" si="57"/>
        <v>2.1760776839442517E-3</v>
      </c>
      <c r="Q150" s="12">
        <f t="shared" si="57"/>
        <v>4.1534217124755907E-3</v>
      </c>
      <c r="R150" s="12">
        <f t="shared" si="57"/>
        <v>4.2076110794955482E-3</v>
      </c>
      <c r="S150" s="12">
        <f t="shared" si="57"/>
        <v>3.2492564311803894E-3</v>
      </c>
      <c r="T150" s="12">
        <f t="shared" si="57"/>
        <v>5.5451107215465627E-3</v>
      </c>
      <c r="U150" s="12">
        <f t="shared" si="57"/>
        <v>5.1033219641271497E-3</v>
      </c>
      <c r="W150" s="12">
        <f t="shared" si="58"/>
        <v>4.7975628404139164E-3</v>
      </c>
      <c r="X150" s="12">
        <f t="shared" si="59"/>
        <v>3.5123701586384629E-3</v>
      </c>
      <c r="Y150" s="12">
        <f t="shared" si="60"/>
        <v>4.6325630389513666E-3</v>
      </c>
      <c r="Z150" s="12">
        <f t="shared" si="61"/>
        <v>4.3141653460012485E-3</v>
      </c>
      <c r="AA150" s="12">
        <f t="shared" si="62"/>
        <v>1.5279998138270001E-3</v>
      </c>
      <c r="AB150" s="12">
        <f t="shared" si="63"/>
        <v>1.1575803666777488E-3</v>
      </c>
      <c r="AC150" s="12">
        <f t="shared" si="64"/>
        <v>1.2181737170341037E-3</v>
      </c>
      <c r="AD150" s="12">
        <f t="shared" si="65"/>
        <v>1.2870131669570843E-3</v>
      </c>
      <c r="AE150" s="12">
        <f t="shared" si="66"/>
        <v>0.31849500770586464</v>
      </c>
      <c r="AF150" s="12">
        <f t="shared" si="66"/>
        <v>0.32957242955465543</v>
      </c>
      <c r="AG150" s="12">
        <f t="shared" si="66"/>
        <v>0.26295890779930997</v>
      </c>
      <c r="AH150" s="12">
        <f t="shared" si="66"/>
        <v>0.29832263340346987</v>
      </c>
    </row>
    <row r="151" spans="1:34" hidden="1" x14ac:dyDescent="0.25">
      <c r="A151" s="32" t="s">
        <v>328</v>
      </c>
      <c r="B151" s="32">
        <v>111681.10799999999</v>
      </c>
      <c r="C151" s="32">
        <v>202069.87600000002</v>
      </c>
      <c r="D151" s="32">
        <v>240533.00200001002</v>
      </c>
      <c r="E151" s="32">
        <v>101950.106</v>
      </c>
      <c r="F151" s="32">
        <v>175992.50200000001</v>
      </c>
      <c r="G151" s="32">
        <v>179408.33199999999</v>
      </c>
      <c r="H151" s="32">
        <v>100900.43399999999</v>
      </c>
      <c r="I151" s="32">
        <v>170054.99799999999</v>
      </c>
      <c r="J151" s="32">
        <v>182162.19000001001</v>
      </c>
      <c r="M151" s="12">
        <f t="shared" si="57"/>
        <v>3.4660570189896001E-3</v>
      </c>
      <c r="N151" s="12">
        <f t="shared" si="57"/>
        <v>5.5261946429391038E-3</v>
      </c>
      <c r="O151" s="12">
        <f t="shared" si="57"/>
        <v>6.5282729919106195E-3</v>
      </c>
      <c r="P151" s="12">
        <f t="shared" si="57"/>
        <v>2.435373212743347E-3</v>
      </c>
      <c r="Q151" s="12">
        <f t="shared" si="57"/>
        <v>4.351732374371046E-3</v>
      </c>
      <c r="R151" s="12">
        <f t="shared" si="57"/>
        <v>4.6960828933061182E-3</v>
      </c>
      <c r="S151" s="12">
        <f t="shared" si="57"/>
        <v>3.4397666621835471E-3</v>
      </c>
      <c r="T151" s="12">
        <f t="shared" si="57"/>
        <v>5.6949633242163828E-3</v>
      </c>
      <c r="U151" s="12">
        <f t="shared" si="57"/>
        <v>5.6900170825594336E-3</v>
      </c>
      <c r="W151" s="12">
        <f t="shared" si="58"/>
        <v>5.1735082179464415E-3</v>
      </c>
      <c r="X151" s="12">
        <f t="shared" si="59"/>
        <v>3.8277294934735036E-3</v>
      </c>
      <c r="Y151" s="12">
        <f t="shared" si="60"/>
        <v>4.9415823563197878E-3</v>
      </c>
      <c r="Z151" s="12">
        <f t="shared" si="61"/>
        <v>4.6476066892465785E-3</v>
      </c>
      <c r="AA151" s="12">
        <f t="shared" si="62"/>
        <v>1.5612759051441662E-3</v>
      </c>
      <c r="AB151" s="12">
        <f t="shared" si="63"/>
        <v>1.2180461113353836E-3</v>
      </c>
      <c r="AC151" s="12">
        <f t="shared" si="64"/>
        <v>1.3006128942510415E-3</v>
      </c>
      <c r="AD151" s="12">
        <f t="shared" si="65"/>
        <v>1.3384320838501784E-3</v>
      </c>
      <c r="AE151" s="12">
        <f t="shared" si="66"/>
        <v>0.30178282112865668</v>
      </c>
      <c r="AF151" s="12">
        <f t="shared" si="66"/>
        <v>0.31821635081899635</v>
      </c>
      <c r="AG151" s="12">
        <f t="shared" si="66"/>
        <v>0.26319765623003089</v>
      </c>
      <c r="AH151" s="12">
        <f t="shared" si="66"/>
        <v>0.28798307889240754</v>
      </c>
    </row>
    <row r="152" spans="1:34" hidden="1" x14ac:dyDescent="0.25">
      <c r="A152" s="32" t="s">
        <v>329</v>
      </c>
      <c r="B152" s="32">
        <v>6432.9320000099997</v>
      </c>
      <c r="C152" s="32">
        <v>8214.6860000100005</v>
      </c>
      <c r="D152" s="32">
        <v>9381.0360000199998</v>
      </c>
      <c r="E152" s="32">
        <v>5413.4579999999996</v>
      </c>
      <c r="F152" s="32">
        <v>5855.78600001</v>
      </c>
      <c r="G152" s="32">
        <v>5574.0860000000002</v>
      </c>
      <c r="H152" s="32">
        <v>6619.0840000099997</v>
      </c>
      <c r="I152" s="32">
        <v>8656.3260000099999</v>
      </c>
      <c r="J152" s="32">
        <v>8450.0760000200007</v>
      </c>
      <c r="M152" s="12">
        <f t="shared" si="57"/>
        <v>1.9964799338593119E-4</v>
      </c>
      <c r="N152" s="12">
        <f t="shared" si="57"/>
        <v>2.2465473164679981E-4</v>
      </c>
      <c r="O152" s="12">
        <f t="shared" si="57"/>
        <v>2.5460940264267456E-4</v>
      </c>
      <c r="P152" s="12">
        <f t="shared" si="57"/>
        <v>1.2931610489459592E-4</v>
      </c>
      <c r="Q152" s="12">
        <f t="shared" si="57"/>
        <v>1.4479488173667901E-4</v>
      </c>
      <c r="R152" s="12">
        <f t="shared" si="57"/>
        <v>1.4590386978469388E-4</v>
      </c>
      <c r="S152" s="12">
        <f t="shared" si="57"/>
        <v>2.2564922245455276E-4</v>
      </c>
      <c r="T152" s="12">
        <f t="shared" si="57"/>
        <v>2.8989126854429565E-4</v>
      </c>
      <c r="U152" s="12">
        <f t="shared" si="57"/>
        <v>2.6394652363938227E-4</v>
      </c>
      <c r="W152" s="12">
        <f t="shared" si="58"/>
        <v>2.2630404255846853E-4</v>
      </c>
      <c r="X152" s="12">
        <f t="shared" si="59"/>
        <v>1.4000495213865627E-4</v>
      </c>
      <c r="Y152" s="12">
        <f t="shared" si="60"/>
        <v>2.5982900487941024E-4</v>
      </c>
      <c r="Z152" s="12">
        <f t="shared" si="61"/>
        <v>2.0871266652551168E-4</v>
      </c>
      <c r="AA152" s="12">
        <f t="shared" si="62"/>
        <v>2.751779963467866E-5</v>
      </c>
      <c r="AB152" s="12">
        <f t="shared" si="63"/>
        <v>9.2734058024979373E-6</v>
      </c>
      <c r="AC152" s="12">
        <f t="shared" si="64"/>
        <v>3.2318347606324236E-5</v>
      </c>
      <c r="AD152" s="12">
        <f t="shared" si="65"/>
        <v>5.7776143010066372E-5</v>
      </c>
      <c r="AE152" s="12">
        <f t="shared" si="66"/>
        <v>0.12159658892336882</v>
      </c>
      <c r="AF152" s="12">
        <f t="shared" si="66"/>
        <v>6.6236269937893791E-2</v>
      </c>
      <c r="AG152" s="12">
        <f t="shared" si="66"/>
        <v>0.1243831404477863</v>
      </c>
      <c r="AH152" s="12">
        <f t="shared" si="66"/>
        <v>0.27682145013946335</v>
      </c>
    </row>
    <row r="153" spans="1:34" hidden="1" x14ac:dyDescent="0.25">
      <c r="A153" s="32" t="s">
        <v>330</v>
      </c>
      <c r="B153" s="32">
        <v>22713.671999999999</v>
      </c>
      <c r="C153" s="32">
        <v>37791.432000000001</v>
      </c>
      <c r="D153" s="32">
        <v>43544.146000100001</v>
      </c>
      <c r="E153" s="32">
        <v>18818.464</v>
      </c>
      <c r="F153" s="32">
        <v>29464.95</v>
      </c>
      <c r="G153" s="32">
        <v>30030.044000000002</v>
      </c>
      <c r="H153" s="32">
        <v>20168.351999999999</v>
      </c>
      <c r="I153" s="32">
        <v>31996.14</v>
      </c>
      <c r="J153" s="32">
        <v>33798.273999999998</v>
      </c>
      <c r="M153" s="12">
        <f t="shared" si="57"/>
        <v>7.0492569130517176E-4</v>
      </c>
      <c r="N153" s="12">
        <f t="shared" si="57"/>
        <v>1.0335177771247674E-3</v>
      </c>
      <c r="O153" s="12">
        <f t="shared" si="57"/>
        <v>1.181825653546925E-3</v>
      </c>
      <c r="P153" s="12">
        <f t="shared" si="57"/>
        <v>4.4953345247698926E-4</v>
      </c>
      <c r="Q153" s="12">
        <f t="shared" si="57"/>
        <v>7.2857408904968089E-4</v>
      </c>
      <c r="R153" s="12">
        <f t="shared" si="57"/>
        <v>7.8604808562419525E-4</v>
      </c>
      <c r="S153" s="12">
        <f t="shared" si="57"/>
        <v>6.875532848628071E-4</v>
      </c>
      <c r="T153" s="12">
        <f t="shared" si="57"/>
        <v>1.0715171324543651E-3</v>
      </c>
      <c r="U153" s="12">
        <f t="shared" si="57"/>
        <v>1.0557226854871133E-3</v>
      </c>
      <c r="W153" s="12">
        <f t="shared" si="58"/>
        <v>9.7342304065895467E-4</v>
      </c>
      <c r="X153" s="12">
        <f t="shared" si="59"/>
        <v>6.5471854238362184E-4</v>
      </c>
      <c r="Y153" s="12">
        <f t="shared" si="60"/>
        <v>9.3826436760142842E-4</v>
      </c>
      <c r="Z153" s="12">
        <f t="shared" si="61"/>
        <v>8.5546865021466842E-4</v>
      </c>
      <c r="AA153" s="12">
        <f t="shared" si="62"/>
        <v>2.4406336576741298E-4</v>
      </c>
      <c r="AB153" s="12">
        <f t="shared" si="63"/>
        <v>1.8000418303627412E-4</v>
      </c>
      <c r="AC153" s="12">
        <f t="shared" si="64"/>
        <v>2.1726573911854861E-4</v>
      </c>
      <c r="AD153" s="12">
        <f t="shared" si="65"/>
        <v>2.4019590757872836E-4</v>
      </c>
      <c r="AE153" s="12">
        <f t="shared" si="66"/>
        <v>0.25072692506044986</v>
      </c>
      <c r="AF153" s="12">
        <f t="shared" si="66"/>
        <v>0.27493368735355528</v>
      </c>
      <c r="AG153" s="12">
        <f t="shared" si="66"/>
        <v>0.23156132388781323</v>
      </c>
      <c r="AH153" s="12">
        <f t="shared" si="66"/>
        <v>0.28077698407586815</v>
      </c>
    </row>
    <row r="154" spans="1:34" hidden="1" x14ac:dyDescent="0.25">
      <c r="A154" s="32" t="s">
        <v>331</v>
      </c>
      <c r="B154" s="32">
        <v>0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M154" s="12">
        <f t="shared" si="57"/>
        <v>0</v>
      </c>
      <c r="N154" s="12">
        <f t="shared" si="57"/>
        <v>0</v>
      </c>
      <c r="O154" s="12">
        <f t="shared" si="57"/>
        <v>0</v>
      </c>
      <c r="P154" s="12">
        <f t="shared" si="57"/>
        <v>0</v>
      </c>
      <c r="Q154" s="12">
        <f t="shared" si="57"/>
        <v>0</v>
      </c>
      <c r="R154" s="12">
        <f t="shared" si="57"/>
        <v>0</v>
      </c>
      <c r="S154" s="12">
        <f t="shared" si="57"/>
        <v>0</v>
      </c>
      <c r="T154" s="12">
        <f t="shared" si="57"/>
        <v>0</v>
      </c>
      <c r="U154" s="12">
        <f t="shared" si="57"/>
        <v>0</v>
      </c>
      <c r="W154" s="12">
        <f t="shared" si="58"/>
        <v>0</v>
      </c>
      <c r="X154" s="12">
        <f t="shared" si="59"/>
        <v>0</v>
      </c>
      <c r="Y154" s="12">
        <f t="shared" si="60"/>
        <v>0</v>
      </c>
      <c r="Z154" s="12">
        <f t="shared" si="61"/>
        <v>0</v>
      </c>
      <c r="AA154" s="12">
        <f t="shared" si="62"/>
        <v>0</v>
      </c>
      <c r="AB154" s="12">
        <f t="shared" si="63"/>
        <v>0</v>
      </c>
      <c r="AC154" s="12">
        <f t="shared" si="64"/>
        <v>0</v>
      </c>
      <c r="AD154" s="12">
        <f t="shared" si="65"/>
        <v>0</v>
      </c>
      <c r="AE154" s="12" t="e">
        <f t="shared" si="66"/>
        <v>#DIV/0!</v>
      </c>
      <c r="AF154" s="12" t="e">
        <f t="shared" si="66"/>
        <v>#DIV/0!</v>
      </c>
      <c r="AG154" s="12" t="e">
        <f t="shared" si="66"/>
        <v>#DIV/0!</v>
      </c>
      <c r="AH154" s="12" t="e">
        <f t="shared" si="66"/>
        <v>#DIV/0!</v>
      </c>
    </row>
    <row r="155" spans="1:34" hidden="1" x14ac:dyDescent="0.25">
      <c r="A155" s="32" t="s">
        <v>332</v>
      </c>
      <c r="B155" s="32">
        <v>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M155" s="12">
        <f t="shared" si="57"/>
        <v>0</v>
      </c>
      <c r="N155" s="12">
        <f t="shared" si="57"/>
        <v>0</v>
      </c>
      <c r="O155" s="12">
        <f t="shared" si="57"/>
        <v>0</v>
      </c>
      <c r="P155" s="12">
        <f t="shared" si="57"/>
        <v>0</v>
      </c>
      <c r="Q155" s="12">
        <f t="shared" si="57"/>
        <v>0</v>
      </c>
      <c r="R155" s="12">
        <f t="shared" si="57"/>
        <v>0</v>
      </c>
      <c r="S155" s="12">
        <f t="shared" si="57"/>
        <v>0</v>
      </c>
      <c r="T155" s="12">
        <f t="shared" si="57"/>
        <v>0</v>
      </c>
      <c r="U155" s="12">
        <f t="shared" si="57"/>
        <v>0</v>
      </c>
      <c r="W155" s="12">
        <f t="shared" si="58"/>
        <v>0</v>
      </c>
      <c r="X155" s="12">
        <f t="shared" si="59"/>
        <v>0</v>
      </c>
      <c r="Y155" s="12">
        <f t="shared" si="60"/>
        <v>0</v>
      </c>
      <c r="Z155" s="12">
        <f t="shared" si="61"/>
        <v>0</v>
      </c>
      <c r="AA155" s="12">
        <f t="shared" si="62"/>
        <v>0</v>
      </c>
      <c r="AB155" s="12">
        <f t="shared" si="63"/>
        <v>0</v>
      </c>
      <c r="AC155" s="12">
        <f t="shared" si="64"/>
        <v>0</v>
      </c>
      <c r="AD155" s="12">
        <f t="shared" si="65"/>
        <v>0</v>
      </c>
      <c r="AE155" s="12" t="e">
        <f t="shared" si="66"/>
        <v>#DIV/0!</v>
      </c>
      <c r="AF155" s="12" t="e">
        <f t="shared" si="66"/>
        <v>#DIV/0!</v>
      </c>
      <c r="AG155" s="12" t="e">
        <f t="shared" si="66"/>
        <v>#DIV/0!</v>
      </c>
      <c r="AH155" s="12" t="e">
        <f t="shared" si="66"/>
        <v>#DIV/0!</v>
      </c>
    </row>
    <row r="156" spans="1:34" hidden="1" x14ac:dyDescent="0.25">
      <c r="A156" s="32" t="s">
        <v>333</v>
      </c>
      <c r="B156" s="32">
        <v>0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M156" s="12">
        <f t="shared" si="57"/>
        <v>0</v>
      </c>
      <c r="N156" s="12">
        <f t="shared" si="57"/>
        <v>0</v>
      </c>
      <c r="O156" s="12">
        <f t="shared" si="57"/>
        <v>0</v>
      </c>
      <c r="P156" s="12">
        <f t="shared" si="57"/>
        <v>0</v>
      </c>
      <c r="Q156" s="12">
        <f t="shared" si="57"/>
        <v>0</v>
      </c>
      <c r="R156" s="12">
        <f t="shared" si="57"/>
        <v>0</v>
      </c>
      <c r="S156" s="12">
        <f t="shared" si="57"/>
        <v>0</v>
      </c>
      <c r="T156" s="12">
        <f t="shared" si="57"/>
        <v>0</v>
      </c>
      <c r="U156" s="12">
        <f t="shared" si="57"/>
        <v>0</v>
      </c>
      <c r="W156" s="12">
        <f t="shared" si="58"/>
        <v>0</v>
      </c>
      <c r="X156" s="12">
        <f t="shared" si="59"/>
        <v>0</v>
      </c>
      <c r="Y156" s="12">
        <f t="shared" si="60"/>
        <v>0</v>
      </c>
      <c r="Z156" s="12">
        <f t="shared" si="61"/>
        <v>0</v>
      </c>
      <c r="AA156" s="12">
        <f t="shared" si="62"/>
        <v>0</v>
      </c>
      <c r="AB156" s="12">
        <f t="shared" si="63"/>
        <v>0</v>
      </c>
      <c r="AC156" s="12">
        <f t="shared" si="64"/>
        <v>0</v>
      </c>
      <c r="AD156" s="12">
        <f t="shared" si="65"/>
        <v>0</v>
      </c>
      <c r="AE156" s="12" t="e">
        <f t="shared" si="66"/>
        <v>#DIV/0!</v>
      </c>
      <c r="AF156" s="12" t="e">
        <f t="shared" si="66"/>
        <v>#DIV/0!</v>
      </c>
      <c r="AG156" s="12" t="e">
        <f t="shared" si="66"/>
        <v>#DIV/0!</v>
      </c>
      <c r="AH156" s="12" t="e">
        <f t="shared" si="66"/>
        <v>#DIV/0!</v>
      </c>
    </row>
    <row r="157" spans="1:34" hidden="1" x14ac:dyDescent="0.25">
      <c r="A157" s="32" t="s">
        <v>334</v>
      </c>
      <c r="B157" s="32">
        <v>43552.103999999999</v>
      </c>
      <c r="C157" s="32">
        <v>83361.439999999988</v>
      </c>
      <c r="D157" s="32">
        <v>109430.63399999999</v>
      </c>
      <c r="E157" s="32">
        <v>34983.830000000999</v>
      </c>
      <c r="F157" s="32">
        <v>70871.538</v>
      </c>
      <c r="G157" s="32">
        <v>67842.263999999996</v>
      </c>
      <c r="H157" s="32">
        <v>37366.215999999004</v>
      </c>
      <c r="I157" s="32">
        <v>79465.126000100005</v>
      </c>
      <c r="J157" s="32">
        <v>76809.514000099996</v>
      </c>
      <c r="M157" s="12">
        <f t="shared" si="57"/>
        <v>1.35165274113295E-3</v>
      </c>
      <c r="N157" s="12">
        <f t="shared" si="57"/>
        <v>2.279763576218008E-3</v>
      </c>
      <c r="O157" s="12">
        <f t="shared" si="57"/>
        <v>2.9700417260406795E-3</v>
      </c>
      <c r="P157" s="12">
        <f t="shared" si="57"/>
        <v>8.3568998409054649E-4</v>
      </c>
      <c r="Q157" s="12">
        <f t="shared" si="57"/>
        <v>1.7524267388167923E-3</v>
      </c>
      <c r="R157" s="12">
        <f t="shared" si="57"/>
        <v>1.7757976558945854E-3</v>
      </c>
      <c r="S157" s="12">
        <f t="shared" si="57"/>
        <v>1.2738405474920559E-3</v>
      </c>
      <c r="T157" s="12">
        <f t="shared" si="57"/>
        <v>2.6612036308677222E-3</v>
      </c>
      <c r="U157" s="12">
        <f t="shared" si="57"/>
        <v>2.3992215221151705E-3</v>
      </c>
      <c r="W157" s="12">
        <f t="shared" si="58"/>
        <v>2.2004860144638791E-3</v>
      </c>
      <c r="X157" s="12">
        <f t="shared" si="59"/>
        <v>1.4546381262673079E-3</v>
      </c>
      <c r="Y157" s="12">
        <f t="shared" si="60"/>
        <v>2.111421900158316E-3</v>
      </c>
      <c r="Z157" s="12">
        <f t="shared" si="61"/>
        <v>1.9221820136298344E-3</v>
      </c>
      <c r="AA157" s="12">
        <f t="shared" si="62"/>
        <v>8.1210185658322912E-4</v>
      </c>
      <c r="AB157" s="12">
        <f t="shared" si="63"/>
        <v>5.3615217240006842E-4</v>
      </c>
      <c r="AC157" s="12">
        <f t="shared" si="64"/>
        <v>7.3709941532827867E-4</v>
      </c>
      <c r="AD157" s="12">
        <f t="shared" si="65"/>
        <v>7.0499598096867688E-4</v>
      </c>
      <c r="AE157" s="12">
        <f t="shared" si="66"/>
        <v>0.36905567735729855</v>
      </c>
      <c r="AF157" s="12">
        <f t="shared" si="66"/>
        <v>0.36858113555422084</v>
      </c>
      <c r="AG157" s="12">
        <f t="shared" si="66"/>
        <v>0.34910096142936209</v>
      </c>
      <c r="AH157" s="12">
        <f t="shared" si="66"/>
        <v>0.36676858693385006</v>
      </c>
    </row>
    <row r="158" spans="1:34" hidden="1" x14ac:dyDescent="0.25">
      <c r="A158" s="32" t="s">
        <v>335</v>
      </c>
      <c r="B158" s="32">
        <v>42066.478000000003</v>
      </c>
      <c r="C158" s="32">
        <v>68637.361999999994</v>
      </c>
      <c r="D158" s="32">
        <v>89849.930000199995</v>
      </c>
      <c r="E158" s="32">
        <v>33033.360000000001</v>
      </c>
      <c r="F158" s="32">
        <v>55023.735999999997</v>
      </c>
      <c r="G158" s="32">
        <v>59301.218000000001</v>
      </c>
      <c r="H158" s="32">
        <v>35723.356</v>
      </c>
      <c r="I158" s="32">
        <v>60990.922000099999</v>
      </c>
      <c r="J158" s="32">
        <v>61848.98</v>
      </c>
      <c r="M158" s="12">
        <f t="shared" si="57"/>
        <v>1.3055458881735989E-3</v>
      </c>
      <c r="N158" s="12">
        <f t="shared" si="57"/>
        <v>1.8770903892170049E-3</v>
      </c>
      <c r="O158" s="12">
        <f t="shared" si="57"/>
        <v>2.4386045426953136E-3</v>
      </c>
      <c r="P158" s="12">
        <f t="shared" ref="P158:U170" si="67">E158/E$170</f>
        <v>7.8909736563596681E-4</v>
      </c>
      <c r="Q158" s="12">
        <f t="shared" si="67"/>
        <v>1.3605612204436162E-3</v>
      </c>
      <c r="R158" s="12">
        <f t="shared" si="67"/>
        <v>1.5522324537414287E-3</v>
      </c>
      <c r="S158" s="12">
        <f t="shared" si="67"/>
        <v>1.2178342962341927E-3</v>
      </c>
      <c r="T158" s="12">
        <f t="shared" si="67"/>
        <v>2.0425219369366119E-3</v>
      </c>
      <c r="U158" s="12">
        <f t="shared" si="67"/>
        <v>1.9319143711373772E-3</v>
      </c>
      <c r="W158" s="12">
        <f t="shared" si="58"/>
        <v>1.873746940028639E-3</v>
      </c>
      <c r="X158" s="12">
        <f t="shared" si="59"/>
        <v>1.2339636799403371E-3</v>
      </c>
      <c r="Y158" s="12">
        <f t="shared" si="60"/>
        <v>1.7307568681027275E-3</v>
      </c>
      <c r="Z158" s="12">
        <f t="shared" si="61"/>
        <v>1.6128224960239013E-3</v>
      </c>
      <c r="AA158" s="12">
        <f t="shared" si="62"/>
        <v>5.665367266435566E-4</v>
      </c>
      <c r="AB158" s="12">
        <f t="shared" si="63"/>
        <v>3.9700628914482233E-4</v>
      </c>
      <c r="AC158" s="12">
        <f t="shared" si="64"/>
        <v>4.4763342363163863E-4</v>
      </c>
      <c r="AD158" s="12">
        <f t="shared" si="65"/>
        <v>5.0429149913276672E-4</v>
      </c>
      <c r="AE158" s="12">
        <f t="shared" si="66"/>
        <v>0.30235498430481622</v>
      </c>
      <c r="AF158" s="12">
        <f t="shared" si="66"/>
        <v>0.32173255631317921</v>
      </c>
      <c r="AG158" s="12">
        <f t="shared" si="66"/>
        <v>0.25863449215853107</v>
      </c>
      <c r="AH158" s="12">
        <f t="shared" si="66"/>
        <v>0.3126763796859226</v>
      </c>
    </row>
    <row r="159" spans="1:34" hidden="1" x14ac:dyDescent="0.25">
      <c r="A159" s="32" t="s">
        <v>336</v>
      </c>
      <c r="B159" s="32">
        <v>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M159" s="12">
        <f t="shared" ref="M159:O170" si="68">B159/B$170</f>
        <v>0</v>
      </c>
      <c r="N159" s="12">
        <f t="shared" si="68"/>
        <v>0</v>
      </c>
      <c r="O159" s="12">
        <f t="shared" si="68"/>
        <v>0</v>
      </c>
      <c r="P159" s="12">
        <f t="shared" si="67"/>
        <v>0</v>
      </c>
      <c r="Q159" s="12">
        <f t="shared" si="67"/>
        <v>0</v>
      </c>
      <c r="R159" s="12">
        <f t="shared" si="67"/>
        <v>0</v>
      </c>
      <c r="S159" s="12">
        <f t="shared" si="67"/>
        <v>0</v>
      </c>
      <c r="T159" s="12">
        <f t="shared" si="67"/>
        <v>0</v>
      </c>
      <c r="U159" s="12">
        <f t="shared" si="67"/>
        <v>0</v>
      </c>
      <c r="W159" s="12">
        <f t="shared" si="58"/>
        <v>0</v>
      </c>
      <c r="X159" s="12">
        <f t="shared" si="59"/>
        <v>0</v>
      </c>
      <c r="Y159" s="12">
        <f t="shared" si="60"/>
        <v>0</v>
      </c>
      <c r="Z159" s="12">
        <f t="shared" si="61"/>
        <v>0</v>
      </c>
      <c r="AA159" s="12">
        <f t="shared" si="62"/>
        <v>0</v>
      </c>
      <c r="AB159" s="12">
        <f t="shared" si="63"/>
        <v>0</v>
      </c>
      <c r="AC159" s="12">
        <f t="shared" si="64"/>
        <v>0</v>
      </c>
      <c r="AD159" s="12">
        <f t="shared" si="65"/>
        <v>0</v>
      </c>
      <c r="AE159" s="12" t="e">
        <f t="shared" si="66"/>
        <v>#DIV/0!</v>
      </c>
      <c r="AF159" s="12" t="e">
        <f t="shared" si="66"/>
        <v>#DIV/0!</v>
      </c>
      <c r="AG159" s="12" t="e">
        <f t="shared" si="66"/>
        <v>#DIV/0!</v>
      </c>
      <c r="AH159" s="12" t="e">
        <f t="shared" si="66"/>
        <v>#DIV/0!</v>
      </c>
    </row>
    <row r="160" spans="1:34" hidden="1" x14ac:dyDescent="0.25">
      <c r="A160" s="32" t="s">
        <v>337</v>
      </c>
      <c r="B160" s="32">
        <v>8434.5460000000003</v>
      </c>
      <c r="C160" s="32">
        <v>22131.416000000001</v>
      </c>
      <c r="D160" s="32">
        <v>33127.978000000003</v>
      </c>
      <c r="E160" s="32">
        <v>4781.42000001</v>
      </c>
      <c r="F160" s="32">
        <v>10857.598</v>
      </c>
      <c r="G160" s="32">
        <v>12195.172</v>
      </c>
      <c r="H160" s="32">
        <v>6867.3239999999996</v>
      </c>
      <c r="I160" s="32">
        <v>17902.126</v>
      </c>
      <c r="J160" s="32">
        <v>18818.026000000002</v>
      </c>
      <c r="M160" s="12">
        <f t="shared" si="68"/>
        <v>2.6176869023622739E-4</v>
      </c>
      <c r="N160" s="12">
        <f t="shared" si="68"/>
        <v>6.052486147903449E-4</v>
      </c>
      <c r="O160" s="12">
        <f t="shared" si="68"/>
        <v>8.9912187623218621E-4</v>
      </c>
      <c r="P160" s="12">
        <f t="shared" si="67"/>
        <v>1.142180488453798E-4</v>
      </c>
      <c r="Q160" s="12">
        <f t="shared" si="67"/>
        <v>2.6847371443418833E-4</v>
      </c>
      <c r="R160" s="12">
        <f t="shared" si="67"/>
        <v>3.1921337193038373E-4</v>
      </c>
      <c r="S160" s="12">
        <f t="shared" si="67"/>
        <v>2.3411189840484697E-4</v>
      </c>
      <c r="T160" s="12">
        <f t="shared" si="67"/>
        <v>5.9952340239656195E-4</v>
      </c>
      <c r="U160" s="12">
        <f t="shared" si="67"/>
        <v>5.8779974812578665E-4</v>
      </c>
      <c r="W160" s="12">
        <f t="shared" si="58"/>
        <v>5.8871306041958615E-4</v>
      </c>
      <c r="X160" s="12">
        <f t="shared" si="59"/>
        <v>2.3396837840331726E-4</v>
      </c>
      <c r="Y160" s="12">
        <f t="shared" si="60"/>
        <v>4.7381168297573189E-4</v>
      </c>
      <c r="Z160" s="12">
        <f t="shared" si="61"/>
        <v>4.3216437393287844E-4</v>
      </c>
      <c r="AA160" s="12">
        <f t="shared" si="62"/>
        <v>3.1899818078409329E-4</v>
      </c>
      <c r="AB160" s="12">
        <f t="shared" si="63"/>
        <v>1.0676485509114776E-4</v>
      </c>
      <c r="AC160" s="12">
        <f t="shared" si="64"/>
        <v>2.0766884951735451E-4</v>
      </c>
      <c r="AD160" s="12">
        <f t="shared" si="65"/>
        <v>2.5227484418725935E-4</v>
      </c>
      <c r="AE160" s="12">
        <f t="shared" si="66"/>
        <v>0.5418568097618518</v>
      </c>
      <c r="AF160" s="12">
        <f t="shared" si="66"/>
        <v>0.45632172954203809</v>
      </c>
      <c r="AG160" s="12">
        <f t="shared" si="66"/>
        <v>0.43829406698692797</v>
      </c>
      <c r="AH160" s="12">
        <f t="shared" si="66"/>
        <v>0.58374743362450643</v>
      </c>
    </row>
    <row r="161" spans="1:34" hidden="1" x14ac:dyDescent="0.25">
      <c r="A161" s="32" t="s">
        <v>338</v>
      </c>
      <c r="B161" s="32">
        <v>12151.04000001</v>
      </c>
      <c r="C161" s="32">
        <v>35298.592000000004</v>
      </c>
      <c r="D161" s="32">
        <v>50721.506000000001</v>
      </c>
      <c r="E161" s="32">
        <v>9580.3160000099997</v>
      </c>
      <c r="F161" s="32">
        <v>21176.510000000002</v>
      </c>
      <c r="G161" s="32">
        <v>23197.896000000001</v>
      </c>
      <c r="H161" s="32">
        <v>9312.4539999999997</v>
      </c>
      <c r="I161" s="32">
        <v>28426.633999999998</v>
      </c>
      <c r="J161" s="32">
        <v>28959.481999989999</v>
      </c>
      <c r="M161" s="12">
        <f t="shared" si="68"/>
        <v>3.7711120738574737E-4</v>
      </c>
      <c r="N161" s="12">
        <f t="shared" si="68"/>
        <v>9.6534374086364606E-4</v>
      </c>
      <c r="O161" s="12">
        <f t="shared" si="68"/>
        <v>1.3766253901775136E-3</v>
      </c>
      <c r="P161" s="12">
        <f t="shared" si="67"/>
        <v>2.2885356250675057E-4</v>
      </c>
      <c r="Q161" s="12">
        <f t="shared" si="67"/>
        <v>5.236274448964434E-4</v>
      </c>
      <c r="R161" s="12">
        <f t="shared" si="67"/>
        <v>6.0721395350966446E-4</v>
      </c>
      <c r="S161" s="12">
        <f t="shared" si="67"/>
        <v>3.1746809743472289E-4</v>
      </c>
      <c r="T161" s="12">
        <f t="shared" si="67"/>
        <v>9.5197812451782479E-4</v>
      </c>
      <c r="U161" s="12">
        <f t="shared" si="67"/>
        <v>9.0457820737665964E-4</v>
      </c>
      <c r="W161" s="12">
        <f t="shared" si="58"/>
        <v>9.0636011280896892E-4</v>
      </c>
      <c r="X161" s="12">
        <f t="shared" si="59"/>
        <v>4.5323165363761946E-4</v>
      </c>
      <c r="Y161" s="12">
        <f t="shared" si="60"/>
        <v>7.2467480977640242E-4</v>
      </c>
      <c r="Z161" s="12">
        <f t="shared" si="61"/>
        <v>6.9475552540766369E-4</v>
      </c>
      <c r="AA161" s="12">
        <f t="shared" si="62"/>
        <v>5.0236087793969629E-4</v>
      </c>
      <c r="AB161" s="12">
        <f t="shared" si="63"/>
        <v>1.9876071528394739E-4</v>
      </c>
      <c r="AC161" s="12">
        <f t="shared" si="64"/>
        <v>3.5344683895649265E-4</v>
      </c>
      <c r="AD161" s="12">
        <f t="shared" si="65"/>
        <v>3.7841944652220106E-4</v>
      </c>
      <c r="AE161" s="12">
        <f t="shared" si="66"/>
        <v>0.55426189970208628</v>
      </c>
      <c r="AF161" s="12">
        <f t="shared" si="66"/>
        <v>0.43854111620117814</v>
      </c>
      <c r="AG161" s="12">
        <f t="shared" si="66"/>
        <v>0.48773164761384247</v>
      </c>
      <c r="AH161" s="12">
        <f t="shared" si="66"/>
        <v>0.54468000999366617</v>
      </c>
    </row>
    <row r="162" spans="1:34" hidden="1" x14ac:dyDescent="0.25">
      <c r="A162" s="32" t="s">
        <v>339</v>
      </c>
      <c r="B162" s="32">
        <v>3862.6239999999998</v>
      </c>
      <c r="C162" s="32">
        <v>9524.1020000000008</v>
      </c>
      <c r="D162" s="32">
        <v>13776.34</v>
      </c>
      <c r="E162" s="32">
        <v>2123.5520000000001</v>
      </c>
      <c r="F162" s="32">
        <v>4169.66</v>
      </c>
      <c r="G162" s="32">
        <v>5498.49600001</v>
      </c>
      <c r="H162" s="32">
        <v>3112.9059999999999</v>
      </c>
      <c r="I162" s="32">
        <v>7915.7740000000003</v>
      </c>
      <c r="J162" s="32">
        <v>8466.3080000000009</v>
      </c>
      <c r="M162" s="12">
        <f t="shared" si="68"/>
        <v>1.1987770596722308E-4</v>
      </c>
      <c r="N162" s="12">
        <f t="shared" si="68"/>
        <v>2.6046456054244126E-4</v>
      </c>
      <c r="O162" s="12">
        <f t="shared" si="68"/>
        <v>3.7390174155550678E-4</v>
      </c>
      <c r="P162" s="12">
        <f t="shared" si="67"/>
        <v>5.0727182732576667E-5</v>
      </c>
      <c r="Q162" s="12">
        <f t="shared" si="67"/>
        <v>1.0310237200968921E-4</v>
      </c>
      <c r="R162" s="12">
        <f t="shared" si="67"/>
        <v>1.4392527212481459E-4</v>
      </c>
      <c r="S162" s="12">
        <f t="shared" si="67"/>
        <v>1.0612115188038871E-4</v>
      </c>
      <c r="T162" s="12">
        <f t="shared" si="67"/>
        <v>2.6509095964815819E-4</v>
      </c>
      <c r="U162" s="12">
        <f t="shared" si="67"/>
        <v>2.6445354629414013E-4</v>
      </c>
      <c r="W162" s="12">
        <f t="shared" si="58"/>
        <v>2.5141466935505705E-4</v>
      </c>
      <c r="X162" s="12">
        <f t="shared" si="59"/>
        <v>9.925160895569349E-5</v>
      </c>
      <c r="Y162" s="12">
        <f t="shared" si="60"/>
        <v>2.1188855260756236E-4</v>
      </c>
      <c r="Z162" s="12">
        <f t="shared" si="61"/>
        <v>1.8751827697277096E-4</v>
      </c>
      <c r="AA162" s="12">
        <f t="shared" si="62"/>
        <v>1.2725359744233963E-4</v>
      </c>
      <c r="AB162" s="12">
        <f t="shared" si="63"/>
        <v>4.6718221805462657E-5</v>
      </c>
      <c r="AC162" s="12">
        <f t="shared" si="64"/>
        <v>9.1597810379849513E-5</v>
      </c>
      <c r="AD162" s="12">
        <f t="shared" si="65"/>
        <v>1.0661581161148181E-4</v>
      </c>
      <c r="AE162" s="12">
        <f t="shared" si="66"/>
        <v>0.50615024878531423</v>
      </c>
      <c r="AF162" s="12">
        <f t="shared" si="66"/>
        <v>0.47070493160788912</v>
      </c>
      <c r="AG162" s="12">
        <f t="shared" si="66"/>
        <v>0.43229239735993347</v>
      </c>
      <c r="AH162" s="12">
        <f t="shared" si="66"/>
        <v>0.56856224007947342</v>
      </c>
    </row>
    <row r="163" spans="1:34" hidden="1" x14ac:dyDescent="0.25">
      <c r="A163" s="32" t="s">
        <v>340</v>
      </c>
      <c r="B163" s="32">
        <v>17947.256000000001</v>
      </c>
      <c r="C163" s="32">
        <v>37193.483999999997</v>
      </c>
      <c r="D163" s="32">
        <v>51487.839999999997</v>
      </c>
      <c r="E163" s="32">
        <v>13148.922</v>
      </c>
      <c r="F163" s="32">
        <v>26744.916000000001</v>
      </c>
      <c r="G163" s="32">
        <v>26748.576000000001</v>
      </c>
      <c r="H163" s="32">
        <v>15078.022000000001</v>
      </c>
      <c r="I163" s="32">
        <v>40159.326000000001</v>
      </c>
      <c r="J163" s="32">
        <v>35158.65</v>
      </c>
      <c r="M163" s="12">
        <f t="shared" si="68"/>
        <v>5.5699852682696536E-4</v>
      </c>
      <c r="N163" s="12">
        <f t="shared" si="68"/>
        <v>1.0171651316945491E-3</v>
      </c>
      <c r="O163" s="12">
        <f t="shared" si="68"/>
        <v>1.3974243554479117E-3</v>
      </c>
      <c r="P163" s="12">
        <f t="shared" si="67"/>
        <v>3.141000404183168E-4</v>
      </c>
      <c r="Q163" s="12">
        <f t="shared" si="67"/>
        <v>6.6131633725528924E-4</v>
      </c>
      <c r="R163" s="12">
        <f t="shared" si="67"/>
        <v>7.0015438398869125E-4</v>
      </c>
      <c r="S163" s="12">
        <f t="shared" si="67"/>
        <v>5.1402035998447833E-4</v>
      </c>
      <c r="T163" s="12">
        <f t="shared" si="67"/>
        <v>1.3448936601983873E-3</v>
      </c>
      <c r="U163" s="12">
        <f t="shared" si="67"/>
        <v>1.0982153821257707E-3</v>
      </c>
      <c r="W163" s="12">
        <f t="shared" si="58"/>
        <v>9.9052933798980864E-4</v>
      </c>
      <c r="X163" s="12">
        <f t="shared" si="59"/>
        <v>5.5852358722076583E-4</v>
      </c>
      <c r="Y163" s="12">
        <f t="shared" si="60"/>
        <v>9.8570980076954549E-4</v>
      </c>
      <c r="Z163" s="12">
        <f t="shared" si="61"/>
        <v>8.4492090866003988E-4</v>
      </c>
      <c r="AA163" s="12">
        <f t="shared" si="62"/>
        <v>4.2084556844882207E-4</v>
      </c>
      <c r="AB163" s="12">
        <f t="shared" si="63"/>
        <v>2.1256587482974118E-4</v>
      </c>
      <c r="AC163" s="12">
        <f t="shared" si="64"/>
        <v>4.2670919796661846E-4</v>
      </c>
      <c r="AD163" s="12">
        <f t="shared" si="65"/>
        <v>3.8371412278407312E-4</v>
      </c>
      <c r="AE163" s="12">
        <f t="shared" si="66"/>
        <v>0.42486936258030561</v>
      </c>
      <c r="AF163" s="12">
        <f t="shared" si="66"/>
        <v>0.38058531401955087</v>
      </c>
      <c r="AG163" s="12">
        <f t="shared" si="66"/>
        <v>0.43289535889111158</v>
      </c>
      <c r="AH163" s="12">
        <f t="shared" si="66"/>
        <v>0.45414206093278642</v>
      </c>
    </row>
    <row r="164" spans="1:34" hidden="1" x14ac:dyDescent="0.25">
      <c r="A164" s="32" t="s">
        <v>341</v>
      </c>
      <c r="B164" s="32">
        <v>2239.6039999999998</v>
      </c>
      <c r="C164" s="32">
        <v>3009.326</v>
      </c>
      <c r="D164" s="32">
        <v>4299.3339999999998</v>
      </c>
      <c r="E164" s="32">
        <v>1035.8119999999999</v>
      </c>
      <c r="F164" s="32">
        <v>1457.338</v>
      </c>
      <c r="G164" s="32">
        <v>1680.336</v>
      </c>
      <c r="H164" s="32">
        <v>2091.172</v>
      </c>
      <c r="I164" s="32">
        <v>2941.366</v>
      </c>
      <c r="J164" s="32">
        <v>2559.1819999999998</v>
      </c>
      <c r="M164" s="12">
        <f t="shared" si="68"/>
        <v>6.9506788596305683E-5</v>
      </c>
      <c r="N164" s="12">
        <f t="shared" si="68"/>
        <v>8.2298863884379075E-5</v>
      </c>
      <c r="O164" s="12">
        <f t="shared" si="68"/>
        <v>1.1668763039593993E-4</v>
      </c>
      <c r="P164" s="12">
        <f t="shared" si="67"/>
        <v>2.4743366115167273E-5</v>
      </c>
      <c r="Q164" s="12">
        <f t="shared" si="67"/>
        <v>3.6035313339662339E-5</v>
      </c>
      <c r="R164" s="12">
        <f t="shared" si="67"/>
        <v>4.3983448575880131E-5</v>
      </c>
      <c r="S164" s="12">
        <f t="shared" si="67"/>
        <v>7.1289522208513927E-5</v>
      </c>
      <c r="T164" s="12">
        <f t="shared" si="67"/>
        <v>9.8503258887439727E-5</v>
      </c>
      <c r="U164" s="12">
        <f t="shared" si="67"/>
        <v>7.9938593719024864E-5</v>
      </c>
      <c r="W164" s="12">
        <f t="shared" si="58"/>
        <v>8.9497760958874879E-5</v>
      </c>
      <c r="X164" s="12">
        <f t="shared" si="59"/>
        <v>3.4920709343569917E-5</v>
      </c>
      <c r="Y164" s="12">
        <f t="shared" si="60"/>
        <v>8.3243791604992848E-5</v>
      </c>
      <c r="Z164" s="12">
        <f t="shared" si="61"/>
        <v>6.9220753969145897E-5</v>
      </c>
      <c r="AA164" s="12">
        <f t="shared" si="62"/>
        <v>2.4400328840968866E-5</v>
      </c>
      <c r="AB164" s="12">
        <f t="shared" si="63"/>
        <v>9.6683478332565464E-6</v>
      </c>
      <c r="AC164" s="12">
        <f t="shared" si="64"/>
        <v>1.3904679636961551E-5</v>
      </c>
      <c r="AD164" s="12">
        <f t="shared" si="65"/>
        <v>2.982715457703932E-5</v>
      </c>
      <c r="AE164" s="12">
        <f t="shared" si="66"/>
        <v>0.2726361931242175</v>
      </c>
      <c r="AF164" s="12">
        <f t="shared" si="66"/>
        <v>0.27686573425911282</v>
      </c>
      <c r="AG164" s="12">
        <f t="shared" si="66"/>
        <v>0.16703563555756593</v>
      </c>
      <c r="AH164" s="12">
        <f t="shared" si="66"/>
        <v>0.4308990131822939</v>
      </c>
    </row>
    <row r="165" spans="1:34" hidden="1" x14ac:dyDescent="0.25">
      <c r="A165" s="32" t="s">
        <v>342</v>
      </c>
      <c r="B165" s="32">
        <v>4019.1979999999999</v>
      </c>
      <c r="C165" s="32">
        <v>8994.1920000200007</v>
      </c>
      <c r="D165" s="32">
        <v>15673.106</v>
      </c>
      <c r="E165" s="32">
        <v>1900.796</v>
      </c>
      <c r="F165" s="32">
        <v>4167.4920000000002</v>
      </c>
      <c r="G165" s="32">
        <v>4873.61200001</v>
      </c>
      <c r="H165" s="32">
        <v>3413.7539999999999</v>
      </c>
      <c r="I165" s="32">
        <v>8713.7459999999992</v>
      </c>
      <c r="J165" s="32">
        <v>8167.5879999999997</v>
      </c>
      <c r="M165" s="12">
        <f t="shared" si="68"/>
        <v>1.2473702748909835E-4</v>
      </c>
      <c r="N165" s="12">
        <f t="shared" si="68"/>
        <v>2.4597261418657108E-4</v>
      </c>
      <c r="O165" s="12">
        <f t="shared" si="68"/>
        <v>4.2538160563575396E-4</v>
      </c>
      <c r="P165" s="12">
        <f t="shared" si="67"/>
        <v>4.5406011262898571E-5</v>
      </c>
      <c r="Q165" s="12">
        <f t="shared" si="67"/>
        <v>1.0304876429526718E-4</v>
      </c>
      <c r="R165" s="12">
        <f t="shared" si="67"/>
        <v>1.2756869029838803E-4</v>
      </c>
      <c r="S165" s="12">
        <f t="shared" si="67"/>
        <v>1.1637727150009815E-4</v>
      </c>
      <c r="T165" s="12">
        <f t="shared" si="67"/>
        <v>2.9181420405260424E-4</v>
      </c>
      <c r="U165" s="12">
        <f t="shared" si="67"/>
        <v>2.5512273015220605E-4</v>
      </c>
      <c r="W165" s="12">
        <f t="shared" si="58"/>
        <v>2.6536374910380781E-4</v>
      </c>
      <c r="X165" s="12">
        <f t="shared" si="59"/>
        <v>9.2007821952184594E-5</v>
      </c>
      <c r="Y165" s="12">
        <f t="shared" si="60"/>
        <v>2.2110473523496947E-4</v>
      </c>
      <c r="Z165" s="12">
        <f t="shared" si="61"/>
        <v>1.9282543543032064E-4</v>
      </c>
      <c r="AA165" s="12">
        <f t="shared" si="62"/>
        <v>1.5125740536343663E-4</v>
      </c>
      <c r="AB165" s="12">
        <f t="shared" si="63"/>
        <v>4.2179417521341736E-5</v>
      </c>
      <c r="AC165" s="12">
        <f t="shared" si="64"/>
        <v>9.2533492906622693E-5</v>
      </c>
      <c r="AD165" s="12">
        <f t="shared" si="65"/>
        <v>1.1995720971705967E-4</v>
      </c>
      <c r="AE165" s="12">
        <f t="shared" si="66"/>
        <v>0.57000025766242157</v>
      </c>
      <c r="AF165" s="12">
        <f t="shared" si="66"/>
        <v>0.45843295305112097</v>
      </c>
      <c r="AG165" s="12">
        <f t="shared" si="66"/>
        <v>0.41850525185852189</v>
      </c>
      <c r="AH165" s="12">
        <f t="shared" si="66"/>
        <v>0.6221026258769029</v>
      </c>
    </row>
    <row r="166" spans="1:34" hidden="1" x14ac:dyDescent="0.25">
      <c r="A166" s="32" t="s">
        <v>343</v>
      </c>
      <c r="B166" s="32">
        <v>3914.7060000000001</v>
      </c>
      <c r="C166" s="32">
        <v>10128.933999999999</v>
      </c>
      <c r="D166" s="32">
        <v>17028.38</v>
      </c>
      <c r="E166" s="32">
        <v>1772.192</v>
      </c>
      <c r="F166" s="32">
        <v>4082.1480000000001</v>
      </c>
      <c r="G166" s="32">
        <v>4998.4520000100001</v>
      </c>
      <c r="H166" s="32">
        <v>2976.2359999999999</v>
      </c>
      <c r="I166" s="32">
        <v>8300.732</v>
      </c>
      <c r="J166" s="32">
        <v>8831.2360000000008</v>
      </c>
      <c r="M166" s="12">
        <f t="shared" si="68"/>
        <v>1.2149408661472719E-4</v>
      </c>
      <c r="N166" s="12">
        <f t="shared" si="68"/>
        <v>2.7700546918474746E-4</v>
      </c>
      <c r="O166" s="12">
        <f t="shared" si="68"/>
        <v>4.6216491011901286E-4</v>
      </c>
      <c r="P166" s="12">
        <f t="shared" si="67"/>
        <v>4.2333932685053392E-5</v>
      </c>
      <c r="Q166" s="12">
        <f t="shared" si="67"/>
        <v>1.0093847980281578E-4</v>
      </c>
      <c r="R166" s="12">
        <f t="shared" si="67"/>
        <v>1.3083642587044796E-4</v>
      </c>
      <c r="S166" s="12">
        <f t="shared" si="67"/>
        <v>1.0146197559061552E-4</v>
      </c>
      <c r="T166" s="12">
        <f t="shared" si="67"/>
        <v>2.7798279885986831E-4</v>
      </c>
      <c r="U166" s="12">
        <f t="shared" si="67"/>
        <v>2.7585243512998547E-4</v>
      </c>
      <c r="W166" s="12">
        <f t="shared" si="58"/>
        <v>2.8688815530616252E-4</v>
      </c>
      <c r="X166" s="12">
        <f t="shared" si="59"/>
        <v>9.1369612786105711E-5</v>
      </c>
      <c r="Y166" s="12">
        <f t="shared" si="60"/>
        <v>2.1843240319348976E-4</v>
      </c>
      <c r="Z166" s="12">
        <f t="shared" si="61"/>
        <v>1.9889672376191932E-4</v>
      </c>
      <c r="AA166" s="12">
        <f t="shared" si="62"/>
        <v>1.7055029495870958E-4</v>
      </c>
      <c r="AB166" s="12">
        <f t="shared" si="63"/>
        <v>4.5020497964763939E-5</v>
      </c>
      <c r="AC166" s="12">
        <f t="shared" si="64"/>
        <v>1.0130496193476821E-4</v>
      </c>
      <c r="AD166" s="12">
        <f t="shared" si="65"/>
        <v>1.3314115183368165E-4</v>
      </c>
      <c r="AE166" s="12">
        <f t="shared" si="66"/>
        <v>0.59448357070266977</v>
      </c>
      <c r="AF166" s="12">
        <f t="shared" si="66"/>
        <v>0.49272943806991887</v>
      </c>
      <c r="AG166" s="12">
        <f t="shared" si="66"/>
        <v>0.46378174874096495</v>
      </c>
      <c r="AH166" s="12">
        <f t="shared" si="66"/>
        <v>0.66939841599931271</v>
      </c>
    </row>
    <row r="167" spans="1:34" hidden="1" x14ac:dyDescent="0.25">
      <c r="A167" s="32" t="s">
        <v>344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M167" s="12">
        <f t="shared" si="68"/>
        <v>0</v>
      </c>
      <c r="N167" s="12">
        <f t="shared" si="68"/>
        <v>0</v>
      </c>
      <c r="O167" s="12">
        <f t="shared" si="68"/>
        <v>0</v>
      </c>
      <c r="P167" s="12">
        <f t="shared" si="67"/>
        <v>0</v>
      </c>
      <c r="Q167" s="12">
        <f t="shared" si="67"/>
        <v>0</v>
      </c>
      <c r="R167" s="12">
        <f t="shared" si="67"/>
        <v>0</v>
      </c>
      <c r="S167" s="12">
        <f t="shared" si="67"/>
        <v>0</v>
      </c>
      <c r="T167" s="12">
        <f t="shared" si="67"/>
        <v>0</v>
      </c>
      <c r="U167" s="12">
        <f t="shared" si="67"/>
        <v>0</v>
      </c>
      <c r="W167" s="12">
        <f t="shared" si="58"/>
        <v>0</v>
      </c>
      <c r="X167" s="12">
        <f t="shared" si="59"/>
        <v>0</v>
      </c>
      <c r="Y167" s="12">
        <f t="shared" si="60"/>
        <v>0</v>
      </c>
      <c r="Z167" s="12">
        <f t="shared" si="61"/>
        <v>0</v>
      </c>
      <c r="AA167" s="12">
        <f t="shared" si="62"/>
        <v>0</v>
      </c>
      <c r="AB167" s="12">
        <f t="shared" si="63"/>
        <v>0</v>
      </c>
      <c r="AC167" s="12">
        <f t="shared" si="64"/>
        <v>0</v>
      </c>
      <c r="AD167" s="12">
        <f t="shared" si="65"/>
        <v>0</v>
      </c>
      <c r="AE167" s="12" t="e">
        <f t="shared" si="66"/>
        <v>#DIV/0!</v>
      </c>
      <c r="AF167" s="12" t="e">
        <f t="shared" si="66"/>
        <v>#DIV/0!</v>
      </c>
      <c r="AG167" s="12" t="e">
        <f t="shared" si="66"/>
        <v>#DIV/0!</v>
      </c>
      <c r="AH167" s="12" t="e">
        <f t="shared" si="66"/>
        <v>#DIV/0!</v>
      </c>
    </row>
    <row r="168" spans="1:34" hidden="1" x14ac:dyDescent="0.25">
      <c r="A168" s="32" t="s">
        <v>345</v>
      </c>
      <c r="B168" s="32">
        <v>2001.492</v>
      </c>
      <c r="C168" s="32">
        <v>4748.42000001</v>
      </c>
      <c r="D168" s="32">
        <v>9371.0779999999995</v>
      </c>
      <c r="E168" s="32">
        <v>700.23400000000004</v>
      </c>
      <c r="F168" s="32">
        <v>1527.116</v>
      </c>
      <c r="G168" s="32">
        <v>2473.1559999999999</v>
      </c>
      <c r="H168" s="32">
        <v>1260.894</v>
      </c>
      <c r="I168" s="32">
        <v>4231.03</v>
      </c>
      <c r="J168" s="32">
        <v>4382.55</v>
      </c>
      <c r="M168" s="12">
        <f t="shared" si="68"/>
        <v>6.2116910543648374E-5</v>
      </c>
      <c r="N168" s="12">
        <f t="shared" si="68"/>
        <v>1.2985950051496126E-4</v>
      </c>
      <c r="O168" s="12">
        <f t="shared" si="68"/>
        <v>2.5433913393923895E-4</v>
      </c>
      <c r="P168" s="12">
        <f t="shared" si="67"/>
        <v>1.6727114793310024E-5</v>
      </c>
      <c r="Q168" s="12">
        <f t="shared" si="67"/>
        <v>3.776070037699682E-5</v>
      </c>
      <c r="R168" s="12">
        <f t="shared" si="67"/>
        <v>6.4735820541921027E-5</v>
      </c>
      <c r="S168" s="12">
        <f t="shared" si="67"/>
        <v>4.2984762045198557E-5</v>
      </c>
      <c r="T168" s="12">
        <f t="shared" si="67"/>
        <v>1.4169275209223337E-4</v>
      </c>
      <c r="U168" s="12">
        <f t="shared" si="67"/>
        <v>1.3689330571382282E-4</v>
      </c>
      <c r="W168" s="12">
        <f t="shared" si="58"/>
        <v>1.4877184833261619E-4</v>
      </c>
      <c r="X168" s="12">
        <f t="shared" si="59"/>
        <v>3.9741211904075956E-5</v>
      </c>
      <c r="Y168" s="12">
        <f t="shared" si="60"/>
        <v>1.0719027328375158E-4</v>
      </c>
      <c r="Z168" s="12">
        <f t="shared" si="61"/>
        <v>9.8567777840147903E-5</v>
      </c>
      <c r="AA168" s="12">
        <f t="shared" si="62"/>
        <v>9.7496684388588569E-5</v>
      </c>
      <c r="AB168" s="12">
        <f t="shared" si="63"/>
        <v>2.406555165263927E-5</v>
      </c>
      <c r="AC168" s="12">
        <f t="shared" si="64"/>
        <v>5.5655362962052261E-5</v>
      </c>
      <c r="AD168" s="12">
        <f t="shared" si="65"/>
        <v>7.4607833271429598E-5</v>
      </c>
      <c r="AE168" s="12">
        <f t="shared" si="66"/>
        <v>0.65534363847258703</v>
      </c>
      <c r="AF168" s="12">
        <f t="shared" si="66"/>
        <v>0.60555656205771236</v>
      </c>
      <c r="AG168" s="12">
        <f t="shared" si="66"/>
        <v>0.51922027304401663</v>
      </c>
      <c r="AH168" s="12">
        <f t="shared" si="66"/>
        <v>0.75691909573557292</v>
      </c>
    </row>
    <row r="169" spans="1:34" hidden="1" x14ac:dyDescent="0.25">
      <c r="A169" s="32" t="s">
        <v>346</v>
      </c>
      <c r="B169" s="32">
        <v>1810.2239999999999</v>
      </c>
      <c r="C169" s="32">
        <v>5031.3380000099996</v>
      </c>
      <c r="D169" s="32">
        <v>10287.1</v>
      </c>
      <c r="E169" s="32">
        <v>569.69600000000003</v>
      </c>
      <c r="F169" s="32">
        <v>1363.6</v>
      </c>
      <c r="G169" s="32">
        <v>2162.92</v>
      </c>
      <c r="H169" s="32">
        <v>1244.8900000000001</v>
      </c>
      <c r="I169" s="32">
        <v>4388.7359999999999</v>
      </c>
      <c r="J169" s="32">
        <v>4682.4800000100004</v>
      </c>
      <c r="M169" s="12">
        <f t="shared" si="68"/>
        <v>5.6180850221717263E-5</v>
      </c>
      <c r="N169" s="12">
        <f t="shared" si="68"/>
        <v>1.3759672472145822E-4</v>
      </c>
      <c r="O169" s="12">
        <f t="shared" si="68"/>
        <v>2.7920076054711586E-4</v>
      </c>
      <c r="P169" s="12">
        <f t="shared" si="67"/>
        <v>1.3608837030606265E-5</v>
      </c>
      <c r="Q169" s="12">
        <f t="shared" si="67"/>
        <v>3.3717472041464343E-5</v>
      </c>
      <c r="R169" s="12">
        <f t="shared" si="67"/>
        <v>5.6615272537006092E-5</v>
      </c>
      <c r="S169" s="12">
        <f t="shared" si="67"/>
        <v>4.2439174444836151E-5</v>
      </c>
      <c r="T169" s="12">
        <f t="shared" si="67"/>
        <v>1.4697416043995434E-4</v>
      </c>
      <c r="U169" s="12">
        <f t="shared" si="67"/>
        <v>1.4626191740886699E-4</v>
      </c>
      <c r="W169" s="12">
        <f t="shared" si="58"/>
        <v>1.5765944516343044E-4</v>
      </c>
      <c r="X169" s="12">
        <f t="shared" si="59"/>
        <v>3.4647193869692234E-5</v>
      </c>
      <c r="Y169" s="12">
        <f t="shared" si="60"/>
        <v>1.1189175076455249E-4</v>
      </c>
      <c r="Z169" s="12">
        <f t="shared" si="61"/>
        <v>1.0139946326589171E-4</v>
      </c>
      <c r="AA169" s="12">
        <f t="shared" si="62"/>
        <v>1.1285545916807372E-4</v>
      </c>
      <c r="AB169" s="12">
        <f t="shared" si="63"/>
        <v>2.1518286659256689E-5</v>
      </c>
      <c r="AC169" s="12">
        <f t="shared" si="64"/>
        <v>6.0148749701206172E-5</v>
      </c>
      <c r="AD169" s="12">
        <f t="shared" si="65"/>
        <v>8.4282222487631024E-5</v>
      </c>
      <c r="AE169" s="12">
        <f t="shared" si="66"/>
        <v>0.7158179394268912</v>
      </c>
      <c r="AF169" s="12">
        <f t="shared" si="66"/>
        <v>0.6210686712518988</v>
      </c>
      <c r="AG169" s="12">
        <f t="shared" si="66"/>
        <v>0.53756196761791497</v>
      </c>
      <c r="AH169" s="12">
        <f t="shared" si="66"/>
        <v>0.83119002579554579</v>
      </c>
    </row>
    <row r="170" spans="1:34" x14ac:dyDescent="0.25">
      <c r="A170" s="17" t="s">
        <v>175</v>
      </c>
      <c r="B170" s="32">
        <f t="shared" ref="B170:J170" si="69">SUM(B8:B169)</f>
        <v>32221370.67801512</v>
      </c>
      <c r="C170" s="32">
        <f t="shared" si="69"/>
        <v>36565826.768007085</v>
      </c>
      <c r="D170" s="32">
        <f t="shared" si="69"/>
        <v>36844813.67400869</v>
      </c>
      <c r="E170" s="32">
        <f t="shared" si="69"/>
        <v>41862210.468003556</v>
      </c>
      <c r="F170" s="32">
        <f t="shared" si="69"/>
        <v>40441940.556015037</v>
      </c>
      <c r="G170" s="32">
        <f t="shared" si="69"/>
        <v>38203825.630022816</v>
      </c>
      <c r="H170" s="32">
        <f t="shared" si="69"/>
        <v>29333511.226005338</v>
      </c>
      <c r="I170" s="32">
        <f t="shared" si="69"/>
        <v>29860595.814003643</v>
      </c>
      <c r="J170" s="32">
        <f t="shared" si="69"/>
        <v>32014348.526010297</v>
      </c>
      <c r="M170" s="12">
        <f t="shared" si="68"/>
        <v>1</v>
      </c>
      <c r="N170" s="12">
        <f t="shared" si="68"/>
        <v>1</v>
      </c>
      <c r="O170" s="12">
        <f t="shared" si="68"/>
        <v>1</v>
      </c>
      <c r="P170" s="12">
        <f t="shared" si="67"/>
        <v>1</v>
      </c>
      <c r="Q170" s="12">
        <f t="shared" si="67"/>
        <v>1</v>
      </c>
      <c r="R170" s="12">
        <f t="shared" si="67"/>
        <v>1</v>
      </c>
      <c r="S170" s="12">
        <f t="shared" si="67"/>
        <v>1</v>
      </c>
      <c r="T170" s="12">
        <f t="shared" si="67"/>
        <v>1</v>
      </c>
      <c r="U170" s="12">
        <f t="shared" si="67"/>
        <v>1</v>
      </c>
    </row>
  </sheetData>
  <mergeCells count="7">
    <mergeCell ref="AS6:AV6"/>
    <mergeCell ref="AW6:AZ6"/>
    <mergeCell ref="B7:J7"/>
    <mergeCell ref="M7:U7"/>
    <mergeCell ref="A1:U1"/>
    <mergeCell ref="AK6:AN6"/>
    <mergeCell ref="AO6:AR6"/>
  </mergeCells>
  <conditionalFormatting sqref="Z8:Z169">
    <cfRule type="top10" dxfId="26" priority="1" rank="20"/>
    <cfRule type="top10" dxfId="25" priority="2" rank="20"/>
    <cfRule type="top10" dxfId="24" priority="3" rank="40"/>
    <cfRule type="top10" dxfId="23" priority="4" rank="60"/>
    <cfRule type="top10" dxfId="22" priority="5" rank="80"/>
    <cfRule type="top10" dxfId="21" priority="6" rank="100"/>
    <cfRule type="top10" dxfId="20" priority="7" rank="118"/>
    <cfRule type="top10" dxfId="19" priority="8" rank="20"/>
    <cfRule type="top10" dxfId="18" priority="9" rank="20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workbookViewId="0">
      <selection activeCell="A6" sqref="A6:A36"/>
    </sheetView>
  </sheetViews>
  <sheetFormatPr defaultRowHeight="15" x14ac:dyDescent="0.25"/>
  <cols>
    <col min="1" max="1" width="29.85546875" bestFit="1" customWidth="1"/>
    <col min="2" max="2" width="24" bestFit="1" customWidth="1"/>
    <col min="3" max="4" width="12" bestFit="1" customWidth="1"/>
    <col min="5" max="5" width="14.140625" bestFit="1" customWidth="1"/>
    <col min="6" max="6" width="13.28515625" bestFit="1" customWidth="1"/>
    <col min="7" max="8" width="12" bestFit="1" customWidth="1"/>
  </cols>
  <sheetData>
    <row r="1" spans="1:8" ht="18.75" x14ac:dyDescent="0.3">
      <c r="A1" s="154" t="s">
        <v>151</v>
      </c>
      <c r="B1" s="154"/>
      <c r="C1" s="154"/>
      <c r="D1" s="154"/>
      <c r="E1" s="154"/>
      <c r="F1" s="154"/>
      <c r="G1" s="154"/>
      <c r="H1" s="154"/>
    </row>
    <row r="2" spans="1:8" ht="18.75" x14ac:dyDescent="0.3">
      <c r="A2" s="1"/>
    </row>
    <row r="3" spans="1:8" x14ac:dyDescent="0.25">
      <c r="B3" s="153" t="s">
        <v>107</v>
      </c>
      <c r="C3" s="153"/>
      <c r="D3" s="153"/>
      <c r="E3" s="153"/>
      <c r="G3" s="153" t="s">
        <v>152</v>
      </c>
      <c r="H3" s="153"/>
    </row>
    <row r="4" spans="1:8" x14ac:dyDescent="0.25">
      <c r="B4" s="2" t="s">
        <v>108</v>
      </c>
      <c r="C4" s="2" t="s">
        <v>109</v>
      </c>
      <c r="D4" s="2" t="s">
        <v>110</v>
      </c>
      <c r="E4" s="2" t="s">
        <v>111</v>
      </c>
      <c r="F4" s="2"/>
      <c r="G4" s="2" t="s">
        <v>112</v>
      </c>
      <c r="H4" s="2" t="s">
        <v>111</v>
      </c>
    </row>
    <row r="5" spans="1:8" x14ac:dyDescent="0.25">
      <c r="A5" s="2"/>
    </row>
    <row r="6" spans="1:8" x14ac:dyDescent="0.25">
      <c r="A6" s="2" t="s">
        <v>113</v>
      </c>
      <c r="D6">
        <v>174277.367206</v>
      </c>
      <c r="E6">
        <v>36.603148681999997</v>
      </c>
      <c r="G6">
        <v>0.99979001597744799</v>
      </c>
      <c r="H6">
        <v>2.0998402255150542E-4</v>
      </c>
    </row>
    <row r="7" spans="1:8" x14ac:dyDescent="0.25">
      <c r="A7" s="2" t="s">
        <v>114</v>
      </c>
      <c r="D7">
        <v>214516.33254900001</v>
      </c>
      <c r="E7">
        <v>54.838102538999998</v>
      </c>
      <c r="G7">
        <v>0.9997444293081289</v>
      </c>
      <c r="H7">
        <v>2.5557069187107345E-4</v>
      </c>
    </row>
    <row r="8" spans="1:8" x14ac:dyDescent="0.25">
      <c r="A8" s="2" t="s">
        <v>115</v>
      </c>
      <c r="D8">
        <v>206500.98676100001</v>
      </c>
      <c r="E8">
        <v>57.781179917000003</v>
      </c>
      <c r="G8">
        <v>0.99972026759990396</v>
      </c>
      <c r="H8">
        <v>2.7973240009607062E-4</v>
      </c>
    </row>
    <row r="9" spans="1:8" x14ac:dyDescent="0.25">
      <c r="A9" s="2" t="s">
        <v>116</v>
      </c>
      <c r="D9">
        <v>152242.240735</v>
      </c>
      <c r="E9">
        <v>31.527970812</v>
      </c>
      <c r="G9">
        <v>0.99979295205549878</v>
      </c>
      <c r="H9">
        <v>2.0704794450126878E-4</v>
      </c>
    </row>
    <row r="10" spans="1:8" x14ac:dyDescent="0.25">
      <c r="A10" s="2" t="s">
        <v>117</v>
      </c>
      <c r="D10">
        <v>77882.550409899995</v>
      </c>
      <c r="E10">
        <v>7.2283222609999997</v>
      </c>
      <c r="G10">
        <v>0.99990719806399941</v>
      </c>
      <c r="H10">
        <v>9.2801936000562764E-5</v>
      </c>
    </row>
    <row r="11" spans="1:8" x14ac:dyDescent="0.25">
      <c r="A11" s="2" t="s">
        <v>118</v>
      </c>
      <c r="D11">
        <v>91191.359795600001</v>
      </c>
      <c r="E11">
        <v>22.773198826000002</v>
      </c>
      <c r="G11">
        <v>0.99975033256274659</v>
      </c>
      <c r="H11">
        <v>2.4966743725329983E-4</v>
      </c>
    </row>
    <row r="12" spans="1:8" x14ac:dyDescent="0.25">
      <c r="A12" s="2" t="s">
        <v>119</v>
      </c>
      <c r="D12">
        <v>132091.44149299999</v>
      </c>
      <c r="E12">
        <v>36.913939925000001</v>
      </c>
      <c r="G12">
        <v>0.99972062060559186</v>
      </c>
      <c r="H12">
        <v>2.79379394408185E-4</v>
      </c>
    </row>
    <row r="13" spans="1:8" x14ac:dyDescent="0.25">
      <c r="A13" s="2" t="s">
        <v>120</v>
      </c>
      <c r="D13">
        <v>105426.519256</v>
      </c>
      <c r="E13">
        <v>19.838313142000001</v>
      </c>
      <c r="G13">
        <v>0.9998118634574078</v>
      </c>
      <c r="H13">
        <v>1.8813654259220726E-4</v>
      </c>
    </row>
    <row r="14" spans="1:8" x14ac:dyDescent="0.25">
      <c r="A14" s="2" t="s">
        <v>121</v>
      </c>
      <c r="D14">
        <v>81437.633073300007</v>
      </c>
      <c r="E14">
        <v>44.143596940000002</v>
      </c>
      <c r="G14">
        <v>0.99945823963659197</v>
      </c>
      <c r="H14">
        <v>5.4176036340801567E-4</v>
      </c>
    </row>
    <row r="15" spans="1:8" x14ac:dyDescent="0.25">
      <c r="A15" s="2" t="s">
        <v>122</v>
      </c>
      <c r="D15">
        <v>85104.014782800004</v>
      </c>
      <c r="E15">
        <v>48.863088888</v>
      </c>
      <c r="G15">
        <v>0.99942617219629815</v>
      </c>
      <c r="H15">
        <v>5.7382780370181957E-4</v>
      </c>
    </row>
    <row r="16" spans="1:8" x14ac:dyDescent="0.25">
      <c r="A16" s="2" t="s">
        <v>123</v>
      </c>
      <c r="D16">
        <v>95484.020566699997</v>
      </c>
      <c r="E16">
        <v>68.277037485999998</v>
      </c>
      <c r="G16">
        <v>0.99928544850099965</v>
      </c>
      <c r="H16">
        <v>7.1455149900036404E-4</v>
      </c>
    </row>
    <row r="17" spans="1:8" x14ac:dyDescent="0.25">
      <c r="A17" s="2" t="s">
        <v>124</v>
      </c>
      <c r="D17">
        <v>148702.0686</v>
      </c>
      <c r="E17">
        <v>111.35072292700001</v>
      </c>
      <c r="G17">
        <v>0.9992517427296973</v>
      </c>
      <c r="H17">
        <v>7.4825727030280477E-4</v>
      </c>
    </row>
    <row r="18" spans="1:8" x14ac:dyDescent="0.25">
      <c r="A18" s="2" t="s">
        <v>125</v>
      </c>
      <c r="C18">
        <v>10789.907232699999</v>
      </c>
      <c r="E18">
        <v>1.2091844599999999</v>
      </c>
      <c r="G18">
        <v>0.9998879463057152</v>
      </c>
      <c r="H18">
        <v>1.1205369428478768E-4</v>
      </c>
    </row>
    <row r="19" spans="1:8" x14ac:dyDescent="0.25">
      <c r="A19" s="2" t="s">
        <v>126</v>
      </c>
      <c r="C19">
        <v>10002.828003500001</v>
      </c>
      <c r="E19">
        <v>8.7089215309999997</v>
      </c>
      <c r="G19">
        <v>0.99913011143082076</v>
      </c>
      <c r="H19">
        <v>8.6988856917920537E-4</v>
      </c>
    </row>
    <row r="20" spans="1:8" x14ac:dyDescent="0.25">
      <c r="A20" s="2" t="s">
        <v>127</v>
      </c>
      <c r="C20">
        <v>8210.1408942899998</v>
      </c>
      <c r="E20">
        <v>18.972748921000001</v>
      </c>
      <c r="G20">
        <v>0.99769443590845874</v>
      </c>
      <c r="H20">
        <v>2.305564091541314E-3</v>
      </c>
    </row>
    <row r="21" spans="1:8" x14ac:dyDescent="0.25">
      <c r="A21" s="2" t="s">
        <v>128</v>
      </c>
      <c r="C21">
        <v>11274.2673254</v>
      </c>
      <c r="E21">
        <v>74.569105265000005</v>
      </c>
      <c r="G21">
        <v>0.9934293611754319</v>
      </c>
      <c r="H21">
        <v>6.5706388245680737E-3</v>
      </c>
    </row>
    <row r="22" spans="1:8" x14ac:dyDescent="0.25">
      <c r="A22" s="2" t="s">
        <v>129</v>
      </c>
      <c r="D22">
        <v>383.17859952499998</v>
      </c>
      <c r="E22">
        <v>51971.827622700002</v>
      </c>
      <c r="G22">
        <v>7.3188530987575058E-3</v>
      </c>
      <c r="H22">
        <v>0.99268114690124243</v>
      </c>
    </row>
    <row r="23" spans="1:8" x14ac:dyDescent="0.25">
      <c r="A23" s="2" t="s">
        <v>130</v>
      </c>
      <c r="D23">
        <v>877.16621386899999</v>
      </c>
      <c r="E23">
        <v>99237.281101300003</v>
      </c>
      <c r="G23">
        <v>8.7616346830303553E-3</v>
      </c>
      <c r="H23">
        <v>0.99123836531696963</v>
      </c>
    </row>
    <row r="24" spans="1:8" x14ac:dyDescent="0.25">
      <c r="A24" s="2" t="s">
        <v>131</v>
      </c>
      <c r="D24">
        <v>906.11451907399999</v>
      </c>
      <c r="E24">
        <v>65983.499584999998</v>
      </c>
      <c r="G24">
        <v>1.3546415706094076E-2</v>
      </c>
      <c r="H24">
        <v>0.98645358429390584</v>
      </c>
    </row>
    <row r="25" spans="1:8" x14ac:dyDescent="0.25">
      <c r="A25" s="2" t="s">
        <v>132</v>
      </c>
      <c r="D25">
        <v>541.63295392500004</v>
      </c>
      <c r="E25">
        <v>76564.956349800006</v>
      </c>
      <c r="G25">
        <v>7.0244703963171385E-3</v>
      </c>
      <c r="H25">
        <v>0.99297552960368285</v>
      </c>
    </row>
    <row r="26" spans="1:8" x14ac:dyDescent="0.25">
      <c r="A26" s="2" t="s">
        <v>133</v>
      </c>
      <c r="D26">
        <v>1254.7676448</v>
      </c>
      <c r="E26">
        <v>35518.614024199996</v>
      </c>
      <c r="G26">
        <v>3.4121627869154354E-2</v>
      </c>
      <c r="H26">
        <v>0.96587837213084571</v>
      </c>
    </row>
    <row r="27" spans="1:8" x14ac:dyDescent="0.25">
      <c r="A27" s="2" t="s">
        <v>134</v>
      </c>
      <c r="D27">
        <v>1068.33691705</v>
      </c>
      <c r="E27">
        <v>31625.384577100001</v>
      </c>
      <c r="G27">
        <v>3.2677127846738437E-2</v>
      </c>
      <c r="H27">
        <v>0.96732287215326151</v>
      </c>
    </row>
    <row r="28" spans="1:8" x14ac:dyDescent="0.25">
      <c r="A28" s="2" t="s">
        <v>135</v>
      </c>
      <c r="D28">
        <v>389.96368817199999</v>
      </c>
      <c r="E28">
        <v>19862.0376474</v>
      </c>
      <c r="G28">
        <v>1.9255563028580346E-2</v>
      </c>
      <c r="H28">
        <v>0.98074443697141966</v>
      </c>
    </row>
    <row r="29" spans="1:8" x14ac:dyDescent="0.25">
      <c r="A29" s="2" t="s">
        <v>136</v>
      </c>
      <c r="D29">
        <v>684.49539294700003</v>
      </c>
      <c r="E29">
        <v>33447.705731299997</v>
      </c>
      <c r="G29">
        <v>2.0054241168195416E-2</v>
      </c>
      <c r="H29">
        <v>0.97994575883180457</v>
      </c>
    </row>
    <row r="30" spans="1:8" x14ac:dyDescent="0.25">
      <c r="A30" s="2" t="s">
        <v>137</v>
      </c>
      <c r="D30">
        <v>5201.9951117000001</v>
      </c>
      <c r="E30">
        <v>47949.594733400001</v>
      </c>
      <c r="G30">
        <v>9.7870922146641434E-2</v>
      </c>
      <c r="H30">
        <v>0.9021290778533585</v>
      </c>
    </row>
    <row r="31" spans="1:8" x14ac:dyDescent="0.25">
      <c r="A31" s="2" t="s">
        <v>138</v>
      </c>
      <c r="D31">
        <v>1186.9113786299999</v>
      </c>
      <c r="E31">
        <v>46679.874866799997</v>
      </c>
      <c r="G31">
        <v>2.479613677309114E-2</v>
      </c>
      <c r="H31">
        <v>0.97520386322690888</v>
      </c>
    </row>
    <row r="32" spans="1:8" x14ac:dyDescent="0.25">
      <c r="A32" s="2" t="s">
        <v>139</v>
      </c>
      <c r="D32">
        <v>3066.1653597899999</v>
      </c>
      <c r="E32">
        <v>55880.173116400001</v>
      </c>
      <c r="G32">
        <v>5.2016214052523484E-2</v>
      </c>
      <c r="H32">
        <v>0.94798378594747656</v>
      </c>
    </row>
    <row r="33" spans="1:8" x14ac:dyDescent="0.25">
      <c r="A33" s="2" t="s">
        <v>140</v>
      </c>
      <c r="D33">
        <v>2467.7656349499998</v>
      </c>
      <c r="E33">
        <v>47243.2092901</v>
      </c>
      <c r="G33">
        <v>4.9642269914655424E-2</v>
      </c>
      <c r="H33">
        <v>0.95035773008534452</v>
      </c>
    </row>
    <row r="34" spans="1:8" x14ac:dyDescent="0.25">
      <c r="A34" s="2" t="s">
        <v>141</v>
      </c>
      <c r="C34">
        <v>38.605751249999997</v>
      </c>
      <c r="E34">
        <v>11534.477621100001</v>
      </c>
      <c r="G34">
        <v>3.3358224431559429E-3</v>
      </c>
      <c r="H34">
        <v>0.99666417755684411</v>
      </c>
    </row>
    <row r="35" spans="1:8" x14ac:dyDescent="0.25">
      <c r="A35" s="2" t="s">
        <v>142</v>
      </c>
      <c r="C35">
        <v>67.994211168000007</v>
      </c>
      <c r="E35">
        <v>18646.061785800001</v>
      </c>
      <c r="G35">
        <v>3.6333230582945913E-3</v>
      </c>
      <c r="H35">
        <v>0.99636667694170544</v>
      </c>
    </row>
    <row r="36" spans="1:8" x14ac:dyDescent="0.25">
      <c r="A36" s="2" t="s">
        <v>143</v>
      </c>
      <c r="C36">
        <v>23.633292275999999</v>
      </c>
      <c r="E36">
        <v>4396.0182654500004</v>
      </c>
      <c r="G36">
        <v>5.3473202507755618E-3</v>
      </c>
      <c r="H36">
        <v>0.99465267974922433</v>
      </c>
    </row>
    <row r="37" spans="1:8" x14ac:dyDescent="0.25">
      <c r="A37" s="2" t="s">
        <v>144</v>
      </c>
      <c r="C37">
        <v>55.258632394999999</v>
      </c>
      <c r="E37">
        <v>8593.1955564399996</v>
      </c>
      <c r="G37">
        <v>6.3894230331170525E-3</v>
      </c>
      <c r="H37">
        <v>0.99361057696688293</v>
      </c>
    </row>
    <row r="40" spans="1:8" x14ac:dyDescent="0.25">
      <c r="D40" s="2" t="s">
        <v>145</v>
      </c>
      <c r="E40" s="2" t="s">
        <v>146</v>
      </c>
      <c r="F40" s="2" t="s">
        <v>18</v>
      </c>
      <c r="G40">
        <v>0.99976191623524502</v>
      </c>
      <c r="H40">
        <v>2.3808376475497958E-4</v>
      </c>
    </row>
    <row r="41" spans="1:8" x14ac:dyDescent="0.25">
      <c r="D41" s="2"/>
      <c r="E41" s="2"/>
      <c r="F41" s="2" t="s">
        <v>19</v>
      </c>
      <c r="G41">
        <v>3.5558492171161255E-5</v>
      </c>
      <c r="H41">
        <v>3.5558492171168289E-5</v>
      </c>
    </row>
    <row r="42" spans="1:8" x14ac:dyDescent="0.25">
      <c r="D42" s="2"/>
      <c r="E42" s="2"/>
      <c r="F42" s="2" t="s">
        <v>20</v>
      </c>
      <c r="G42">
        <v>3.5566960086919636E-3</v>
      </c>
      <c r="H42">
        <v>14.935286413906798</v>
      </c>
    </row>
    <row r="43" spans="1:8" x14ac:dyDescent="0.25">
      <c r="D43" s="2"/>
      <c r="E43" s="2"/>
    </row>
    <row r="44" spans="1:8" x14ac:dyDescent="0.25">
      <c r="D44" s="2"/>
      <c r="E44" s="2" t="s">
        <v>147</v>
      </c>
      <c r="F44" s="2" t="s">
        <v>18</v>
      </c>
      <c r="G44">
        <v>0.99979750367243647</v>
      </c>
      <c r="H44">
        <v>2.0249632756356371E-4</v>
      </c>
    </row>
    <row r="45" spans="1:8" x14ac:dyDescent="0.25">
      <c r="D45" s="2"/>
      <c r="E45" s="2"/>
      <c r="F45" s="2" t="s">
        <v>19</v>
      </c>
      <c r="G45">
        <v>8.2411937892506234E-5</v>
      </c>
      <c r="H45">
        <v>8.2411937892508809E-5</v>
      </c>
    </row>
    <row r="46" spans="1:8" x14ac:dyDescent="0.25">
      <c r="D46" s="2"/>
      <c r="E46" s="2"/>
      <c r="F46" s="2" t="s">
        <v>20</v>
      </c>
      <c r="G46">
        <v>8.2428629387243241E-3</v>
      </c>
      <c r="H46">
        <v>40.697991358208533</v>
      </c>
    </row>
    <row r="47" spans="1:8" x14ac:dyDescent="0.25">
      <c r="D47" s="2"/>
      <c r="E47" s="2"/>
    </row>
    <row r="48" spans="1:8" x14ac:dyDescent="0.25">
      <c r="D48" s="2"/>
      <c r="E48" s="2" t="s">
        <v>148</v>
      </c>
      <c r="F48" s="2" t="s">
        <v>18</v>
      </c>
      <c r="G48">
        <v>0.9993554007658968</v>
      </c>
      <c r="H48">
        <v>6.4459923410325104E-4</v>
      </c>
    </row>
    <row r="49" spans="4:8" x14ac:dyDescent="0.25">
      <c r="D49" s="2"/>
      <c r="E49" s="2"/>
      <c r="F49" s="2" t="s">
        <v>19</v>
      </c>
      <c r="G49">
        <v>1.0201754182474103E-4</v>
      </c>
      <c r="H49">
        <v>1.0201754182479249E-4</v>
      </c>
    </row>
    <row r="50" spans="4:8" x14ac:dyDescent="0.25">
      <c r="D50" s="2"/>
      <c r="E50" s="2"/>
      <c r="F50" s="2" t="s">
        <v>20</v>
      </c>
      <c r="G50">
        <v>1.0208334467053035E-2</v>
      </c>
      <c r="H50">
        <v>15.826506832065434</v>
      </c>
    </row>
    <row r="51" spans="4:8" x14ac:dyDescent="0.25">
      <c r="D51" s="2"/>
      <c r="E51" s="2"/>
    </row>
    <row r="52" spans="4:8" x14ac:dyDescent="0.25">
      <c r="D52" s="2"/>
      <c r="E52" s="2" t="s">
        <v>149</v>
      </c>
      <c r="F52" s="2" t="s">
        <v>18</v>
      </c>
      <c r="G52">
        <v>0.9975354637051066</v>
      </c>
      <c r="H52">
        <v>2.4645362948933452E-3</v>
      </c>
    </row>
    <row r="53" spans="4:8" x14ac:dyDescent="0.25">
      <c r="D53" s="2"/>
      <c r="E53" s="2"/>
      <c r="F53" s="2" t="s">
        <v>19</v>
      </c>
      <c r="G53">
        <v>2.8845811886032452E-3</v>
      </c>
      <c r="H53">
        <v>2.8845811886032426E-3</v>
      </c>
    </row>
    <row r="54" spans="4:8" x14ac:dyDescent="0.25">
      <c r="F54" s="2" t="s">
        <v>20</v>
      </c>
      <c r="G54">
        <v>0.28917079076959923</v>
      </c>
      <c r="H54">
        <v>117.04356696147073</v>
      </c>
    </row>
    <row r="56" spans="4:8" x14ac:dyDescent="0.25">
      <c r="D56" s="2" t="s">
        <v>150</v>
      </c>
      <c r="E56" s="2" t="s">
        <v>146</v>
      </c>
      <c r="F56" s="2" t="s">
        <v>18</v>
      </c>
      <c r="G56">
        <v>9.162843471049769E-3</v>
      </c>
      <c r="H56">
        <v>0.99083715652895021</v>
      </c>
    </row>
    <row r="57" spans="4:8" x14ac:dyDescent="0.25">
      <c r="D57" s="2"/>
      <c r="E57" s="2"/>
      <c r="F57" s="2" t="s">
        <v>19</v>
      </c>
      <c r="G57">
        <v>3.019360524530727E-3</v>
      </c>
      <c r="H57">
        <v>3.0193605245307509E-3</v>
      </c>
    </row>
    <row r="58" spans="4:8" x14ac:dyDescent="0.25">
      <c r="D58" s="2"/>
      <c r="E58" s="2"/>
      <c r="F58" s="2" t="s">
        <v>20</v>
      </c>
      <c r="G58">
        <v>32.952222026606385</v>
      </c>
      <c r="H58">
        <v>0.30472822952138973</v>
      </c>
    </row>
    <row r="59" spans="4:8" x14ac:dyDescent="0.25">
      <c r="D59" s="2"/>
      <c r="E59" s="2"/>
    </row>
    <row r="60" spans="4:8" x14ac:dyDescent="0.25">
      <c r="D60" s="2"/>
      <c r="E60" s="2" t="s">
        <v>147</v>
      </c>
      <c r="F60" s="2" t="s">
        <v>18</v>
      </c>
      <c r="G60">
        <v>2.6527139978167139E-2</v>
      </c>
      <c r="H60">
        <v>0.97347286002183275</v>
      </c>
    </row>
    <row r="61" spans="4:8" x14ac:dyDescent="0.25">
      <c r="D61" s="2"/>
      <c r="E61" s="2"/>
      <c r="F61" s="2" t="s">
        <v>19</v>
      </c>
      <c r="G61">
        <v>7.9639363685684375E-3</v>
      </c>
      <c r="H61">
        <v>7.9639363685684254E-3</v>
      </c>
    </row>
    <row r="62" spans="4:8" x14ac:dyDescent="0.25">
      <c r="D62" s="2"/>
      <c r="E62" s="2"/>
      <c r="F62" s="2" t="s">
        <v>20</v>
      </c>
      <c r="G62">
        <v>30.021843195772576</v>
      </c>
      <c r="H62">
        <v>0.8180953671774488</v>
      </c>
    </row>
    <row r="63" spans="4:8" x14ac:dyDescent="0.25">
      <c r="D63" s="2"/>
      <c r="E63" s="2"/>
    </row>
    <row r="64" spans="4:8" x14ac:dyDescent="0.25">
      <c r="D64" s="2"/>
      <c r="E64" s="2" t="s">
        <v>148</v>
      </c>
      <c r="F64" s="2" t="s">
        <v>18</v>
      </c>
      <c r="G64">
        <v>5.6081385721727869E-2</v>
      </c>
      <c r="H64">
        <v>0.94391861427827217</v>
      </c>
    </row>
    <row r="65" spans="4:8" x14ac:dyDescent="0.25">
      <c r="D65" s="2"/>
      <c r="E65" s="2"/>
      <c r="F65" s="2" t="s">
        <v>19</v>
      </c>
      <c r="G65">
        <v>3.0458277416078244E-2</v>
      </c>
      <c r="H65">
        <v>3.0458277416078278E-2</v>
      </c>
    </row>
    <row r="66" spans="4:8" x14ac:dyDescent="0.25">
      <c r="D66" s="2"/>
      <c r="E66" s="2"/>
      <c r="F66" s="2" t="s">
        <v>20</v>
      </c>
      <c r="G66">
        <v>54.310850247549524</v>
      </c>
      <c r="H66">
        <v>3.2267906316655193</v>
      </c>
    </row>
    <row r="67" spans="4:8" x14ac:dyDescent="0.25">
      <c r="D67" s="2"/>
      <c r="E67" s="2"/>
    </row>
    <row r="68" spans="4:8" x14ac:dyDescent="0.25">
      <c r="D68" s="2"/>
      <c r="E68" s="2" t="s">
        <v>149</v>
      </c>
      <c r="F68" s="2" t="s">
        <v>18</v>
      </c>
      <c r="G68">
        <v>4.6764721963357871E-3</v>
      </c>
      <c r="H68">
        <v>0.99532352780366418</v>
      </c>
    </row>
    <row r="69" spans="4:8" x14ac:dyDescent="0.25">
      <c r="D69" s="2"/>
      <c r="E69" s="2"/>
      <c r="F69" s="2" t="s">
        <v>19</v>
      </c>
      <c r="G69">
        <v>1.4456532048722859E-3</v>
      </c>
      <c r="H69">
        <v>1.4456532048723338E-3</v>
      </c>
    </row>
    <row r="70" spans="4:8" x14ac:dyDescent="0.25">
      <c r="D70" s="2"/>
      <c r="E70" s="2"/>
      <c r="F70" s="2" t="s">
        <v>20</v>
      </c>
      <c r="G70">
        <v>30.913328341928686</v>
      </c>
      <c r="H70">
        <v>0.14524455259913246</v>
      </c>
    </row>
  </sheetData>
  <mergeCells count="3">
    <mergeCell ref="B3:E3"/>
    <mergeCell ref="G3:H3"/>
    <mergeCell ref="A1:H1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0"/>
  <sheetViews>
    <sheetView zoomScaleNormal="100" workbookViewId="0">
      <selection activeCell="O21" sqref="O21"/>
    </sheetView>
  </sheetViews>
  <sheetFormatPr defaultRowHeight="15" x14ac:dyDescent="0.25"/>
  <cols>
    <col min="1" max="1" width="12.42578125" style="30" customWidth="1"/>
    <col min="2" max="2" width="9.140625" bestFit="1" customWidth="1"/>
    <col min="3" max="3" width="10" style="78" bestFit="1" customWidth="1"/>
    <col min="4" max="6" width="10" bestFit="1" customWidth="1"/>
    <col min="7" max="7" width="12" bestFit="1" customWidth="1"/>
    <col min="8" max="12" width="8.42578125" customWidth="1"/>
  </cols>
  <sheetData>
    <row r="1" spans="1:14" s="30" customFormat="1" ht="19.5" thickBot="1" x14ac:dyDescent="0.35">
      <c r="A1" s="154" t="s">
        <v>374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4" ht="15.75" thickBot="1" x14ac:dyDescent="0.3">
      <c r="B2" s="30"/>
      <c r="C2" s="155" t="s">
        <v>372</v>
      </c>
      <c r="D2" s="156"/>
      <c r="E2" s="157"/>
      <c r="F2" s="30"/>
      <c r="G2" s="30"/>
      <c r="H2" s="158" t="s">
        <v>371</v>
      </c>
      <c r="I2" s="159"/>
      <c r="J2" s="160"/>
      <c r="K2" s="30"/>
      <c r="L2" s="30"/>
      <c r="M2" s="30"/>
      <c r="N2" s="30"/>
    </row>
    <row r="3" spans="1:14" ht="15.75" customHeight="1" x14ac:dyDescent="0.25">
      <c r="A3" s="96" t="s">
        <v>369</v>
      </c>
      <c r="B3" s="97" t="s">
        <v>373</v>
      </c>
      <c r="C3" s="98">
        <v>3960</v>
      </c>
      <c r="D3" s="99">
        <v>3959</v>
      </c>
      <c r="E3" s="100">
        <v>3958</v>
      </c>
      <c r="F3" s="101" t="s">
        <v>370</v>
      </c>
      <c r="G3" s="97" t="s">
        <v>191</v>
      </c>
      <c r="H3" s="98">
        <v>3960</v>
      </c>
      <c r="I3" s="99">
        <v>3959</v>
      </c>
      <c r="J3" s="100">
        <v>3958</v>
      </c>
      <c r="K3" s="101" t="s">
        <v>370</v>
      </c>
      <c r="L3" s="100" t="s">
        <v>191</v>
      </c>
      <c r="M3" s="30"/>
      <c r="N3" s="30"/>
    </row>
    <row r="4" spans="1:14" ht="26.25" customHeight="1" x14ac:dyDescent="0.25">
      <c r="A4" s="86"/>
      <c r="B4" s="54">
        <v>36.799999999999997</v>
      </c>
      <c r="C4" s="86">
        <v>45086588</v>
      </c>
      <c r="D4" s="53">
        <v>58186520</v>
      </c>
      <c r="E4" s="87">
        <v>49314240</v>
      </c>
      <c r="F4" s="84">
        <f>AVERAGE(C4:E4)</f>
        <v>50862449.333333336</v>
      </c>
      <c r="G4" s="54">
        <f>STDEV(C4:E4)</f>
        <v>6685788.5627666619</v>
      </c>
      <c r="H4" s="91">
        <f>C4/C$7</f>
        <v>0.93469109925545357</v>
      </c>
      <c r="I4" s="83">
        <f>D4/D$7</f>
        <v>0.95017567952157012</v>
      </c>
      <c r="J4" s="92">
        <f>E4/E$7</f>
        <v>0.93551349118887883</v>
      </c>
      <c r="K4" s="85">
        <f>AVERAGE(H4:J4)</f>
        <v>0.94012675665530088</v>
      </c>
      <c r="L4" s="92">
        <f>STDEV(H4:J4)</f>
        <v>8.7123315020844368E-3</v>
      </c>
      <c r="M4" s="30"/>
      <c r="N4" s="30"/>
    </row>
    <row r="5" spans="1:14" ht="26.25" customHeight="1" x14ac:dyDescent="0.25">
      <c r="A5" s="86"/>
      <c r="B5" s="54">
        <v>36.799999999999997</v>
      </c>
      <c r="C5" s="86">
        <v>2611992</v>
      </c>
      <c r="D5" s="53">
        <v>2698995</v>
      </c>
      <c r="E5" s="87">
        <v>2851545</v>
      </c>
      <c r="F5" s="84">
        <f t="shared" ref="F5:F6" si="0">AVERAGE(C5:E5)</f>
        <v>2720844</v>
      </c>
      <c r="G5" s="54">
        <f t="shared" ref="G5:G15" si="1">STDEV(C5:E5)</f>
        <v>121261.88211057917</v>
      </c>
      <c r="H5" s="91">
        <f t="shared" ref="H5:H6" si="2">C5/C$7</f>
        <v>5.4149266600667378E-2</v>
      </c>
      <c r="I5" s="83">
        <f>D5/D$7</f>
        <v>4.4074115588117663E-2</v>
      </c>
      <c r="J5" s="92">
        <f>E5/E$7</f>
        <v>5.4095101500746874E-2</v>
      </c>
      <c r="K5" s="85">
        <f t="shared" ref="K5:K6" si="3">AVERAGE(H5:J5)</f>
        <v>5.0772827896510636E-2</v>
      </c>
      <c r="L5" s="92">
        <f t="shared" ref="L5:L6" si="4">STDEV(H5:J5)</f>
        <v>5.8013182473877446E-3</v>
      </c>
      <c r="M5" s="30"/>
      <c r="N5" s="30"/>
    </row>
    <row r="6" spans="1:14" ht="26.25" customHeight="1" thickBot="1" x14ac:dyDescent="0.3">
      <c r="A6" s="88"/>
      <c r="B6" s="102">
        <v>42.7</v>
      </c>
      <c r="C6" s="88">
        <v>538306</v>
      </c>
      <c r="D6" s="89">
        <v>352129</v>
      </c>
      <c r="E6" s="90">
        <v>547768</v>
      </c>
      <c r="F6" s="103">
        <f t="shared" si="0"/>
        <v>479401</v>
      </c>
      <c r="G6" s="102">
        <f t="shared" si="1"/>
        <v>110322.27267872974</v>
      </c>
      <c r="H6" s="93">
        <f t="shared" si="2"/>
        <v>1.1159634143879023E-2</v>
      </c>
      <c r="I6" s="94">
        <f>D6/D$7</f>
        <v>5.7502048903122398E-3</v>
      </c>
      <c r="J6" s="95">
        <f>E6/E$7</f>
        <v>1.039140731037424E-2</v>
      </c>
      <c r="K6" s="104">
        <f t="shared" si="3"/>
        <v>9.1004154481885008E-3</v>
      </c>
      <c r="L6" s="95">
        <f t="shared" si="4"/>
        <v>2.9266834819481886E-3</v>
      </c>
      <c r="M6" s="30"/>
      <c r="N6" s="30"/>
    </row>
    <row r="7" spans="1:14" ht="15.75" thickBot="1" x14ac:dyDescent="0.3">
      <c r="B7" s="107" t="s">
        <v>175</v>
      </c>
      <c r="C7" s="108">
        <f>SUM(C4:C6)</f>
        <v>48236886</v>
      </c>
      <c r="D7" s="105">
        <f t="shared" ref="D7:E7" si="5">SUM(D4:D6)</f>
        <v>61237644</v>
      </c>
      <c r="E7" s="109">
        <f t="shared" si="5"/>
        <v>52713553</v>
      </c>
      <c r="F7" s="111">
        <f>SUM(F4:F6)</f>
        <v>54062694.333333336</v>
      </c>
      <c r="G7" s="30"/>
      <c r="H7" s="30"/>
      <c r="I7" s="30"/>
      <c r="J7" s="30"/>
      <c r="K7" s="30"/>
      <c r="L7" s="30"/>
      <c r="M7" s="30"/>
      <c r="N7" s="30"/>
    </row>
    <row r="8" spans="1:14" s="30" customFormat="1" ht="15.75" thickBot="1" x14ac:dyDescent="0.3">
      <c r="C8" s="161"/>
      <c r="D8" s="161"/>
      <c r="E8" s="161"/>
      <c r="H8" s="153"/>
      <c r="I8" s="153"/>
      <c r="J8" s="153"/>
    </row>
    <row r="9" spans="1:14" s="30" customFormat="1" ht="15.75" thickBot="1" x14ac:dyDescent="0.3">
      <c r="C9" s="155" t="s">
        <v>372</v>
      </c>
      <c r="D9" s="156"/>
      <c r="E9" s="157"/>
      <c r="H9" s="158" t="s">
        <v>371</v>
      </c>
      <c r="I9" s="159"/>
      <c r="J9" s="160"/>
    </row>
    <row r="10" spans="1:14" x14ac:dyDescent="0.25">
      <c r="A10" s="96" t="s">
        <v>369</v>
      </c>
      <c r="B10" s="97" t="s">
        <v>373</v>
      </c>
      <c r="C10" s="98">
        <v>3960</v>
      </c>
      <c r="D10" s="99">
        <v>3959</v>
      </c>
      <c r="E10" s="100">
        <v>3958</v>
      </c>
      <c r="F10" s="101" t="s">
        <v>370</v>
      </c>
      <c r="G10" s="97" t="s">
        <v>191</v>
      </c>
      <c r="H10" s="98">
        <v>3960</v>
      </c>
      <c r="I10" s="99">
        <v>3959</v>
      </c>
      <c r="J10" s="100">
        <v>3958</v>
      </c>
      <c r="K10" s="101" t="s">
        <v>370</v>
      </c>
      <c r="L10" s="100" t="s">
        <v>191</v>
      </c>
      <c r="M10" s="30"/>
      <c r="N10" s="30"/>
    </row>
    <row r="11" spans="1:14" ht="30.75" customHeight="1" x14ac:dyDescent="0.25">
      <c r="A11" s="86"/>
      <c r="B11" s="54">
        <v>37.200000000000003</v>
      </c>
      <c r="C11" s="86">
        <v>221655456</v>
      </c>
      <c r="D11" s="53">
        <v>271761408</v>
      </c>
      <c r="E11" s="87">
        <v>217411520</v>
      </c>
      <c r="F11" s="84">
        <f>AVERAGE(C11:E11)</f>
        <v>236942794.66666666</v>
      </c>
      <c r="G11" s="54">
        <f t="shared" si="1"/>
        <v>30228374.485492136</v>
      </c>
      <c r="H11" s="91">
        <f>C11/C$16</f>
        <v>0.86384070672176705</v>
      </c>
      <c r="I11" s="83">
        <f t="shared" ref="I11:J15" si="6">D11/D$16</f>
        <v>0.8895403334943931</v>
      </c>
      <c r="J11" s="92">
        <f t="shared" si="6"/>
        <v>0.86027877625346927</v>
      </c>
      <c r="K11" s="45">
        <f>AVERAGE(H11:J11)</f>
        <v>0.87121993882320981</v>
      </c>
      <c r="L11" s="92">
        <f>STDEV(H11:J11)</f>
        <v>1.5965571798284832E-2</v>
      </c>
      <c r="M11" s="30"/>
      <c r="N11" s="82"/>
    </row>
    <row r="12" spans="1:14" ht="30.75" customHeight="1" x14ac:dyDescent="0.25">
      <c r="A12" s="86"/>
      <c r="B12" s="54">
        <v>37.299999999999997</v>
      </c>
      <c r="C12" s="86">
        <v>27804626</v>
      </c>
      <c r="D12" s="53">
        <v>29108598</v>
      </c>
      <c r="E12" s="87">
        <v>28101812</v>
      </c>
      <c r="F12" s="84">
        <f t="shared" ref="F12:F15" si="7">AVERAGE(C12:E12)</f>
        <v>28338345.333333332</v>
      </c>
      <c r="G12" s="54">
        <f t="shared" si="1"/>
        <v>683408.19246577169</v>
      </c>
      <c r="H12" s="91">
        <f t="shared" ref="H12:H15" si="8">C12/C$16</f>
        <v>0.10836082362878728</v>
      </c>
      <c r="I12" s="83">
        <f t="shared" si="6"/>
        <v>9.5279429713854821E-2</v>
      </c>
      <c r="J12" s="92">
        <f t="shared" si="6"/>
        <v>0.11119646483252156</v>
      </c>
      <c r="K12" s="45">
        <f t="shared" ref="K12:K15" si="9">AVERAGE(H12:J12)</f>
        <v>0.10494557272505456</v>
      </c>
      <c r="L12" s="92">
        <f t="shared" ref="L12:L15" si="10">STDEV(H12:J12)</f>
        <v>8.4903448571776504E-3</v>
      </c>
      <c r="M12" s="82"/>
      <c r="N12" s="82"/>
    </row>
    <row r="13" spans="1:14" ht="30.75" customHeight="1" x14ac:dyDescent="0.25">
      <c r="A13" s="86"/>
      <c r="B13" s="54">
        <v>37.299999999999997</v>
      </c>
      <c r="C13" s="86">
        <v>1274540</v>
      </c>
      <c r="D13" s="53">
        <v>1231662</v>
      </c>
      <c r="E13" s="87">
        <v>1304833</v>
      </c>
      <c r="F13" s="84">
        <f t="shared" si="7"/>
        <v>1270345</v>
      </c>
      <c r="G13" s="54">
        <f t="shared" si="1"/>
        <v>36765.436608314609</v>
      </c>
      <c r="H13" s="91">
        <f t="shared" si="8"/>
        <v>4.9671664041744182E-3</v>
      </c>
      <c r="I13" s="83">
        <f t="shared" si="6"/>
        <v>4.0315254262752835E-3</v>
      </c>
      <c r="J13" s="92">
        <f t="shared" si="6"/>
        <v>5.1631124995361009E-3</v>
      </c>
      <c r="K13" s="45">
        <f t="shared" si="9"/>
        <v>4.7206014433286009E-3</v>
      </c>
      <c r="L13" s="92">
        <f t="shared" si="10"/>
        <v>6.0474625755801102E-4</v>
      </c>
      <c r="M13" s="82"/>
      <c r="N13" s="82"/>
    </row>
    <row r="14" spans="1:14" ht="30.75" customHeight="1" x14ac:dyDescent="0.25">
      <c r="A14" s="86"/>
      <c r="B14" s="54">
        <v>42.7</v>
      </c>
      <c r="C14" s="86">
        <v>5558419</v>
      </c>
      <c r="D14" s="53">
        <v>3190029</v>
      </c>
      <c r="E14" s="87">
        <v>5548027</v>
      </c>
      <c r="F14" s="84">
        <f>AVERAGE(C14:E14)</f>
        <v>4765491.666666667</v>
      </c>
      <c r="G14" s="54">
        <f>STDEV(C14:E14)</f>
        <v>1364400.5859575595</v>
      </c>
      <c r="H14" s="91">
        <f t="shared" si="8"/>
        <v>2.1662397505864676E-2</v>
      </c>
      <c r="I14" s="83">
        <f t="shared" si="6"/>
        <v>1.0441730786575794E-2</v>
      </c>
      <c r="J14" s="92">
        <f t="shared" si="6"/>
        <v>2.1953067979935958E-2</v>
      </c>
      <c r="K14" s="45">
        <f>AVERAGE(H14:J14)</f>
        <v>1.8019065424125475E-2</v>
      </c>
      <c r="L14" s="92">
        <f>STDEV(H14:J14)</f>
        <v>6.5637734945823535E-3</v>
      </c>
      <c r="M14" s="30"/>
      <c r="N14" s="82"/>
    </row>
    <row r="15" spans="1:14" ht="30.75" customHeight="1" thickBot="1" x14ac:dyDescent="0.3">
      <c r="A15" s="88"/>
      <c r="B15" s="102">
        <v>42.7</v>
      </c>
      <c r="C15" s="88">
        <v>299933</v>
      </c>
      <c r="D15" s="89">
        <v>215988</v>
      </c>
      <c r="E15" s="90">
        <v>355979</v>
      </c>
      <c r="F15" s="103">
        <f t="shared" si="7"/>
        <v>290633.33333333331</v>
      </c>
      <c r="G15" s="102">
        <f t="shared" si="1"/>
        <v>70457.312397886199</v>
      </c>
      <c r="H15" s="93">
        <f t="shared" si="8"/>
        <v>1.1689057394065668E-3</v>
      </c>
      <c r="I15" s="94">
        <f t="shared" si="6"/>
        <v>7.069805789009857E-4</v>
      </c>
      <c r="J15" s="95">
        <f t="shared" si="6"/>
        <v>1.4085784345371107E-3</v>
      </c>
      <c r="K15" s="46">
        <f t="shared" si="9"/>
        <v>1.0948215842815545E-3</v>
      </c>
      <c r="L15" s="106">
        <f t="shared" si="10"/>
        <v>3.5661777057340033E-4</v>
      </c>
      <c r="M15" s="82"/>
      <c r="N15" s="82"/>
    </row>
    <row r="16" spans="1:14" ht="15.75" thickBot="1" x14ac:dyDescent="0.3">
      <c r="B16" s="107" t="s">
        <v>175</v>
      </c>
      <c r="C16" s="108">
        <f>SUM(C11:C15)</f>
        <v>256592974</v>
      </c>
      <c r="D16" s="105">
        <f t="shared" ref="D16:E16" si="11">SUM(D11:D15)</f>
        <v>305507685</v>
      </c>
      <c r="E16" s="109">
        <f t="shared" si="11"/>
        <v>252722171</v>
      </c>
      <c r="F16" s="110">
        <f>SUM(F11:F15)</f>
        <v>271607610</v>
      </c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B17" s="30"/>
      <c r="C17" s="30"/>
      <c r="D17" s="30"/>
      <c r="E17" s="30"/>
      <c r="F17" s="81"/>
      <c r="G17" s="30"/>
      <c r="H17" s="30"/>
      <c r="I17" s="30"/>
      <c r="J17" s="30"/>
      <c r="K17" s="30"/>
      <c r="L17" s="30"/>
      <c r="M17" s="30"/>
      <c r="N17" s="30"/>
    </row>
    <row r="18" spans="1:14" x14ac:dyDescent="0.25">
      <c r="B18" s="30"/>
      <c r="C18" s="30"/>
      <c r="D18" s="30"/>
      <c r="E18" s="30"/>
      <c r="F18" s="81"/>
      <c r="G18" s="30"/>
      <c r="H18" s="30"/>
      <c r="I18" s="30"/>
      <c r="J18" s="30"/>
      <c r="K18" s="30"/>
      <c r="L18" s="30"/>
      <c r="M18" s="30"/>
      <c r="N18" s="30"/>
    </row>
    <row r="19" spans="1:14" x14ac:dyDescent="0.25">
      <c r="A19" s="79"/>
      <c r="B19" s="79"/>
      <c r="C19" s="80"/>
      <c r="D19" s="79"/>
      <c r="E19" s="79"/>
      <c r="F19" s="79"/>
      <c r="G19" s="79"/>
      <c r="H19" s="79"/>
    </row>
    <row r="20" spans="1:14" x14ac:dyDescent="0.25">
      <c r="A20" s="79"/>
      <c r="B20" s="79"/>
      <c r="C20" s="80"/>
      <c r="D20" s="79"/>
      <c r="E20" s="79"/>
      <c r="F20" s="79"/>
      <c r="G20" s="79"/>
      <c r="H20" s="79"/>
    </row>
  </sheetData>
  <mergeCells count="7">
    <mergeCell ref="C9:E9"/>
    <mergeCell ref="H9:J9"/>
    <mergeCell ref="A1:L1"/>
    <mergeCell ref="H2:J2"/>
    <mergeCell ref="C2:E2"/>
    <mergeCell ref="C8:E8"/>
    <mergeCell ref="H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72"/>
  <sheetViews>
    <sheetView zoomScale="70" zoomScaleNormal="70" workbookViewId="0">
      <selection activeCell="Q15" sqref="Q15"/>
    </sheetView>
  </sheetViews>
  <sheetFormatPr defaultRowHeight="15" x14ac:dyDescent="0.25"/>
  <cols>
    <col min="4" max="23" width="11.42578125" customWidth="1"/>
    <col min="24" max="24" width="9.7109375" customWidth="1"/>
  </cols>
  <sheetData>
    <row r="1" spans="1:27" ht="21" x14ac:dyDescent="0.35">
      <c r="A1" s="152" t="s">
        <v>380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30"/>
      <c r="Y1" s="30"/>
      <c r="Z1" s="30"/>
      <c r="AA1" s="30"/>
    </row>
    <row r="2" spans="1:27" s="30" customFormat="1" x14ac:dyDescent="0.25">
      <c r="A2" s="166" t="s">
        <v>384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32"/>
    </row>
    <row r="3" spans="1:27" s="30" customFormat="1" x14ac:dyDescent="0.25">
      <c r="A3" s="11"/>
      <c r="B3" s="11"/>
      <c r="C3" s="11"/>
      <c r="D3" s="151" t="s">
        <v>107</v>
      </c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32"/>
    </row>
    <row r="4" spans="1:27" s="30" customFormat="1" x14ac:dyDescent="0.25">
      <c r="A4" s="32" t="s">
        <v>154</v>
      </c>
      <c r="B4" s="32" t="s">
        <v>155</v>
      </c>
      <c r="C4" s="32"/>
      <c r="D4" s="32" t="s">
        <v>157</v>
      </c>
      <c r="E4" s="32" t="s">
        <v>158</v>
      </c>
      <c r="F4" s="32" t="s">
        <v>23</v>
      </c>
      <c r="G4" s="32" t="s">
        <v>159</v>
      </c>
      <c r="H4" s="32" t="s">
        <v>24</v>
      </c>
      <c r="I4" s="32" t="s">
        <v>160</v>
      </c>
      <c r="J4" s="32" t="s">
        <v>161</v>
      </c>
      <c r="K4" s="32" t="s">
        <v>162</v>
      </c>
      <c r="L4" s="32" t="s">
        <v>163</v>
      </c>
      <c r="M4" s="32" t="s">
        <v>164</v>
      </c>
      <c r="N4" s="32" t="s">
        <v>165</v>
      </c>
      <c r="O4" s="32" t="s">
        <v>166</v>
      </c>
      <c r="P4" s="32" t="s">
        <v>167</v>
      </c>
      <c r="Q4" s="32" t="s">
        <v>168</v>
      </c>
      <c r="R4" s="32" t="s">
        <v>169</v>
      </c>
      <c r="S4" s="32" t="s">
        <v>170</v>
      </c>
      <c r="T4" s="32" t="s">
        <v>171</v>
      </c>
      <c r="U4" s="32" t="s">
        <v>172</v>
      </c>
      <c r="V4" s="32" t="s">
        <v>173</v>
      </c>
      <c r="W4" s="32" t="s">
        <v>174</v>
      </c>
      <c r="X4" s="17" t="s">
        <v>175</v>
      </c>
    </row>
    <row r="5" spans="1:27" s="30" customFormat="1" x14ac:dyDescent="0.25">
      <c r="A5" s="32">
        <v>2185</v>
      </c>
      <c r="B5" s="32">
        <v>1</v>
      </c>
      <c r="C5" s="32" t="s">
        <v>377</v>
      </c>
      <c r="D5" s="4">
        <v>25436.558000000001</v>
      </c>
      <c r="E5" s="4">
        <v>21362.874</v>
      </c>
      <c r="F5" s="4">
        <v>95537.592000000004</v>
      </c>
      <c r="G5" s="4">
        <v>4567.9579999999996</v>
      </c>
      <c r="H5" s="4">
        <v>85519.482000000004</v>
      </c>
      <c r="I5" s="4">
        <v>19928.222000000002</v>
      </c>
      <c r="J5" s="4">
        <v>36518.735999999997</v>
      </c>
      <c r="K5" s="4">
        <v>446165.61200000002</v>
      </c>
      <c r="L5" s="4">
        <v>74131.839999999997</v>
      </c>
      <c r="M5" s="4">
        <v>475512.18</v>
      </c>
      <c r="N5" s="4">
        <v>1476275.03</v>
      </c>
      <c r="O5" s="4">
        <v>23610.74</v>
      </c>
      <c r="P5" s="4">
        <v>39465.690000210001</v>
      </c>
      <c r="Q5" s="4">
        <v>45927.620000199997</v>
      </c>
      <c r="R5" s="4">
        <v>31442.33</v>
      </c>
      <c r="S5" s="4">
        <v>5940.41</v>
      </c>
      <c r="T5" s="32">
        <v>85239.01</v>
      </c>
      <c r="U5" s="32">
        <v>326491.91000000003</v>
      </c>
      <c r="V5" s="32">
        <v>48025.560000000005</v>
      </c>
      <c r="W5" s="32">
        <v>91546.59</v>
      </c>
      <c r="X5" s="121">
        <f>SUM(D5:W5)</f>
        <v>3458645.9440004099</v>
      </c>
    </row>
    <row r="6" spans="1:27" s="30" customFormat="1" x14ac:dyDescent="0.25">
      <c r="A6" s="32">
        <v>2184</v>
      </c>
      <c r="B6" s="32">
        <v>2</v>
      </c>
      <c r="C6" s="32" t="s">
        <v>378</v>
      </c>
      <c r="D6" s="4">
        <v>33440.93</v>
      </c>
      <c r="E6" s="4">
        <v>28103.972000000002</v>
      </c>
      <c r="F6" s="4">
        <v>113200.24000001</v>
      </c>
      <c r="G6" s="4">
        <v>5935.3620000000001</v>
      </c>
      <c r="H6" s="4">
        <v>100994.262</v>
      </c>
      <c r="I6" s="4">
        <v>24056.896000100001</v>
      </c>
      <c r="J6" s="4">
        <v>46711.9</v>
      </c>
      <c r="K6" s="4">
        <v>527449.17999999993</v>
      </c>
      <c r="L6" s="4">
        <v>93010.020000010001</v>
      </c>
      <c r="M6" s="4">
        <v>573793.14000200003</v>
      </c>
      <c r="N6" s="4">
        <v>1904622.42</v>
      </c>
      <c r="O6" s="4">
        <v>29481.360000000001</v>
      </c>
      <c r="P6" s="4">
        <v>49492.710000000006</v>
      </c>
      <c r="Q6" s="4">
        <v>56609.85</v>
      </c>
      <c r="R6" s="4">
        <v>36271.21</v>
      </c>
      <c r="S6" s="4">
        <v>6940.02</v>
      </c>
      <c r="T6" s="32">
        <v>105629.29</v>
      </c>
      <c r="U6" s="32">
        <v>400896.26</v>
      </c>
      <c r="V6" s="32">
        <v>55824.57</v>
      </c>
      <c r="W6" s="32">
        <v>103640.6600001</v>
      </c>
      <c r="X6" s="121">
        <f t="shared" ref="X6:X7" si="0">SUM(D6:W6)</f>
        <v>4296104.2520022197</v>
      </c>
    </row>
    <row r="7" spans="1:27" s="30" customFormat="1" x14ac:dyDescent="0.25">
      <c r="A7" s="32">
        <v>2186</v>
      </c>
      <c r="B7" s="32">
        <v>3</v>
      </c>
      <c r="C7" s="32" t="s">
        <v>379</v>
      </c>
      <c r="D7" s="4">
        <v>25328.792000000001</v>
      </c>
      <c r="E7" s="4">
        <v>21150.513999999999</v>
      </c>
      <c r="F7" s="4">
        <v>98407.390000200001</v>
      </c>
      <c r="G7" s="4">
        <v>4782.8459999999995</v>
      </c>
      <c r="H7" s="4">
        <v>60581.381999999998</v>
      </c>
      <c r="I7" s="4">
        <v>21605.671999999999</v>
      </c>
      <c r="J7" s="4">
        <v>33487.951999999997</v>
      </c>
      <c r="K7" s="4">
        <v>397774.33399999997</v>
      </c>
      <c r="L7" s="4">
        <v>68894.75</v>
      </c>
      <c r="M7" s="4">
        <v>385722.89999999997</v>
      </c>
      <c r="N7" s="4">
        <v>1270314.8500000001</v>
      </c>
      <c r="O7" s="4">
        <v>21096.959999999999</v>
      </c>
      <c r="P7" s="4">
        <v>38648.030000010003</v>
      </c>
      <c r="Q7" s="4">
        <v>39134.360000100001</v>
      </c>
      <c r="R7" s="4">
        <v>30960.740000099999</v>
      </c>
      <c r="S7" s="4">
        <v>4733.09</v>
      </c>
      <c r="T7" s="32">
        <v>86402.510000000009</v>
      </c>
      <c r="U7" s="32">
        <v>322179.96000000002</v>
      </c>
      <c r="V7" s="32">
        <v>48319.57</v>
      </c>
      <c r="W7" s="32">
        <v>89781.200000000012</v>
      </c>
      <c r="X7" s="121">
        <f t="shared" si="0"/>
        <v>3069307.8020004095</v>
      </c>
    </row>
    <row r="8" spans="1:27" s="30" customFormat="1" x14ac:dyDescent="0.25">
      <c r="A8" s="153"/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</row>
    <row r="9" spans="1:27" s="30" customFormat="1" x14ac:dyDescent="0.25">
      <c r="A9" s="167" t="s">
        <v>376</v>
      </c>
      <c r="B9" s="167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</row>
    <row r="10" spans="1:27" s="30" customFormat="1" x14ac:dyDescent="0.25">
      <c r="A10" s="14"/>
      <c r="B10" s="14"/>
      <c r="C10" s="14"/>
      <c r="D10" s="163" t="s">
        <v>107</v>
      </c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</row>
    <row r="11" spans="1:27" s="30" customFormat="1" x14ac:dyDescent="0.25">
      <c r="A11" s="13" t="s">
        <v>154</v>
      </c>
      <c r="B11" s="13" t="s">
        <v>155</v>
      </c>
      <c r="C11" s="13" t="s">
        <v>195</v>
      </c>
      <c r="D11" s="13" t="s">
        <v>157</v>
      </c>
      <c r="E11" s="13" t="s">
        <v>158</v>
      </c>
      <c r="F11" s="13" t="s">
        <v>23</v>
      </c>
      <c r="G11" s="13" t="s">
        <v>159</v>
      </c>
      <c r="H11" s="13" t="s">
        <v>24</v>
      </c>
      <c r="I11" s="13" t="s">
        <v>160</v>
      </c>
      <c r="J11" s="13" t="s">
        <v>161</v>
      </c>
      <c r="K11" s="13" t="s">
        <v>162</v>
      </c>
      <c r="L11" s="13" t="s">
        <v>163</v>
      </c>
      <c r="M11" s="13" t="s">
        <v>164</v>
      </c>
      <c r="N11" s="13" t="s">
        <v>165</v>
      </c>
      <c r="O11" s="13" t="s">
        <v>166</v>
      </c>
      <c r="P11" s="13" t="s">
        <v>167</v>
      </c>
      <c r="Q11" s="13" t="s">
        <v>168</v>
      </c>
      <c r="R11" s="13" t="s">
        <v>169</v>
      </c>
      <c r="S11" s="13" t="s">
        <v>170</v>
      </c>
      <c r="T11" s="13" t="s">
        <v>171</v>
      </c>
      <c r="U11" s="13" t="s">
        <v>172</v>
      </c>
      <c r="V11" s="13" t="s">
        <v>173</v>
      </c>
      <c r="W11" s="13" t="s">
        <v>174</v>
      </c>
      <c r="X11" s="6" t="s">
        <v>175</v>
      </c>
    </row>
    <row r="12" spans="1:27" s="30" customFormat="1" x14ac:dyDescent="0.25">
      <c r="A12" s="13">
        <v>3958</v>
      </c>
      <c r="B12" s="13">
        <v>2</v>
      </c>
      <c r="C12" s="13" t="s">
        <v>381</v>
      </c>
      <c r="D12" s="8">
        <v>55434.784</v>
      </c>
      <c r="E12" s="8">
        <v>32975.455999999998</v>
      </c>
      <c r="F12" s="8">
        <v>148768.94400000002</v>
      </c>
      <c r="G12" s="8">
        <v>6314.5119999999997</v>
      </c>
      <c r="H12" s="8">
        <v>140331.20800000001</v>
      </c>
      <c r="I12" s="8">
        <v>29112.722000000002</v>
      </c>
      <c r="J12" s="8">
        <v>92938.482000000004</v>
      </c>
      <c r="K12" s="8">
        <v>783287.63600300008</v>
      </c>
      <c r="L12" s="8">
        <v>135190.38</v>
      </c>
      <c r="M12" s="8">
        <v>848415.47</v>
      </c>
      <c r="N12" s="8">
        <v>2930999.46</v>
      </c>
      <c r="O12" s="8">
        <v>44943.44</v>
      </c>
      <c r="P12" s="8">
        <v>73305.86</v>
      </c>
      <c r="Q12" s="8">
        <v>83322.289999999994</v>
      </c>
      <c r="R12" s="8">
        <v>70337.61</v>
      </c>
      <c r="S12" s="8">
        <v>37602.409999999996</v>
      </c>
      <c r="T12" s="8">
        <v>222713.0300003</v>
      </c>
      <c r="U12" s="8">
        <v>880929.14000030002</v>
      </c>
      <c r="V12" s="8">
        <v>119026.86000003001</v>
      </c>
      <c r="W12" s="8">
        <v>236728.16</v>
      </c>
      <c r="X12" s="122">
        <f>SUM(D12:W12)</f>
        <v>6972677.8540036315</v>
      </c>
    </row>
    <row r="13" spans="1:27" s="30" customFormat="1" x14ac:dyDescent="0.25">
      <c r="A13" s="13">
        <v>3959</v>
      </c>
      <c r="B13" s="13">
        <v>2</v>
      </c>
      <c r="C13" s="13" t="s">
        <v>382</v>
      </c>
      <c r="D13" s="8">
        <v>62896.502</v>
      </c>
      <c r="E13" s="8">
        <v>32978.39</v>
      </c>
      <c r="F13" s="8">
        <v>165946.614</v>
      </c>
      <c r="G13" s="8">
        <v>7306.8660000199998</v>
      </c>
      <c r="H13" s="8">
        <v>181554.76599999997</v>
      </c>
      <c r="I13" s="8">
        <v>33955.601999999999</v>
      </c>
      <c r="J13" s="8">
        <v>95207.054000000004</v>
      </c>
      <c r="K13" s="8">
        <v>838491.098</v>
      </c>
      <c r="L13" s="8">
        <v>148029.12</v>
      </c>
      <c r="M13" s="8">
        <v>976109.78</v>
      </c>
      <c r="N13" s="8">
        <v>3299662.96</v>
      </c>
      <c r="O13" s="8">
        <v>57197</v>
      </c>
      <c r="P13" s="8">
        <v>83906.4</v>
      </c>
      <c r="Q13" s="8">
        <v>96944.850000099992</v>
      </c>
      <c r="R13" s="8">
        <v>78301.7800002</v>
      </c>
      <c r="S13" s="8">
        <v>40529.590000010001</v>
      </c>
      <c r="T13" s="8">
        <v>253902.02</v>
      </c>
      <c r="U13" s="8">
        <v>966115.18000100006</v>
      </c>
      <c r="V13" s="8">
        <v>131700.78</v>
      </c>
      <c r="W13" s="8">
        <v>258297.42</v>
      </c>
      <c r="X13" s="122">
        <f t="shared" ref="X13:X14" si="1">SUM(D13:W13)</f>
        <v>7809033.7720013298</v>
      </c>
    </row>
    <row r="14" spans="1:27" s="30" customFormat="1" x14ac:dyDescent="0.25">
      <c r="A14" s="13">
        <v>3960</v>
      </c>
      <c r="B14" s="13">
        <v>2</v>
      </c>
      <c r="C14" s="13" t="s">
        <v>383</v>
      </c>
      <c r="D14" s="8">
        <v>60986.706000000006</v>
      </c>
      <c r="E14" s="8">
        <v>34628.129999999997</v>
      </c>
      <c r="F14" s="8">
        <v>163146.06199999998</v>
      </c>
      <c r="G14" s="8">
        <v>6671.3560000099997</v>
      </c>
      <c r="H14" s="8">
        <v>170356.20799999998</v>
      </c>
      <c r="I14" s="8">
        <v>33325.951999999997</v>
      </c>
      <c r="J14" s="8">
        <v>93553.13</v>
      </c>
      <c r="K14" s="8">
        <v>883358.19</v>
      </c>
      <c r="L14" s="8">
        <v>157772.79</v>
      </c>
      <c r="M14" s="8">
        <v>1266297.29</v>
      </c>
      <c r="N14" s="8">
        <v>4214581.57</v>
      </c>
      <c r="O14" s="8">
        <v>53273.5</v>
      </c>
      <c r="P14" s="8">
        <v>94721.300000099989</v>
      </c>
      <c r="Q14" s="8">
        <v>110241.60000010001</v>
      </c>
      <c r="R14" s="8">
        <v>92651.900000199996</v>
      </c>
      <c r="S14" s="8">
        <v>45940.04</v>
      </c>
      <c r="T14" s="8">
        <v>295361.36</v>
      </c>
      <c r="U14" s="8">
        <v>1102555.3799999999</v>
      </c>
      <c r="V14" s="8">
        <v>145405.39000000001</v>
      </c>
      <c r="W14" s="8">
        <v>298980.38999999996</v>
      </c>
      <c r="X14" s="122">
        <f t="shared" si="1"/>
        <v>9323808.2440004125</v>
      </c>
    </row>
    <row r="15" spans="1:27" s="30" customFormat="1" x14ac:dyDescent="0.25"/>
    <row r="16" spans="1:27" s="30" customFormat="1" x14ac:dyDescent="0.25">
      <c r="A16" s="164" t="s">
        <v>375</v>
      </c>
      <c r="B16" s="18" t="s">
        <v>186</v>
      </c>
      <c r="C16" s="32" t="s">
        <v>377</v>
      </c>
      <c r="D16" s="121">
        <f t="shared" ref="D16:W16" si="2">AVERAGE(D5:D7)</f>
        <v>28068.76</v>
      </c>
      <c r="E16" s="121">
        <f t="shared" si="2"/>
        <v>23539.119999999999</v>
      </c>
      <c r="F16" s="121">
        <f t="shared" si="2"/>
        <v>102381.74066673667</v>
      </c>
      <c r="G16" s="121">
        <f t="shared" si="2"/>
        <v>5095.3886666666667</v>
      </c>
      <c r="H16" s="121">
        <f t="shared" si="2"/>
        <v>82365.042000000001</v>
      </c>
      <c r="I16" s="121">
        <f t="shared" si="2"/>
        <v>21863.596666700003</v>
      </c>
      <c r="J16" s="121">
        <f t="shared" si="2"/>
        <v>38906.195999999996</v>
      </c>
      <c r="K16" s="121">
        <f t="shared" si="2"/>
        <v>457129.70866666664</v>
      </c>
      <c r="L16" s="121">
        <f t="shared" si="2"/>
        <v>78678.870000003328</v>
      </c>
      <c r="M16" s="121">
        <f t="shared" si="2"/>
        <v>478342.74000066664</v>
      </c>
      <c r="N16" s="121">
        <f t="shared" si="2"/>
        <v>1550404.1000000003</v>
      </c>
      <c r="O16" s="121">
        <f t="shared" si="2"/>
        <v>24729.686666666665</v>
      </c>
      <c r="P16" s="121">
        <f t="shared" si="2"/>
        <v>42535.476666740004</v>
      </c>
      <c r="Q16" s="121">
        <f t="shared" si="2"/>
        <v>47223.943333433337</v>
      </c>
      <c r="R16" s="121">
        <f t="shared" si="2"/>
        <v>32891.426666699997</v>
      </c>
      <c r="S16" s="121">
        <f t="shared" si="2"/>
        <v>5871.1733333333332</v>
      </c>
      <c r="T16" s="121">
        <f t="shared" si="2"/>
        <v>92423.603333333333</v>
      </c>
      <c r="U16" s="121">
        <f t="shared" si="2"/>
        <v>349856.04333333339</v>
      </c>
      <c r="V16" s="121">
        <f t="shared" si="2"/>
        <v>50723.233333333337</v>
      </c>
      <c r="W16" s="121">
        <f t="shared" si="2"/>
        <v>94989.483333366676</v>
      </c>
    </row>
    <row r="17" spans="1:27" s="30" customFormat="1" x14ac:dyDescent="0.25">
      <c r="A17" s="164"/>
      <c r="B17" s="18" t="s">
        <v>191</v>
      </c>
      <c r="C17" s="32" t="s">
        <v>378</v>
      </c>
      <c r="D17" s="121">
        <f t="shared" ref="D17:W17" si="3">STDEV(D5:D7)</f>
        <v>4652.7477106935557</v>
      </c>
      <c r="E17" s="121">
        <f t="shared" si="3"/>
        <v>3954.7034691399945</v>
      </c>
      <c r="F17" s="121">
        <f t="shared" si="3"/>
        <v>9478.3374601516825</v>
      </c>
      <c r="G17" s="121">
        <f t="shared" si="3"/>
        <v>735.33027522966563</v>
      </c>
      <c r="H17" s="121">
        <f t="shared" si="3"/>
        <v>20390.269401329657</v>
      </c>
      <c r="I17" s="121">
        <f t="shared" si="3"/>
        <v>2076.3865488017068</v>
      </c>
      <c r="J17" s="121">
        <f t="shared" si="3"/>
        <v>6927.7105969704362</v>
      </c>
      <c r="K17" s="121">
        <f t="shared" si="3"/>
        <v>65529.001084008079</v>
      </c>
      <c r="L17" s="121">
        <f t="shared" si="3"/>
        <v>12684.367274682736</v>
      </c>
      <c r="M17" s="121">
        <f t="shared" si="3"/>
        <v>94067.065682100059</v>
      </c>
      <c r="N17" s="121">
        <f t="shared" si="3"/>
        <v>323585.9431497659</v>
      </c>
      <c r="O17" s="121">
        <f t="shared" si="3"/>
        <v>4302.7400656016325</v>
      </c>
      <c r="P17" s="121">
        <f t="shared" si="3"/>
        <v>6038.9952565844678</v>
      </c>
      <c r="Q17" s="121">
        <f t="shared" si="3"/>
        <v>8809.5702688816964</v>
      </c>
      <c r="R17" s="121">
        <f t="shared" si="3"/>
        <v>2936.866317529666</v>
      </c>
      <c r="S17" s="121">
        <f t="shared" si="3"/>
        <v>1105.0928889615275</v>
      </c>
      <c r="T17" s="121">
        <f t="shared" si="3"/>
        <v>11451.246801817411</v>
      </c>
      <c r="U17" s="121">
        <f t="shared" si="3"/>
        <v>44254.672253173558</v>
      </c>
      <c r="V17" s="121">
        <f t="shared" si="3"/>
        <v>4420.3322624021512</v>
      </c>
      <c r="W17" s="121">
        <f t="shared" si="3"/>
        <v>7543.9574330916284</v>
      </c>
      <c r="X17" s="16" t="s">
        <v>192</v>
      </c>
      <c r="Y17" s="18" t="s">
        <v>366</v>
      </c>
      <c r="Z17" s="18" t="s">
        <v>368</v>
      </c>
      <c r="AA17" s="18" t="s">
        <v>367</v>
      </c>
    </row>
    <row r="18" spans="1:27" s="30" customFormat="1" x14ac:dyDescent="0.25">
      <c r="A18" s="164"/>
      <c r="B18" s="18" t="s">
        <v>193</v>
      </c>
      <c r="C18" s="32" t="s">
        <v>379</v>
      </c>
      <c r="D18" s="114">
        <f t="shared" ref="D18:W18" si="4">D17/D16</f>
        <v>0.16576249576730701</v>
      </c>
      <c r="E18" s="114">
        <f t="shared" si="4"/>
        <v>0.168005578336828</v>
      </c>
      <c r="F18" s="114">
        <f t="shared" si="4"/>
        <v>9.257839726523763E-2</v>
      </c>
      <c r="G18" s="114">
        <f t="shared" si="4"/>
        <v>0.14431289217250401</v>
      </c>
      <c r="H18" s="114">
        <f t="shared" si="4"/>
        <v>0.24755975236836103</v>
      </c>
      <c r="I18" s="114">
        <f t="shared" si="4"/>
        <v>9.4970035372277453E-2</v>
      </c>
      <c r="J18" s="114">
        <f t="shared" si="4"/>
        <v>0.17806188497509334</v>
      </c>
      <c r="K18" s="114">
        <f t="shared" si="4"/>
        <v>0.1433488129116347</v>
      </c>
      <c r="L18" s="114">
        <f t="shared" si="4"/>
        <v>0.16121694776097065</v>
      </c>
      <c r="M18" s="114">
        <f t="shared" si="4"/>
        <v>0.19665201918182967</v>
      </c>
      <c r="N18" s="114">
        <f t="shared" si="4"/>
        <v>0.20871071171042815</v>
      </c>
      <c r="O18" s="114">
        <f t="shared" si="4"/>
        <v>0.1739908848663792</v>
      </c>
      <c r="P18" s="114">
        <f t="shared" si="4"/>
        <v>0.14197549269047152</v>
      </c>
      <c r="Q18" s="114">
        <f t="shared" si="4"/>
        <v>0.1865488065382449</v>
      </c>
      <c r="R18" s="114">
        <f t="shared" si="4"/>
        <v>8.9289721217931051E-2</v>
      </c>
      <c r="S18" s="114">
        <f t="shared" si="4"/>
        <v>0.18822351619009617</v>
      </c>
      <c r="T18" s="114">
        <f t="shared" si="4"/>
        <v>0.12389959262373214</v>
      </c>
      <c r="U18" s="114">
        <f t="shared" si="4"/>
        <v>0.12649394828663543</v>
      </c>
      <c r="V18" s="114">
        <f t="shared" si="4"/>
        <v>8.7146105875259353E-2</v>
      </c>
      <c r="W18" s="114">
        <f t="shared" si="4"/>
        <v>7.9418870051287935E-2</v>
      </c>
      <c r="X18" s="22">
        <f>AVERAGE(D18:W18)</f>
        <v>0.14990832330812548</v>
      </c>
      <c r="Y18" s="129">
        <f>MEDIAN(D18:W18)</f>
        <v>0.15276491996673733</v>
      </c>
      <c r="Z18" s="22">
        <f>MIN(D18:W18)</f>
        <v>7.9418870051287935E-2</v>
      </c>
      <c r="AA18" s="22">
        <f>MAX(D18:W18)</f>
        <v>0.24755975236836103</v>
      </c>
    </row>
    <row r="19" spans="1:27" s="30" customFormat="1" x14ac:dyDescent="0.25">
      <c r="A19" s="165" t="s">
        <v>376</v>
      </c>
      <c r="B19" s="19" t="s">
        <v>186</v>
      </c>
      <c r="C19" s="13" t="s">
        <v>381</v>
      </c>
      <c r="D19" s="122">
        <f t="shared" ref="D19:W19" si="5">AVERAGE(D12:D14)</f>
        <v>59772.663999999997</v>
      </c>
      <c r="E19" s="122">
        <f t="shared" si="5"/>
        <v>33527.325333333334</v>
      </c>
      <c r="F19" s="122">
        <f t="shared" si="5"/>
        <v>159287.20666666667</v>
      </c>
      <c r="G19" s="122">
        <f t="shared" si="5"/>
        <v>6764.2446666766664</v>
      </c>
      <c r="H19" s="122">
        <f t="shared" si="5"/>
        <v>164080.72733333331</v>
      </c>
      <c r="I19" s="122">
        <f t="shared" si="5"/>
        <v>32131.425333333333</v>
      </c>
      <c r="J19" s="122">
        <f t="shared" si="5"/>
        <v>93899.555333333337</v>
      </c>
      <c r="K19" s="122">
        <f t="shared" si="5"/>
        <v>835045.64133433334</v>
      </c>
      <c r="L19" s="122">
        <f t="shared" si="5"/>
        <v>146997.43000000002</v>
      </c>
      <c r="M19" s="122">
        <f t="shared" si="5"/>
        <v>1030274.18</v>
      </c>
      <c r="N19" s="122">
        <f t="shared" si="5"/>
        <v>3481747.9966666666</v>
      </c>
      <c r="O19" s="122">
        <f t="shared" si="5"/>
        <v>51804.646666666667</v>
      </c>
      <c r="P19" s="122">
        <f t="shared" si="5"/>
        <v>83977.853333366671</v>
      </c>
      <c r="Q19" s="122">
        <f t="shared" si="5"/>
        <v>96836.246666733336</v>
      </c>
      <c r="R19" s="122">
        <f t="shared" si="5"/>
        <v>80430.430000133332</v>
      </c>
      <c r="S19" s="122">
        <f t="shared" si="5"/>
        <v>41357.346666669997</v>
      </c>
      <c r="T19" s="122">
        <f t="shared" si="5"/>
        <v>257325.4700001</v>
      </c>
      <c r="U19" s="122">
        <f t="shared" si="5"/>
        <v>983199.90000043332</v>
      </c>
      <c r="V19" s="122">
        <f t="shared" si="5"/>
        <v>132044.34333334333</v>
      </c>
      <c r="W19" s="122">
        <f t="shared" si="5"/>
        <v>264668.65666666668</v>
      </c>
    </row>
    <row r="20" spans="1:27" s="30" customFormat="1" x14ac:dyDescent="0.25">
      <c r="A20" s="165"/>
      <c r="B20" s="19" t="s">
        <v>191</v>
      </c>
      <c r="C20" s="13" t="s">
        <v>382</v>
      </c>
      <c r="D20" s="122">
        <f t="shared" ref="D20:W20" si="6">STDEV(D12:D14)</f>
        <v>3876.1749652465396</v>
      </c>
      <c r="E20" s="122">
        <f t="shared" si="6"/>
        <v>953.3259346652286</v>
      </c>
      <c r="F20" s="122">
        <f t="shared" si="6"/>
        <v>9216.0815979417766</v>
      </c>
      <c r="G20" s="122">
        <f t="shared" si="6"/>
        <v>502.65579041254153</v>
      </c>
      <c r="H20" s="122">
        <f t="shared" si="6"/>
        <v>21316.230359590278</v>
      </c>
      <c r="I20" s="122">
        <f t="shared" si="6"/>
        <v>2633.1620044412998</v>
      </c>
      <c r="J20" s="122">
        <f t="shared" si="6"/>
        <v>1173.291359159068</v>
      </c>
      <c r="K20" s="122">
        <f t="shared" si="6"/>
        <v>50124.169050896555</v>
      </c>
      <c r="L20" s="122">
        <f t="shared" si="6"/>
        <v>11326.499836405774</v>
      </c>
      <c r="M20" s="122">
        <f t="shared" si="6"/>
        <v>214141.63663834258</v>
      </c>
      <c r="N20" s="122">
        <f t="shared" si="6"/>
        <v>660879.70063502586</v>
      </c>
      <c r="O20" s="122">
        <f t="shared" si="6"/>
        <v>6257.4420296582311</v>
      </c>
      <c r="P20" s="122">
        <f t="shared" si="6"/>
        <v>10707.898803388434</v>
      </c>
      <c r="Q20" s="122">
        <f t="shared" si="6"/>
        <v>13459.983608213834</v>
      </c>
      <c r="R20" s="122">
        <f t="shared" si="6"/>
        <v>11308.41490527811</v>
      </c>
      <c r="S20" s="122">
        <f t="shared" si="6"/>
        <v>4230.0005116577795</v>
      </c>
      <c r="T20" s="122">
        <f t="shared" si="6"/>
        <v>36444.958092494679</v>
      </c>
      <c r="U20" s="122">
        <f t="shared" si="6"/>
        <v>111796.52636462108</v>
      </c>
      <c r="V20" s="122">
        <f t="shared" si="6"/>
        <v>13192.620591180621</v>
      </c>
      <c r="W20" s="122">
        <f t="shared" si="6"/>
        <v>31611.382878485903</v>
      </c>
      <c r="X20" s="77" t="s">
        <v>192</v>
      </c>
      <c r="Y20" s="77" t="s">
        <v>366</v>
      </c>
      <c r="Z20" s="77" t="s">
        <v>368</v>
      </c>
      <c r="AA20" s="77" t="s">
        <v>367</v>
      </c>
    </row>
    <row r="21" spans="1:27" s="30" customFormat="1" x14ac:dyDescent="0.25">
      <c r="A21" s="165"/>
      <c r="B21" s="19" t="s">
        <v>193</v>
      </c>
      <c r="C21" s="13" t="s">
        <v>383</v>
      </c>
      <c r="D21" s="115">
        <f t="shared" ref="D21:W21" si="7">D20/D19</f>
        <v>6.4848623197496097E-2</v>
      </c>
      <c r="E21" s="115">
        <f t="shared" si="7"/>
        <v>2.8434297254168937E-2</v>
      </c>
      <c r="F21" s="115">
        <f t="shared" si="7"/>
        <v>5.7858266152082539E-2</v>
      </c>
      <c r="G21" s="115">
        <f t="shared" si="7"/>
        <v>7.4310705064945679E-2</v>
      </c>
      <c r="H21" s="115">
        <f t="shared" si="7"/>
        <v>0.12991306600126123</v>
      </c>
      <c r="I21" s="115">
        <f t="shared" si="7"/>
        <v>8.1949741635321788E-2</v>
      </c>
      <c r="J21" s="115">
        <f t="shared" si="7"/>
        <v>1.249517481732485E-2</v>
      </c>
      <c r="K21" s="115">
        <f t="shared" si="7"/>
        <v>6.0025663951496486E-2</v>
      </c>
      <c r="L21" s="115">
        <f t="shared" si="7"/>
        <v>7.7052366401274983E-2</v>
      </c>
      <c r="M21" s="115">
        <f t="shared" si="7"/>
        <v>0.20784917335144959</v>
      </c>
      <c r="N21" s="115">
        <f t="shared" si="7"/>
        <v>0.18981261747482431</v>
      </c>
      <c r="O21" s="115">
        <f t="shared" si="7"/>
        <v>0.12078920390908753</v>
      </c>
      <c r="P21" s="115">
        <f t="shared" si="7"/>
        <v>0.12750860349908344</v>
      </c>
      <c r="Q21" s="115">
        <f t="shared" si="7"/>
        <v>0.13899737000894946</v>
      </c>
      <c r="R21" s="115">
        <f t="shared" si="7"/>
        <v>0.14059871251787867</v>
      </c>
      <c r="S21" s="115">
        <f t="shared" si="7"/>
        <v>0.10227930108163222</v>
      </c>
      <c r="T21" s="115">
        <f t="shared" si="7"/>
        <v>0.14162981259678847</v>
      </c>
      <c r="U21" s="115">
        <f t="shared" si="7"/>
        <v>0.11370681217987492</v>
      </c>
      <c r="V21" s="115">
        <f t="shared" si="7"/>
        <v>9.9910532008751871E-2</v>
      </c>
      <c r="W21" s="115">
        <f t="shared" si="7"/>
        <v>0.1194375763137621</v>
      </c>
      <c r="X21" s="23">
        <f>AVERAGE(D21:W21)</f>
        <v>0.10447038097087277</v>
      </c>
      <c r="Y21" s="128">
        <f>MEDIAN(D21:W21)</f>
        <v>0.10799305663075356</v>
      </c>
      <c r="Z21" s="23">
        <f>MIN(D21:W21)</f>
        <v>1.249517481732485E-2</v>
      </c>
      <c r="AA21" s="23">
        <f>MAX(D21:W21)</f>
        <v>0.20784917335144959</v>
      </c>
    </row>
    <row r="22" spans="1:27" s="31" customFormat="1" x14ac:dyDescent="0.25">
      <c r="A22" s="116"/>
      <c r="B22" s="117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9"/>
      <c r="Y22" s="120"/>
      <c r="Z22" s="119"/>
      <c r="AA22" s="119"/>
    </row>
    <row r="23" spans="1:27" s="30" customFormat="1" x14ac:dyDescent="0.25">
      <c r="X23" s="62" t="s">
        <v>370</v>
      </c>
      <c r="Y23" s="62" t="s">
        <v>191</v>
      </c>
      <c r="Z23" s="62" t="s">
        <v>386</v>
      </c>
    </row>
    <row r="24" spans="1:27" s="30" customFormat="1" x14ac:dyDescent="0.25">
      <c r="A24" s="162" t="s">
        <v>387</v>
      </c>
      <c r="B24" s="162"/>
      <c r="C24" s="162"/>
      <c r="D24" s="123">
        <f>D19/D16</f>
        <v>2.1295085354679011</v>
      </c>
      <c r="E24" s="123">
        <f t="shared" ref="E24:W24" si="8">E19/E16</f>
        <v>1.4243236507283763</v>
      </c>
      <c r="F24" s="123">
        <f t="shared" si="8"/>
        <v>1.5558165511676858</v>
      </c>
      <c r="G24" s="123">
        <f t="shared" si="8"/>
        <v>1.3275228072251732</v>
      </c>
      <c r="H24" s="123">
        <f t="shared" si="8"/>
        <v>1.9921161132089669</v>
      </c>
      <c r="I24" s="123">
        <f t="shared" si="8"/>
        <v>1.4696312698757406</v>
      </c>
      <c r="J24" s="123">
        <f t="shared" si="8"/>
        <v>2.4134858965223263</v>
      </c>
      <c r="K24" s="123">
        <f t="shared" si="8"/>
        <v>1.8267148809250513</v>
      </c>
      <c r="L24" s="123">
        <f t="shared" si="8"/>
        <v>1.8683215709630019</v>
      </c>
      <c r="M24" s="123">
        <f t="shared" si="8"/>
        <v>2.1538409467624913</v>
      </c>
      <c r="N24" s="123">
        <f t="shared" si="8"/>
        <v>2.2457035534585246</v>
      </c>
      <c r="O24" s="123">
        <f t="shared" si="8"/>
        <v>2.0948363545784248</v>
      </c>
      <c r="P24" s="123">
        <f t="shared" si="8"/>
        <v>1.9743014517345689</v>
      </c>
      <c r="Q24" s="123">
        <f t="shared" si="8"/>
        <v>2.0505751919741901</v>
      </c>
      <c r="R24" s="123">
        <f t="shared" si="8"/>
        <v>2.4453311440443799</v>
      </c>
      <c r="S24" s="123">
        <f t="shared" si="8"/>
        <v>7.0441365496510633</v>
      </c>
      <c r="T24" s="123">
        <f t="shared" si="8"/>
        <v>2.7841964684284655</v>
      </c>
      <c r="U24" s="123">
        <f t="shared" si="8"/>
        <v>2.8102984605690144</v>
      </c>
      <c r="V24" s="123">
        <f t="shared" si="8"/>
        <v>2.6032319837656903</v>
      </c>
      <c r="W24" s="123">
        <f t="shared" si="8"/>
        <v>2.7862943073162003</v>
      </c>
      <c r="X24" s="123">
        <f>AVERAGE(D24:W24)</f>
        <v>2.350009384418362</v>
      </c>
      <c r="Y24" s="124">
        <f>STDEV(D24:W24)</f>
        <v>1.1929361745161755</v>
      </c>
      <c r="Z24" s="123">
        <f>MEDIAN(D24:W24)</f>
        <v>2.1121724450231629</v>
      </c>
    </row>
    <row r="25" spans="1:27" s="31" customFormat="1" x14ac:dyDescent="0.25">
      <c r="A25" s="116"/>
      <c r="B25" s="117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9"/>
      <c r="Y25" s="120"/>
      <c r="Z25" s="119"/>
      <c r="AA25" s="119"/>
    </row>
    <row r="26" spans="1:27" x14ac:dyDescent="0.25">
      <c r="A26" s="166" t="s">
        <v>384</v>
      </c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32"/>
      <c r="Y26" s="30"/>
      <c r="Z26" s="30"/>
      <c r="AA26" s="30"/>
    </row>
    <row r="27" spans="1:27" x14ac:dyDescent="0.25">
      <c r="A27" s="11"/>
      <c r="B27" s="11"/>
      <c r="C27" s="11"/>
      <c r="D27" s="151" t="s">
        <v>348</v>
      </c>
      <c r="E27" s="151"/>
      <c r="F27" s="151"/>
      <c r="G27" s="151"/>
      <c r="H27" s="151"/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32"/>
      <c r="Y27" s="30"/>
      <c r="Z27" s="30"/>
      <c r="AA27" s="30"/>
    </row>
    <row r="28" spans="1:27" x14ac:dyDescent="0.25">
      <c r="A28" s="32" t="s">
        <v>154</v>
      </c>
      <c r="B28" s="32" t="s">
        <v>155</v>
      </c>
      <c r="C28" s="32"/>
      <c r="D28" s="32" t="s">
        <v>157</v>
      </c>
      <c r="E28" s="32" t="s">
        <v>158</v>
      </c>
      <c r="F28" s="32" t="s">
        <v>23</v>
      </c>
      <c r="G28" s="32" t="s">
        <v>159</v>
      </c>
      <c r="H28" s="32" t="s">
        <v>24</v>
      </c>
      <c r="I28" s="32" t="s">
        <v>160</v>
      </c>
      <c r="J28" s="32" t="s">
        <v>161</v>
      </c>
      <c r="K28" s="32" t="s">
        <v>162</v>
      </c>
      <c r="L28" s="32" t="s">
        <v>163</v>
      </c>
      <c r="M28" s="32" t="s">
        <v>164</v>
      </c>
      <c r="N28" s="32" t="s">
        <v>165</v>
      </c>
      <c r="O28" s="32" t="s">
        <v>166</v>
      </c>
      <c r="P28" s="32" t="s">
        <v>167</v>
      </c>
      <c r="Q28" s="32" t="s">
        <v>168</v>
      </c>
      <c r="R28" s="32" t="s">
        <v>169</v>
      </c>
      <c r="S28" s="32" t="s">
        <v>170</v>
      </c>
      <c r="T28" s="32" t="s">
        <v>171</v>
      </c>
      <c r="U28" s="32" t="s">
        <v>172</v>
      </c>
      <c r="V28" s="32" t="s">
        <v>173</v>
      </c>
      <c r="W28" s="32" t="s">
        <v>174</v>
      </c>
      <c r="X28" s="17" t="s">
        <v>175</v>
      </c>
      <c r="Y28" s="30"/>
      <c r="Z28" s="30"/>
      <c r="AA28" s="30"/>
    </row>
    <row r="29" spans="1:27" x14ac:dyDescent="0.25">
      <c r="A29" s="32">
        <v>2185</v>
      </c>
      <c r="B29" s="32">
        <v>1</v>
      </c>
      <c r="C29" s="32" t="s">
        <v>377</v>
      </c>
      <c r="D29" s="12">
        <f>D5/$X5</f>
        <v>7.3544845040076721E-3</v>
      </c>
      <c r="E29" s="12">
        <f t="shared" ref="E29:W31" si="9">E5/$X5</f>
        <v>6.1766582488899787E-3</v>
      </c>
      <c r="F29" s="12">
        <f t="shared" si="9"/>
        <v>2.7622830884359722E-2</v>
      </c>
      <c r="G29" s="12">
        <f t="shared" si="9"/>
        <v>1.3207359394285137E-3</v>
      </c>
      <c r="H29" s="12">
        <f t="shared" si="9"/>
        <v>2.4726289821121357E-2</v>
      </c>
      <c r="I29" s="12">
        <f t="shared" si="9"/>
        <v>5.7618566117092094E-3</v>
      </c>
      <c r="J29" s="12">
        <f t="shared" si="9"/>
        <v>1.0558680070548346E-2</v>
      </c>
      <c r="K29" s="12">
        <f t="shared" si="9"/>
        <v>0.12900008246693989</v>
      </c>
      <c r="L29" s="12">
        <f t="shared" si="9"/>
        <v>2.1433775298276444E-2</v>
      </c>
      <c r="M29" s="12">
        <f t="shared" si="9"/>
        <v>0.13748507008208055</v>
      </c>
      <c r="N29" s="12">
        <f t="shared" si="9"/>
        <v>0.42683612428177037</v>
      </c>
      <c r="O29" s="12">
        <f t="shared" si="9"/>
        <v>6.8265848491825864E-3</v>
      </c>
      <c r="P29" s="12">
        <f t="shared" si="9"/>
        <v>1.1410734327597113E-2</v>
      </c>
      <c r="Q29" s="12">
        <f t="shared" si="9"/>
        <v>1.3279075321331751E-2</v>
      </c>
      <c r="R29" s="12">
        <f t="shared" si="9"/>
        <v>9.0909363112295118E-3</v>
      </c>
      <c r="S29" s="12">
        <f t="shared" si="9"/>
        <v>1.717553660068796E-3</v>
      </c>
      <c r="T29" s="12">
        <f t="shared" si="9"/>
        <v>2.4645196814048306E-2</v>
      </c>
      <c r="U29" s="12">
        <f t="shared" si="9"/>
        <v>9.4398766247338478E-2</v>
      </c>
      <c r="V29" s="12">
        <f t="shared" si="9"/>
        <v>1.3885653743572174E-2</v>
      </c>
      <c r="W29" s="12">
        <f t="shared" si="9"/>
        <v>2.6468910516499269E-2</v>
      </c>
      <c r="X29" s="5">
        <f>SUM(D29:W29)</f>
        <v>1</v>
      </c>
      <c r="Y29" s="30"/>
      <c r="Z29" s="30"/>
      <c r="AA29" s="30"/>
    </row>
    <row r="30" spans="1:27" x14ac:dyDescent="0.25">
      <c r="A30" s="32">
        <v>2184</v>
      </c>
      <c r="B30" s="32">
        <v>2</v>
      </c>
      <c r="C30" s="32" t="s">
        <v>378</v>
      </c>
      <c r="D30" s="12">
        <f t="shared" ref="D30:S31" si="10">D6/$X6</f>
        <v>7.78401268647396E-3</v>
      </c>
      <c r="E30" s="12">
        <f t="shared" si="10"/>
        <v>6.5417341739093067E-3</v>
      </c>
      <c r="F30" s="12">
        <f t="shared" si="10"/>
        <v>2.6349509546294763E-2</v>
      </c>
      <c r="G30" s="12">
        <f t="shared" si="10"/>
        <v>1.3815684284741918E-3</v>
      </c>
      <c r="H30" s="12">
        <f t="shared" si="10"/>
        <v>2.3508335942483506E-2</v>
      </c>
      <c r="I30" s="12">
        <f t="shared" si="10"/>
        <v>5.5997002374623874E-3</v>
      </c>
      <c r="J30" s="12">
        <f t="shared" si="10"/>
        <v>1.0873083440242331E-2</v>
      </c>
      <c r="K30" s="12">
        <f t="shared" si="10"/>
        <v>0.12277383160666544</v>
      </c>
      <c r="L30" s="12">
        <f t="shared" si="10"/>
        <v>2.1649851713133415E-2</v>
      </c>
      <c r="M30" s="12">
        <f t="shared" si="10"/>
        <v>0.13356127001214671</v>
      </c>
      <c r="N30" s="12">
        <f t="shared" si="10"/>
        <v>0.44333710456685071</v>
      </c>
      <c r="O30" s="12">
        <f t="shared" si="10"/>
        <v>6.8623474363453995E-3</v>
      </c>
      <c r="P30" s="12">
        <f t="shared" si="10"/>
        <v>1.1520369873923263E-2</v>
      </c>
      <c r="Q30" s="12">
        <f t="shared" si="10"/>
        <v>1.3177019615763912E-2</v>
      </c>
      <c r="R30" s="12">
        <f t="shared" si="10"/>
        <v>8.4428142038442452E-3</v>
      </c>
      <c r="S30" s="12">
        <f t="shared" si="10"/>
        <v>1.6154216920517166E-3</v>
      </c>
      <c r="T30" s="12">
        <f t="shared" si="9"/>
        <v>2.4587226893009163E-2</v>
      </c>
      <c r="U30" s="12">
        <f t="shared" si="9"/>
        <v>9.3316231749534573E-2</v>
      </c>
      <c r="V30" s="12">
        <f t="shared" si="9"/>
        <v>1.2994230755453081E-2</v>
      </c>
      <c r="W30" s="12">
        <f t="shared" si="9"/>
        <v>2.4124335425937997E-2</v>
      </c>
      <c r="X30" s="5">
        <f t="shared" ref="X30:X31" si="11">SUM(D30:W30)</f>
        <v>1.0000000000000002</v>
      </c>
      <c r="Y30" s="30"/>
      <c r="Z30" s="30"/>
      <c r="AA30" s="30"/>
    </row>
    <row r="31" spans="1:27" x14ac:dyDescent="0.25">
      <c r="A31" s="32">
        <v>2186</v>
      </c>
      <c r="B31" s="32">
        <v>3</v>
      </c>
      <c r="C31" s="32" t="s">
        <v>379</v>
      </c>
      <c r="D31" s="12">
        <f t="shared" si="10"/>
        <v>8.2522815025238127E-3</v>
      </c>
      <c r="E31" s="12">
        <f t="shared" si="9"/>
        <v>6.890971959936776E-3</v>
      </c>
      <c r="F31" s="12">
        <f t="shared" si="9"/>
        <v>3.2061753446840154E-2</v>
      </c>
      <c r="G31" s="12">
        <f t="shared" si="9"/>
        <v>1.5582816415097888E-3</v>
      </c>
      <c r="H31" s="12">
        <f t="shared" si="9"/>
        <v>1.9737799500107588E-2</v>
      </c>
      <c r="I31" s="12">
        <f t="shared" si="9"/>
        <v>7.0392653307428422E-3</v>
      </c>
      <c r="J31" s="12">
        <f t="shared" si="9"/>
        <v>1.0910587715632285E-2</v>
      </c>
      <c r="K31" s="12">
        <f t="shared" si="9"/>
        <v>0.12959740751343091</v>
      </c>
      <c r="L31" s="12">
        <f t="shared" si="9"/>
        <v>2.2446347660243823E-2</v>
      </c>
      <c r="M31" s="12">
        <f t="shared" si="9"/>
        <v>0.12567097367967023</v>
      </c>
      <c r="N31" s="12">
        <f t="shared" si="9"/>
        <v>0.41387665621938513</v>
      </c>
      <c r="O31" s="12">
        <f t="shared" si="9"/>
        <v>6.8735237261802603E-3</v>
      </c>
      <c r="P31" s="12">
        <f t="shared" si="9"/>
        <v>1.259177394161032E-2</v>
      </c>
      <c r="Q31" s="12">
        <f t="shared" si="9"/>
        <v>1.2750223348272315E-2</v>
      </c>
      <c r="R31" s="12">
        <f t="shared" si="9"/>
        <v>1.008720597521091E-2</v>
      </c>
      <c r="S31" s="12">
        <f t="shared" si="9"/>
        <v>1.5420708203052254E-3</v>
      </c>
      <c r="T31" s="12">
        <f t="shared" si="9"/>
        <v>2.8150487202256973E-2</v>
      </c>
      <c r="U31" s="12">
        <f t="shared" si="9"/>
        <v>0.10496827975024874</v>
      </c>
      <c r="V31" s="12">
        <f t="shared" si="9"/>
        <v>1.5742823176127175E-2</v>
      </c>
      <c r="W31" s="12">
        <f t="shared" si="9"/>
        <v>2.9251285889764937E-2</v>
      </c>
      <c r="X31" s="5">
        <f t="shared" si="11"/>
        <v>1.0000000000000002</v>
      </c>
      <c r="Y31" s="30"/>
      <c r="Z31" s="30"/>
      <c r="AA31" s="30"/>
    </row>
    <row r="32" spans="1:27" x14ac:dyDescent="0.25">
      <c r="A32" s="153"/>
      <c r="B32" s="153"/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30"/>
      <c r="Y32" s="30"/>
      <c r="Z32" s="30"/>
      <c r="AA32" s="30"/>
    </row>
    <row r="33" spans="1:27" x14ac:dyDescent="0.25">
      <c r="A33" s="167" t="s">
        <v>376</v>
      </c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30"/>
      <c r="Y33" s="30"/>
      <c r="Z33" s="30"/>
      <c r="AA33" s="30"/>
    </row>
    <row r="34" spans="1:27" x14ac:dyDescent="0.25">
      <c r="A34" s="14"/>
      <c r="B34" s="14"/>
      <c r="C34" s="14"/>
      <c r="D34" s="163" t="s">
        <v>348</v>
      </c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30"/>
      <c r="Y34" s="30"/>
      <c r="Z34" s="30"/>
      <c r="AA34" s="30"/>
    </row>
    <row r="35" spans="1:27" x14ac:dyDescent="0.25">
      <c r="A35" s="13" t="s">
        <v>154</v>
      </c>
      <c r="B35" s="13" t="s">
        <v>155</v>
      </c>
      <c r="C35" s="13" t="s">
        <v>195</v>
      </c>
      <c r="D35" s="13" t="s">
        <v>157</v>
      </c>
      <c r="E35" s="13" t="s">
        <v>158</v>
      </c>
      <c r="F35" s="13" t="s">
        <v>23</v>
      </c>
      <c r="G35" s="13" t="s">
        <v>159</v>
      </c>
      <c r="H35" s="13" t="s">
        <v>24</v>
      </c>
      <c r="I35" s="13" t="s">
        <v>160</v>
      </c>
      <c r="J35" s="13" t="s">
        <v>161</v>
      </c>
      <c r="K35" s="13" t="s">
        <v>162</v>
      </c>
      <c r="L35" s="13" t="s">
        <v>163</v>
      </c>
      <c r="M35" s="13" t="s">
        <v>164</v>
      </c>
      <c r="N35" s="13" t="s">
        <v>165</v>
      </c>
      <c r="O35" s="13" t="s">
        <v>166</v>
      </c>
      <c r="P35" s="13" t="s">
        <v>167</v>
      </c>
      <c r="Q35" s="13" t="s">
        <v>168</v>
      </c>
      <c r="R35" s="13" t="s">
        <v>169</v>
      </c>
      <c r="S35" s="13" t="s">
        <v>170</v>
      </c>
      <c r="T35" s="13" t="s">
        <v>171</v>
      </c>
      <c r="U35" s="13" t="s">
        <v>172</v>
      </c>
      <c r="V35" s="13" t="s">
        <v>173</v>
      </c>
      <c r="W35" s="13" t="s">
        <v>174</v>
      </c>
      <c r="X35" s="6" t="s">
        <v>175</v>
      </c>
      <c r="Y35" s="30"/>
      <c r="Z35" s="30"/>
      <c r="AA35" s="30"/>
    </row>
    <row r="36" spans="1:27" x14ac:dyDescent="0.25">
      <c r="A36" s="13">
        <v>3958</v>
      </c>
      <c r="B36" s="13">
        <v>2</v>
      </c>
      <c r="C36" s="13" t="s">
        <v>381</v>
      </c>
      <c r="D36" s="15">
        <f>D12/$X12</f>
        <v>7.9502861254618241E-3</v>
      </c>
      <c r="E36" s="15">
        <f t="shared" ref="E36:W38" si="12">E12/$X12</f>
        <v>4.7292384203675595E-3</v>
      </c>
      <c r="F36" s="15">
        <f t="shared" si="12"/>
        <v>2.133598412474751E-2</v>
      </c>
      <c r="G36" s="15">
        <f t="shared" si="12"/>
        <v>9.0560787866806138E-4</v>
      </c>
      <c r="H36" s="15">
        <f t="shared" si="12"/>
        <v>2.012586999404016E-2</v>
      </c>
      <c r="I36" s="15">
        <f t="shared" si="12"/>
        <v>4.1752569973218844E-3</v>
      </c>
      <c r="J36" s="15">
        <f t="shared" si="12"/>
        <v>1.332895107819097E-2</v>
      </c>
      <c r="K36" s="15">
        <f t="shared" si="12"/>
        <v>0.112336702254679</v>
      </c>
      <c r="L36" s="15">
        <f t="shared" si="12"/>
        <v>1.9388588262739721E-2</v>
      </c>
      <c r="M36" s="15">
        <f t="shared" si="12"/>
        <v>0.12167713578117617</v>
      </c>
      <c r="N36" s="15">
        <f t="shared" si="12"/>
        <v>0.42035492265242885</v>
      </c>
      <c r="O36" s="15">
        <f t="shared" si="12"/>
        <v>6.4456498551978842E-3</v>
      </c>
      <c r="P36" s="15">
        <f t="shared" si="12"/>
        <v>1.0513300848670158E-2</v>
      </c>
      <c r="Q36" s="15">
        <f t="shared" si="12"/>
        <v>1.1949826414561415E-2</v>
      </c>
      <c r="R36" s="15">
        <f t="shared" si="12"/>
        <v>1.0087603568206288E-2</v>
      </c>
      <c r="S36" s="15">
        <f t="shared" si="12"/>
        <v>5.3928219239913868E-3</v>
      </c>
      <c r="T36" s="15">
        <f t="shared" si="12"/>
        <v>3.194081738229463E-2</v>
      </c>
      <c r="U36" s="15">
        <f t="shared" si="12"/>
        <v>0.12634014627457379</v>
      </c>
      <c r="V36" s="15">
        <f t="shared" si="12"/>
        <v>1.7070465966197785E-2</v>
      </c>
      <c r="W36" s="15">
        <f t="shared" si="12"/>
        <v>3.395082419648477E-2</v>
      </c>
      <c r="X36" s="7">
        <f>SUM(D36:W36)</f>
        <v>0.99999999999999989</v>
      </c>
      <c r="Y36" s="30"/>
      <c r="Z36" s="30"/>
      <c r="AA36" s="30"/>
    </row>
    <row r="37" spans="1:27" x14ac:dyDescent="0.25">
      <c r="A37" s="13">
        <v>3959</v>
      </c>
      <c r="B37" s="13">
        <v>2</v>
      </c>
      <c r="C37" s="13" t="s">
        <v>382</v>
      </c>
      <c r="D37" s="15">
        <f t="shared" ref="D37:S38" si="13">D13/$X13</f>
        <v>8.0543257765782004E-3</v>
      </c>
      <c r="E37" s="15">
        <f t="shared" si="13"/>
        <v>4.223107616494296E-3</v>
      </c>
      <c r="F37" s="15">
        <f t="shared" si="13"/>
        <v>2.1250594996142597E-2</v>
      </c>
      <c r="G37" s="15">
        <f t="shared" si="13"/>
        <v>9.3569399407877928E-4</v>
      </c>
      <c r="H37" s="15">
        <f t="shared" si="13"/>
        <v>2.3249325243149821E-2</v>
      </c>
      <c r="I37" s="15">
        <f t="shared" si="13"/>
        <v>4.3482462736612959E-3</v>
      </c>
      <c r="J37" s="15">
        <f t="shared" si="13"/>
        <v>1.2191912185263859E-2</v>
      </c>
      <c r="K37" s="15">
        <f t="shared" si="13"/>
        <v>0.10737450015984605</v>
      </c>
      <c r="L37" s="15">
        <f t="shared" si="13"/>
        <v>1.8956137765820228E-2</v>
      </c>
      <c r="M37" s="15">
        <f t="shared" si="13"/>
        <v>0.12499751038339264</v>
      </c>
      <c r="N37" s="15">
        <f t="shared" si="13"/>
        <v>0.42254433215933568</v>
      </c>
      <c r="O37" s="15">
        <f t="shared" si="13"/>
        <v>7.3244656983140859E-3</v>
      </c>
      <c r="P37" s="15">
        <f t="shared" si="13"/>
        <v>1.0744786416578158E-2</v>
      </c>
      <c r="Q37" s="15">
        <f t="shared" si="13"/>
        <v>1.2414448807698597E-2</v>
      </c>
      <c r="R37" s="15">
        <f t="shared" si="13"/>
        <v>1.0027076625144689E-2</v>
      </c>
      <c r="S37" s="15">
        <f t="shared" si="13"/>
        <v>5.1900902446248374E-3</v>
      </c>
      <c r="T37" s="15">
        <f t="shared" si="12"/>
        <v>3.2513884228589904E-2</v>
      </c>
      <c r="U37" s="15">
        <f t="shared" si="12"/>
        <v>0.12371763373145206</v>
      </c>
      <c r="V37" s="15">
        <f t="shared" si="12"/>
        <v>1.6865182536692655E-2</v>
      </c>
      <c r="W37" s="15">
        <f t="shared" si="12"/>
        <v>3.3076745157141575E-2</v>
      </c>
      <c r="X37" s="7">
        <f t="shared" ref="X37:X38" si="14">SUM(D37:W37)</f>
        <v>1</v>
      </c>
      <c r="Y37" s="30"/>
      <c r="Z37" s="30"/>
      <c r="AA37" s="30"/>
    </row>
    <row r="38" spans="1:27" x14ac:dyDescent="0.25">
      <c r="A38" s="13">
        <v>3960</v>
      </c>
      <c r="B38" s="13">
        <v>2</v>
      </c>
      <c r="C38" s="13" t="s">
        <v>383</v>
      </c>
      <c r="D38" s="15">
        <f t="shared" si="13"/>
        <v>6.5409652798515136E-3</v>
      </c>
      <c r="E38" s="15">
        <f t="shared" si="12"/>
        <v>3.7139470368539752E-3</v>
      </c>
      <c r="F38" s="15">
        <f t="shared" si="12"/>
        <v>1.7497792503935235E-2</v>
      </c>
      <c r="G38" s="15">
        <f t="shared" si="12"/>
        <v>7.1551836174910772E-4</v>
      </c>
      <c r="H38" s="15">
        <f t="shared" si="12"/>
        <v>1.8271097339396594E-2</v>
      </c>
      <c r="I38" s="15">
        <f t="shared" si="12"/>
        <v>3.5742854344354663E-3</v>
      </c>
      <c r="J38" s="15">
        <f t="shared" si="12"/>
        <v>1.0033789579509917E-2</v>
      </c>
      <c r="K38" s="15">
        <f t="shared" si="12"/>
        <v>9.4742209071965219E-2</v>
      </c>
      <c r="L38" s="15">
        <f t="shared" si="12"/>
        <v>1.6921496653636351E-2</v>
      </c>
      <c r="M38" s="15">
        <f t="shared" si="12"/>
        <v>0.13581331327945573</v>
      </c>
      <c r="N38" s="15">
        <f t="shared" si="12"/>
        <v>0.45202362164751247</v>
      </c>
      <c r="O38" s="15">
        <f t="shared" si="12"/>
        <v>5.7137060958197938E-3</v>
      </c>
      <c r="P38" s="15">
        <f t="shared" si="12"/>
        <v>1.0159078513980622E-2</v>
      </c>
      <c r="Q38" s="15">
        <f t="shared" si="12"/>
        <v>1.1823666587205623E-2</v>
      </c>
      <c r="R38" s="15">
        <f t="shared" si="12"/>
        <v>9.9371305774996685E-3</v>
      </c>
      <c r="S38" s="15">
        <f t="shared" si="12"/>
        <v>4.9271755486349714E-3</v>
      </c>
      <c r="T38" s="15">
        <f t="shared" si="12"/>
        <v>3.167818902646953E-2</v>
      </c>
      <c r="U38" s="15">
        <f t="shared" si="12"/>
        <v>0.11825161469933283</v>
      </c>
      <c r="V38" s="15">
        <f t="shared" si="12"/>
        <v>1.5595064398022553E-2</v>
      </c>
      <c r="W38" s="15">
        <f t="shared" si="12"/>
        <v>3.2066338364732543E-2</v>
      </c>
      <c r="X38" s="7">
        <f t="shared" si="14"/>
        <v>0.99999999999999967</v>
      </c>
      <c r="Y38" s="30"/>
      <c r="Z38" s="30"/>
      <c r="AA38" s="30"/>
    </row>
    <row r="39" spans="1:27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x14ac:dyDescent="0.25">
      <c r="A40" s="164" t="s">
        <v>375</v>
      </c>
      <c r="B40" s="18" t="s">
        <v>186</v>
      </c>
      <c r="C40" s="32" t="s">
        <v>377</v>
      </c>
      <c r="D40" s="12">
        <f t="shared" ref="D40:W40" si="15">AVERAGE(D29:D31)</f>
        <v>7.7969262310018149E-3</v>
      </c>
      <c r="E40" s="12">
        <f t="shared" si="15"/>
        <v>6.5364547942453541E-3</v>
      </c>
      <c r="F40" s="12">
        <f t="shared" si="15"/>
        <v>2.8678031292498213E-2</v>
      </c>
      <c r="G40" s="12">
        <f t="shared" si="15"/>
        <v>1.4201953364708314E-3</v>
      </c>
      <c r="H40" s="12">
        <f t="shared" si="15"/>
        <v>2.2657475087904149E-2</v>
      </c>
      <c r="I40" s="12">
        <f t="shared" si="15"/>
        <v>6.1336073933048125E-3</v>
      </c>
      <c r="J40" s="12">
        <f t="shared" si="15"/>
        <v>1.0780783742140988E-2</v>
      </c>
      <c r="K40" s="12">
        <f t="shared" si="15"/>
        <v>0.12712377386234541</v>
      </c>
      <c r="L40" s="12">
        <f t="shared" si="15"/>
        <v>2.1843324890551227E-2</v>
      </c>
      <c r="M40" s="12">
        <f t="shared" si="15"/>
        <v>0.13223910459129914</v>
      </c>
      <c r="N40" s="12">
        <f t="shared" si="15"/>
        <v>0.42801662835600207</v>
      </c>
      <c r="O40" s="12">
        <f t="shared" si="15"/>
        <v>6.8541520039027484E-3</v>
      </c>
      <c r="P40" s="12">
        <f t="shared" si="15"/>
        <v>1.1840959381043565E-2</v>
      </c>
      <c r="Q40" s="12">
        <f t="shared" si="15"/>
        <v>1.3068772761789327E-2</v>
      </c>
      <c r="R40" s="12">
        <f t="shared" si="15"/>
        <v>9.2069854967615546E-3</v>
      </c>
      <c r="S40" s="12">
        <f t="shared" si="15"/>
        <v>1.6250153908085793E-3</v>
      </c>
      <c r="T40" s="12">
        <f t="shared" si="15"/>
        <v>2.5794303636438146E-2</v>
      </c>
      <c r="U40" s="12">
        <f t="shared" si="15"/>
        <v>9.7561092582373929E-2</v>
      </c>
      <c r="V40" s="12">
        <f t="shared" si="15"/>
        <v>1.4207569225050809E-2</v>
      </c>
      <c r="W40" s="12">
        <f t="shared" si="15"/>
        <v>2.6614843944067396E-2</v>
      </c>
      <c r="X40" s="30"/>
      <c r="Y40" s="30"/>
      <c r="Z40" s="30"/>
      <c r="AA40" s="30"/>
    </row>
    <row r="41" spans="1:27" x14ac:dyDescent="0.25">
      <c r="A41" s="164"/>
      <c r="B41" s="18" t="s">
        <v>191</v>
      </c>
      <c r="C41" s="32" t="s">
        <v>378</v>
      </c>
      <c r="D41" s="12">
        <f t="shared" ref="D41:W41" si="16">STDEV(D29:D31)</f>
        <v>4.4903778500294649E-4</v>
      </c>
      <c r="E41" s="12">
        <f t="shared" si="16"/>
        <v>3.5718611861967556E-4</v>
      </c>
      <c r="F41" s="12">
        <f t="shared" si="16"/>
        <v>2.9987528275653586E-3</v>
      </c>
      <c r="G41" s="12">
        <f t="shared" si="16"/>
        <v>1.233937545435632E-4</v>
      </c>
      <c r="H41" s="12">
        <f t="shared" si="16"/>
        <v>2.6008137315278171E-3</v>
      </c>
      <c r="I41" s="12">
        <f t="shared" si="16"/>
        <v>7.8850231271734253E-4</v>
      </c>
      <c r="J41" s="12">
        <f t="shared" si="16"/>
        <v>1.9325934225628103E-4</v>
      </c>
      <c r="K41" s="12">
        <f t="shared" si="16"/>
        <v>3.7789810165710013E-3</v>
      </c>
      <c r="L41" s="12">
        <f t="shared" si="16"/>
        <v>5.3329128985963919E-4</v>
      </c>
      <c r="M41" s="12">
        <f t="shared" si="16"/>
        <v>6.0170017036248928E-3</v>
      </c>
      <c r="N41" s="12">
        <f t="shared" si="16"/>
        <v>1.4765659369306206E-2</v>
      </c>
      <c r="O41" s="12">
        <f t="shared" si="16"/>
        <v>2.4519143095594327E-5</v>
      </c>
      <c r="P41" s="12">
        <f t="shared" si="16"/>
        <v>6.5253112303080606E-4</v>
      </c>
      <c r="Q41" s="12">
        <f t="shared" si="16"/>
        <v>2.8055148974610877E-4</v>
      </c>
      <c r="R41" s="12">
        <f t="shared" si="16"/>
        <v>8.2831554043829691E-4</v>
      </c>
      <c r="S41" s="12">
        <f t="shared" si="16"/>
        <v>8.8133909789307643E-5</v>
      </c>
      <c r="T41" s="12">
        <f t="shared" si="16"/>
        <v>2.040720675352793E-3</v>
      </c>
      <c r="U41" s="12">
        <f t="shared" si="16"/>
        <v>6.4376072060728269E-3</v>
      </c>
      <c r="V41" s="12">
        <f t="shared" si="16"/>
        <v>1.4022882216785839E-3</v>
      </c>
      <c r="W41" s="12">
        <f t="shared" si="16"/>
        <v>2.5665887260321154E-3</v>
      </c>
      <c r="X41" s="16" t="s">
        <v>192</v>
      </c>
      <c r="Y41" s="18" t="s">
        <v>366</v>
      </c>
      <c r="Z41" s="18" t="s">
        <v>368</v>
      </c>
      <c r="AA41" s="18" t="s">
        <v>367</v>
      </c>
    </row>
    <row r="42" spans="1:27" x14ac:dyDescent="0.25">
      <c r="A42" s="164"/>
      <c r="B42" s="18" t="s">
        <v>193</v>
      </c>
      <c r="C42" s="32" t="s">
        <v>379</v>
      </c>
      <c r="D42" s="12">
        <f t="shared" ref="D42:W42" si="17">D41/D40</f>
        <v>5.759164210346137E-2</v>
      </c>
      <c r="E42" s="12">
        <f t="shared" si="17"/>
        <v>5.4645236579030511E-2</v>
      </c>
      <c r="F42" s="12">
        <f t="shared" si="17"/>
        <v>0.10456620250462563</v>
      </c>
      <c r="G42" s="12">
        <f t="shared" si="17"/>
        <v>8.6885058255574341E-2</v>
      </c>
      <c r="H42" s="12">
        <f t="shared" si="17"/>
        <v>0.11478833018407597</v>
      </c>
      <c r="I42" s="12">
        <f t="shared" si="17"/>
        <v>0.12855441539640089</v>
      </c>
      <c r="J42" s="12">
        <f t="shared" si="17"/>
        <v>1.7926279468982381E-2</v>
      </c>
      <c r="K42" s="12">
        <f t="shared" si="17"/>
        <v>2.9726784390959236E-2</v>
      </c>
      <c r="L42" s="12">
        <f t="shared" si="17"/>
        <v>2.4414382541658078E-2</v>
      </c>
      <c r="M42" s="12">
        <f t="shared" si="17"/>
        <v>4.5500925934285175E-2</v>
      </c>
      <c r="N42" s="12">
        <f t="shared" si="17"/>
        <v>3.4497863847067399E-2</v>
      </c>
      <c r="O42" s="12">
        <f t="shared" si="17"/>
        <v>3.5772686514149595E-3</v>
      </c>
      <c r="P42" s="12">
        <f t="shared" si="17"/>
        <v>5.5107960599498088E-2</v>
      </c>
      <c r="Q42" s="12">
        <f t="shared" si="17"/>
        <v>2.1467317158225401E-2</v>
      </c>
      <c r="R42" s="12">
        <f t="shared" si="17"/>
        <v>8.9965987317960572E-2</v>
      </c>
      <c r="S42" s="12">
        <f t="shared" si="17"/>
        <v>5.4235738496885094E-2</v>
      </c>
      <c r="T42" s="12">
        <f t="shared" si="17"/>
        <v>7.9115168376555162E-2</v>
      </c>
      <c r="U42" s="12">
        <f t="shared" si="17"/>
        <v>6.5985394747781756E-2</v>
      </c>
      <c r="V42" s="12">
        <f t="shared" si="17"/>
        <v>9.8700080180223027E-2</v>
      </c>
      <c r="W42" s="12">
        <f t="shared" si="17"/>
        <v>9.643448338175295E-2</v>
      </c>
      <c r="X42" s="22">
        <f>AVERAGE(D42:W42)</f>
        <v>6.3184326005820898E-2</v>
      </c>
      <c r="Y42" s="129">
        <f>MEDIAN(D42:W42)</f>
        <v>5.6349801351479725E-2</v>
      </c>
      <c r="Z42" s="22">
        <f>MIN(D42:W42)</f>
        <v>3.5772686514149595E-3</v>
      </c>
      <c r="AA42" s="22">
        <f>MAX(D42:W42)</f>
        <v>0.12855441539640089</v>
      </c>
    </row>
    <row r="43" spans="1:27" x14ac:dyDescent="0.25">
      <c r="A43" s="165" t="s">
        <v>376</v>
      </c>
      <c r="B43" s="19" t="s">
        <v>186</v>
      </c>
      <c r="C43" s="13" t="s">
        <v>381</v>
      </c>
      <c r="D43" s="15">
        <f t="shared" ref="D43:W43" si="18">AVERAGE(D36:D38)</f>
        <v>7.5151923939638455E-3</v>
      </c>
      <c r="E43" s="15">
        <f t="shared" si="18"/>
        <v>4.2220976912386099E-3</v>
      </c>
      <c r="F43" s="15">
        <f t="shared" si="18"/>
        <v>2.0028123874941781E-2</v>
      </c>
      <c r="G43" s="15">
        <f t="shared" si="18"/>
        <v>8.5227341149864946E-4</v>
      </c>
      <c r="H43" s="15">
        <f t="shared" si="18"/>
        <v>2.0548764192195524E-2</v>
      </c>
      <c r="I43" s="15">
        <f t="shared" si="18"/>
        <v>4.0325962351395487E-3</v>
      </c>
      <c r="J43" s="15">
        <f t="shared" si="18"/>
        <v>1.1851550947654915E-2</v>
      </c>
      <c r="K43" s="15">
        <f t="shared" si="18"/>
        <v>0.10481780382883009</v>
      </c>
      <c r="L43" s="15">
        <f t="shared" si="18"/>
        <v>1.8422074227398767E-2</v>
      </c>
      <c r="M43" s="15">
        <f t="shared" si="18"/>
        <v>0.1274959864813415</v>
      </c>
      <c r="N43" s="15">
        <f t="shared" si="18"/>
        <v>0.431640958819759</v>
      </c>
      <c r="O43" s="15">
        <f t="shared" si="18"/>
        <v>6.4946072164439213E-3</v>
      </c>
      <c r="P43" s="15">
        <f t="shared" si="18"/>
        <v>1.0472388593076315E-2</v>
      </c>
      <c r="Q43" s="15">
        <f t="shared" si="18"/>
        <v>1.2062647269821878E-2</v>
      </c>
      <c r="R43" s="15">
        <f t="shared" si="18"/>
        <v>1.0017270256950215E-2</v>
      </c>
      <c r="S43" s="15">
        <f t="shared" si="18"/>
        <v>5.1700292390837324E-3</v>
      </c>
      <c r="T43" s="15">
        <f t="shared" si="18"/>
        <v>3.2044296879118021E-2</v>
      </c>
      <c r="U43" s="15">
        <f t="shared" si="18"/>
        <v>0.12276979823511956</v>
      </c>
      <c r="V43" s="15">
        <f t="shared" si="18"/>
        <v>1.6510237633637664E-2</v>
      </c>
      <c r="W43" s="15">
        <f t="shared" si="18"/>
        <v>3.3031302572786296E-2</v>
      </c>
      <c r="X43" s="30"/>
      <c r="Y43" s="30"/>
      <c r="Z43" s="30"/>
      <c r="AA43" s="30"/>
    </row>
    <row r="44" spans="1:27" x14ac:dyDescent="0.25">
      <c r="A44" s="165"/>
      <c r="B44" s="19" t="s">
        <v>191</v>
      </c>
      <c r="C44" s="13" t="s">
        <v>382</v>
      </c>
      <c r="D44" s="15">
        <f t="shared" ref="D44:W44" si="19">STDEV(D36:D38)</f>
        <v>8.4530758582591512E-4</v>
      </c>
      <c r="E44" s="15">
        <f t="shared" si="19"/>
        <v>5.0764644519685014E-4</v>
      </c>
      <c r="F44" s="15">
        <f t="shared" si="19"/>
        <v>2.1917471252737787E-3</v>
      </c>
      <c r="G44" s="15">
        <f t="shared" si="19"/>
        <v>1.193848872727469E-4</v>
      </c>
      <c r="H44" s="15">
        <f t="shared" si="19"/>
        <v>2.5159129342153144E-3</v>
      </c>
      <c r="I44" s="15">
        <f t="shared" si="19"/>
        <v>4.0622397142908896E-4</v>
      </c>
      <c r="J44" s="15">
        <f t="shared" si="19"/>
        <v>1.673740318761399E-3</v>
      </c>
      <c r="K44" s="15">
        <f t="shared" si="19"/>
        <v>9.071607888677358E-3</v>
      </c>
      <c r="L44" s="15">
        <f t="shared" si="19"/>
        <v>1.3174039430753585E-3</v>
      </c>
      <c r="M44" s="15">
        <f t="shared" si="19"/>
        <v>7.3918648306589511E-3</v>
      </c>
      <c r="N44" s="15">
        <f t="shared" si="19"/>
        <v>1.7685815968160642E-2</v>
      </c>
      <c r="O44" s="15">
        <f t="shared" si="19"/>
        <v>8.0649503511926455E-4</v>
      </c>
      <c r="P44" s="15">
        <f t="shared" si="19"/>
        <v>2.9498948504079486E-4</v>
      </c>
      <c r="Q44" s="15">
        <f t="shared" si="19"/>
        <v>3.1113070733845789E-4</v>
      </c>
      <c r="R44" s="15">
        <f t="shared" si="19"/>
        <v>7.5714291094368689E-5</v>
      </c>
      <c r="S44" s="15">
        <f t="shared" si="19"/>
        <v>2.3347048995136862E-4</v>
      </c>
      <c r="T44" s="15">
        <f t="shared" si="19"/>
        <v>4.2734953189265301E-4</v>
      </c>
      <c r="U44" s="15">
        <f t="shared" si="19"/>
        <v>4.1267274997264375E-3</v>
      </c>
      <c r="V44" s="15">
        <f t="shared" si="19"/>
        <v>7.9918199428979941E-4</v>
      </c>
      <c r="W44" s="15">
        <f t="shared" si="19"/>
        <v>9.4306441130677095E-4</v>
      </c>
      <c r="X44" s="77" t="s">
        <v>192</v>
      </c>
      <c r="Y44" s="77" t="s">
        <v>366</v>
      </c>
      <c r="Z44" s="77" t="s">
        <v>368</v>
      </c>
      <c r="AA44" s="77" t="s">
        <v>367</v>
      </c>
    </row>
    <row r="45" spans="1:27" x14ac:dyDescent="0.25">
      <c r="A45" s="165"/>
      <c r="B45" s="19" t="s">
        <v>193</v>
      </c>
      <c r="C45" s="13" t="s">
        <v>383</v>
      </c>
      <c r="D45" s="15">
        <f t="shared" ref="D45:W45" si="20">D44/D43</f>
        <v>0.11247983305189375</v>
      </c>
      <c r="E45" s="15">
        <f t="shared" si="20"/>
        <v>0.12023559906022097</v>
      </c>
      <c r="F45" s="15">
        <f t="shared" si="20"/>
        <v>0.10943347160020249</v>
      </c>
      <c r="G45" s="15">
        <f t="shared" si="20"/>
        <v>0.14007815527509987</v>
      </c>
      <c r="H45" s="15">
        <f t="shared" si="20"/>
        <v>0.12243621614826185</v>
      </c>
      <c r="I45" s="15">
        <f t="shared" si="20"/>
        <v>0.10073509663310776</v>
      </c>
      <c r="J45" s="15">
        <f t="shared" si="20"/>
        <v>0.14122542493837775</v>
      </c>
      <c r="K45" s="15">
        <f t="shared" si="20"/>
        <v>8.6546441132190718E-2</v>
      </c>
      <c r="L45" s="15">
        <f t="shared" si="20"/>
        <v>7.1512248122201735E-2</v>
      </c>
      <c r="M45" s="15">
        <f t="shared" si="20"/>
        <v>5.7977235477453398E-2</v>
      </c>
      <c r="N45" s="15">
        <f t="shared" si="20"/>
        <v>4.0973442410375462E-2</v>
      </c>
      <c r="O45" s="15">
        <f t="shared" si="20"/>
        <v>0.12417918562915888</v>
      </c>
      <c r="P45" s="15">
        <f t="shared" si="20"/>
        <v>2.8168309685893757E-2</v>
      </c>
      <c r="Q45" s="15">
        <f t="shared" si="20"/>
        <v>2.5792904358302785E-2</v>
      </c>
      <c r="R45" s="15">
        <f t="shared" si="20"/>
        <v>7.5583756005620749E-3</v>
      </c>
      <c r="S45" s="15">
        <f t="shared" si="20"/>
        <v>4.5158446723358538E-2</v>
      </c>
      <c r="T45" s="15">
        <f t="shared" si="20"/>
        <v>1.333621185400824E-2</v>
      </c>
      <c r="U45" s="15">
        <f t="shared" si="20"/>
        <v>3.3613539804172657E-2</v>
      </c>
      <c r="V45" s="15">
        <f t="shared" si="20"/>
        <v>4.840523873875445E-2</v>
      </c>
      <c r="W45" s="15">
        <f t="shared" si="20"/>
        <v>2.8550627370164301E-2</v>
      </c>
      <c r="X45" s="23">
        <f>AVERAGE(D45:W45)</f>
        <v>7.2919800180688082E-2</v>
      </c>
      <c r="Y45" s="128">
        <f>MEDIAN(D45:W45)</f>
        <v>6.474474179982756E-2</v>
      </c>
      <c r="Z45" s="23">
        <f>MIN(D45:W45)</f>
        <v>7.5583756005620749E-3</v>
      </c>
      <c r="AA45" s="23">
        <f>MAX(D45:W45)</f>
        <v>0.14122542493837775</v>
      </c>
    </row>
    <row r="47" spans="1:27" s="30" customFormat="1" x14ac:dyDescent="0.25">
      <c r="X47" s="62" t="s">
        <v>370</v>
      </c>
      <c r="Y47" s="62" t="s">
        <v>191</v>
      </c>
      <c r="Z47" s="62" t="s">
        <v>386</v>
      </c>
    </row>
    <row r="48" spans="1:27" s="30" customFormat="1" x14ac:dyDescent="0.25">
      <c r="A48" s="162" t="s">
        <v>389</v>
      </c>
      <c r="B48" s="162"/>
      <c r="C48" s="162"/>
      <c r="D48" s="123">
        <f>D43/D40</f>
        <v>0.96386603788583369</v>
      </c>
      <c r="E48" s="123">
        <f t="shared" ref="E48:W48" si="21">E43/E40</f>
        <v>0.64593083317209099</v>
      </c>
      <c r="F48" s="123">
        <f t="shared" si="21"/>
        <v>0.69837861848560256</v>
      </c>
      <c r="G48" s="123">
        <f t="shared" si="21"/>
        <v>0.60010999164138845</v>
      </c>
      <c r="H48" s="123">
        <f t="shared" si="21"/>
        <v>0.90693089642480174</v>
      </c>
      <c r="I48" s="123">
        <f t="shared" si="21"/>
        <v>0.65745913889783048</v>
      </c>
      <c r="J48" s="123">
        <f t="shared" si="21"/>
        <v>1.0993218332845698</v>
      </c>
      <c r="K48" s="123">
        <f t="shared" si="21"/>
        <v>0.82453344991418287</v>
      </c>
      <c r="L48" s="123">
        <f t="shared" si="21"/>
        <v>0.84337317325567085</v>
      </c>
      <c r="M48" s="123">
        <f t="shared" si="21"/>
        <v>0.96413225781725598</v>
      </c>
      <c r="N48" s="123">
        <f t="shared" si="21"/>
        <v>1.0084677328487863</v>
      </c>
      <c r="O48" s="123">
        <f t="shared" si="21"/>
        <v>0.94754350541772303</v>
      </c>
      <c r="P48" s="123">
        <f t="shared" si="21"/>
        <v>0.88442061627555091</v>
      </c>
      <c r="Q48" s="123">
        <f t="shared" si="21"/>
        <v>0.9230130089254307</v>
      </c>
      <c r="R48" s="123">
        <f t="shared" si="21"/>
        <v>1.0880076068843236</v>
      </c>
      <c r="S48" s="123">
        <f t="shared" si="21"/>
        <v>3.1815263217360767</v>
      </c>
      <c r="T48" s="123">
        <f t="shared" si="21"/>
        <v>1.2423012976342136</v>
      </c>
      <c r="U48" s="123">
        <f t="shared" si="21"/>
        <v>1.2583889231402479</v>
      </c>
      <c r="V48" s="123">
        <f t="shared" si="21"/>
        <v>1.1620733548513553</v>
      </c>
      <c r="W48" s="123">
        <f t="shared" si="21"/>
        <v>1.2410857130029938</v>
      </c>
      <c r="X48" s="123">
        <f>AVERAGE(D48:W48)</f>
        <v>1.0570432155747964</v>
      </c>
      <c r="Y48" s="124">
        <f>STDEV(D48:W48)</f>
        <v>0.53820968796180013</v>
      </c>
      <c r="Z48" s="123">
        <f>MEDIAN(D48:W48)</f>
        <v>0.95570477165177836</v>
      </c>
    </row>
    <row r="49" spans="1:27" s="31" customFormat="1" x14ac:dyDescent="0.25">
      <c r="A49" s="116"/>
      <c r="B49" s="117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9"/>
      <c r="Y49" s="120"/>
      <c r="Z49" s="119"/>
      <c r="AA49" s="119"/>
    </row>
    <row r="50" spans="1:27" x14ac:dyDescent="0.25">
      <c r="A50" s="166" t="s">
        <v>384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  <c r="W50" s="166"/>
      <c r="X50" s="32"/>
      <c r="Y50" s="30"/>
      <c r="Z50" s="30"/>
      <c r="AA50" s="30"/>
    </row>
    <row r="51" spans="1:27" x14ac:dyDescent="0.25">
      <c r="A51" s="11"/>
      <c r="B51" s="11"/>
      <c r="C51" s="11"/>
      <c r="D51" s="151" t="s">
        <v>385</v>
      </c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32"/>
      <c r="Y51" s="30"/>
      <c r="Z51" s="30"/>
      <c r="AA51" s="30"/>
    </row>
    <row r="52" spans="1:27" x14ac:dyDescent="0.25">
      <c r="A52" s="32" t="s">
        <v>154</v>
      </c>
      <c r="B52" s="32" t="s">
        <v>155</v>
      </c>
      <c r="C52" s="32"/>
      <c r="D52" s="32" t="s">
        <v>157</v>
      </c>
      <c r="E52" s="32" t="s">
        <v>158</v>
      </c>
      <c r="F52" s="32" t="s">
        <v>23</v>
      </c>
      <c r="G52" s="32" t="s">
        <v>159</v>
      </c>
      <c r="H52" s="32" t="s">
        <v>24</v>
      </c>
      <c r="I52" s="32" t="s">
        <v>160</v>
      </c>
      <c r="J52" s="32" t="s">
        <v>161</v>
      </c>
      <c r="K52" s="32" t="s">
        <v>162</v>
      </c>
      <c r="L52" s="32" t="s">
        <v>163</v>
      </c>
      <c r="M52" s="32" t="s">
        <v>164</v>
      </c>
      <c r="N52" s="32" t="s">
        <v>165</v>
      </c>
      <c r="O52" s="32" t="s">
        <v>166</v>
      </c>
      <c r="P52" s="32" t="s">
        <v>167</v>
      </c>
      <c r="Q52" s="32" t="s">
        <v>168</v>
      </c>
      <c r="R52" s="32" t="s">
        <v>169</v>
      </c>
      <c r="S52" s="32" t="s">
        <v>170</v>
      </c>
      <c r="T52" s="32" t="s">
        <v>171</v>
      </c>
      <c r="U52" s="32" t="s">
        <v>172</v>
      </c>
      <c r="V52" s="32" t="s">
        <v>173</v>
      </c>
      <c r="W52" s="32" t="s">
        <v>174</v>
      </c>
      <c r="X52" s="17" t="s">
        <v>175</v>
      </c>
      <c r="Y52" s="30"/>
      <c r="Z52" s="30"/>
      <c r="AA52" s="30"/>
    </row>
    <row r="53" spans="1:27" x14ac:dyDescent="0.25">
      <c r="A53" s="32">
        <v>2185</v>
      </c>
      <c r="B53" s="32">
        <v>1</v>
      </c>
      <c r="C53" s="32" t="s">
        <v>377</v>
      </c>
      <c r="D53" s="32">
        <v>396.86549929829994</v>
      </c>
      <c r="E53" s="32">
        <v>215.73078493099999</v>
      </c>
      <c r="F53" s="32">
        <v>610.34406191389996</v>
      </c>
      <c r="G53" s="32">
        <v>61.350947362900001</v>
      </c>
      <c r="H53" s="32">
        <v>250.664067773</v>
      </c>
      <c r="I53" s="32">
        <v>138.64790579300001</v>
      </c>
      <c r="J53" s="32">
        <v>89.041493678500004</v>
      </c>
      <c r="K53" s="32">
        <v>1729.4285398149998</v>
      </c>
      <c r="L53" s="32">
        <v>206.9002565138</v>
      </c>
      <c r="M53" s="32">
        <v>750.41869299999996</v>
      </c>
      <c r="N53" s="32">
        <v>1480.3455009730001</v>
      </c>
      <c r="O53" s="32">
        <v>104.2530030051</v>
      </c>
      <c r="P53" s="32">
        <v>88.307091010700006</v>
      </c>
      <c r="Q53" s="32">
        <v>67.795810756000009</v>
      </c>
      <c r="R53" s="32">
        <v>58.847280850999994</v>
      </c>
      <c r="S53" s="32">
        <v>13.446097590500001</v>
      </c>
      <c r="T53" s="32">
        <v>298.27409562299999</v>
      </c>
      <c r="U53" s="32">
        <v>455.33341210000003</v>
      </c>
      <c r="V53" s="32">
        <v>143.7148453003</v>
      </c>
      <c r="W53" s="32">
        <v>156.48938502850001</v>
      </c>
      <c r="X53" s="5">
        <f>SUM(D53:W53)</f>
        <v>7316.1987723174998</v>
      </c>
      <c r="Y53" s="30"/>
      <c r="Z53" s="30"/>
      <c r="AA53" s="30"/>
    </row>
    <row r="54" spans="1:27" x14ac:dyDescent="0.25">
      <c r="A54" s="32">
        <v>2184</v>
      </c>
      <c r="B54" s="32">
        <v>2</v>
      </c>
      <c r="C54" s="32" t="s">
        <v>378</v>
      </c>
      <c r="D54" s="32">
        <v>535.27903069000001</v>
      </c>
      <c r="E54" s="32">
        <v>181.8548113356</v>
      </c>
      <c r="F54" s="32">
        <v>809.62742736799999</v>
      </c>
      <c r="G54" s="32">
        <v>42.737774850199997</v>
      </c>
      <c r="H54" s="32">
        <v>281.40077866799999</v>
      </c>
      <c r="I54" s="32">
        <v>189.65128920399999</v>
      </c>
      <c r="J54" s="32">
        <v>89.512533316900004</v>
      </c>
      <c r="K54" s="32">
        <v>1831.081575168</v>
      </c>
      <c r="L54" s="32">
        <v>175.04242511000001</v>
      </c>
      <c r="M54" s="32">
        <v>905.92913589599993</v>
      </c>
      <c r="N54" s="32">
        <v>2180.9780853319999</v>
      </c>
      <c r="O54" s="32">
        <v>131.97969938559999</v>
      </c>
      <c r="P54" s="32">
        <v>142.07302218839999</v>
      </c>
      <c r="Q54" s="32">
        <v>92.876770658799998</v>
      </c>
      <c r="R54" s="32">
        <v>67.2319058482</v>
      </c>
      <c r="S54" s="32">
        <v>16.1068795889</v>
      </c>
      <c r="T54" s="32">
        <v>345.62932635459998</v>
      </c>
      <c r="U54" s="32">
        <v>495.18477569000004</v>
      </c>
      <c r="V54" s="32">
        <v>127.33595331699999</v>
      </c>
      <c r="W54" s="32">
        <v>169.7088344814</v>
      </c>
      <c r="X54" s="5">
        <f t="shared" ref="X54:X55" si="22">SUM(D54:W54)</f>
        <v>8811.222034451599</v>
      </c>
      <c r="Y54" s="30"/>
      <c r="Z54" s="30"/>
      <c r="AA54" s="30"/>
    </row>
    <row r="55" spans="1:27" x14ac:dyDescent="0.25">
      <c r="A55" s="32">
        <v>2186</v>
      </c>
      <c r="B55" s="32">
        <v>3</v>
      </c>
      <c r="C55" s="32" t="s">
        <v>379</v>
      </c>
      <c r="D55" s="32">
        <v>439.1360595594</v>
      </c>
      <c r="E55" s="32">
        <v>182.5618332347</v>
      </c>
      <c r="F55" s="32">
        <v>653.8889897665</v>
      </c>
      <c r="G55" s="32">
        <v>68.291541143100005</v>
      </c>
      <c r="H55" s="32">
        <v>119.628220505</v>
      </c>
      <c r="I55" s="32">
        <v>134.53786477700001</v>
      </c>
      <c r="J55" s="32">
        <v>95.948928450899999</v>
      </c>
      <c r="K55" s="32">
        <v>1796.387261309</v>
      </c>
      <c r="L55" s="32">
        <v>126.62558865689999</v>
      </c>
      <c r="M55" s="32">
        <v>732.42159266299996</v>
      </c>
      <c r="N55" s="32">
        <v>1881.4196242830001</v>
      </c>
      <c r="O55" s="32">
        <v>101.20241111289999</v>
      </c>
      <c r="P55" s="32">
        <v>128.39493542060001</v>
      </c>
      <c r="Q55" s="32">
        <v>62.531061816000005</v>
      </c>
      <c r="R55" s="32">
        <v>119.8244334919</v>
      </c>
      <c r="S55" s="32">
        <v>26.7213864183</v>
      </c>
      <c r="T55" s="32">
        <v>373.70082119900002</v>
      </c>
      <c r="U55" s="32">
        <v>400.73439862500004</v>
      </c>
      <c r="V55" s="32">
        <v>146.05430676699999</v>
      </c>
      <c r="W55" s="32">
        <v>137.05904990019999</v>
      </c>
      <c r="X55" s="5">
        <f t="shared" si="22"/>
        <v>7727.0703090994002</v>
      </c>
      <c r="Y55" s="30"/>
      <c r="Z55" s="30"/>
      <c r="AA55" s="30"/>
    </row>
    <row r="56" spans="1:27" x14ac:dyDescent="0.25">
      <c r="A56" s="153"/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30"/>
      <c r="Y56" s="30"/>
      <c r="Z56" s="30"/>
      <c r="AA56" s="30"/>
    </row>
    <row r="57" spans="1:27" x14ac:dyDescent="0.25">
      <c r="A57" s="167" t="s">
        <v>376</v>
      </c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30"/>
      <c r="Y57" s="30"/>
      <c r="Z57" s="30"/>
      <c r="AA57" s="30"/>
    </row>
    <row r="58" spans="1:27" x14ac:dyDescent="0.25">
      <c r="A58" s="14"/>
      <c r="B58" s="14"/>
      <c r="C58" s="14"/>
      <c r="D58" s="163" t="s">
        <v>385</v>
      </c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30"/>
      <c r="Y58" s="30"/>
      <c r="Z58" s="30"/>
      <c r="AA58" s="30"/>
    </row>
    <row r="59" spans="1:27" x14ac:dyDescent="0.25">
      <c r="A59" s="13" t="s">
        <v>154</v>
      </c>
      <c r="B59" s="13" t="s">
        <v>155</v>
      </c>
      <c r="C59" s="13" t="s">
        <v>195</v>
      </c>
      <c r="D59" s="13" t="s">
        <v>157</v>
      </c>
      <c r="E59" s="13" t="s">
        <v>158</v>
      </c>
      <c r="F59" s="13" t="s">
        <v>23</v>
      </c>
      <c r="G59" s="13" t="s">
        <v>159</v>
      </c>
      <c r="H59" s="13" t="s">
        <v>24</v>
      </c>
      <c r="I59" s="13" t="s">
        <v>160</v>
      </c>
      <c r="J59" s="13" t="s">
        <v>161</v>
      </c>
      <c r="K59" s="13" t="s">
        <v>162</v>
      </c>
      <c r="L59" s="13" t="s">
        <v>163</v>
      </c>
      <c r="M59" s="13" t="s">
        <v>164</v>
      </c>
      <c r="N59" s="13" t="s">
        <v>165</v>
      </c>
      <c r="O59" s="13" t="s">
        <v>166</v>
      </c>
      <c r="P59" s="13" t="s">
        <v>167</v>
      </c>
      <c r="Q59" s="13" t="s">
        <v>168</v>
      </c>
      <c r="R59" s="13" t="s">
        <v>169</v>
      </c>
      <c r="S59" s="13" t="s">
        <v>170</v>
      </c>
      <c r="T59" s="13" t="s">
        <v>171</v>
      </c>
      <c r="U59" s="13" t="s">
        <v>172</v>
      </c>
      <c r="V59" s="13" t="s">
        <v>173</v>
      </c>
      <c r="W59" s="13" t="s">
        <v>174</v>
      </c>
      <c r="X59" s="6" t="s">
        <v>175</v>
      </c>
      <c r="Y59" s="30"/>
      <c r="Z59" s="30"/>
      <c r="AA59" s="30"/>
    </row>
    <row r="60" spans="1:27" x14ac:dyDescent="0.25">
      <c r="A60" s="13">
        <v>3958</v>
      </c>
      <c r="B60" s="13">
        <v>2</v>
      </c>
      <c r="C60" s="13" t="s">
        <v>381</v>
      </c>
      <c r="D60" s="13">
        <v>822.139291071</v>
      </c>
      <c r="E60" s="13">
        <v>146.60762256999999</v>
      </c>
      <c r="F60" s="13">
        <v>945.87426099089998</v>
      </c>
      <c r="G60" s="13">
        <v>76.071020453399996</v>
      </c>
      <c r="H60" s="13">
        <v>254.11792606519998</v>
      </c>
      <c r="I60" s="13">
        <v>372.30066700499998</v>
      </c>
      <c r="J60" s="13">
        <v>175.18258775499999</v>
      </c>
      <c r="K60" s="13">
        <v>4252.3259802800003</v>
      </c>
      <c r="L60" s="13">
        <v>255.72050804699998</v>
      </c>
      <c r="M60" s="13">
        <v>1752.639793218</v>
      </c>
      <c r="N60" s="13">
        <v>8056.4750969400002</v>
      </c>
      <c r="O60" s="13">
        <v>259.45235044999998</v>
      </c>
      <c r="P60" s="13">
        <v>204.40768739200001</v>
      </c>
      <c r="Q60" s="13">
        <v>256.9577011659</v>
      </c>
      <c r="R60" s="13">
        <v>416.83734451099997</v>
      </c>
      <c r="S60" s="13">
        <v>239.64008304380002</v>
      </c>
      <c r="T60" s="13">
        <v>667.14516079300006</v>
      </c>
      <c r="U60" s="13">
        <v>2655.010837883</v>
      </c>
      <c r="V60" s="13">
        <v>384.87817941729998</v>
      </c>
      <c r="W60" s="13">
        <v>940.608861209</v>
      </c>
      <c r="X60" s="7">
        <f>SUM(D60:W60)</f>
        <v>23134.392960260499</v>
      </c>
      <c r="Y60" s="30"/>
      <c r="Z60" s="30"/>
      <c r="AA60" s="30"/>
    </row>
    <row r="61" spans="1:27" x14ac:dyDescent="0.25">
      <c r="A61" s="13">
        <v>3959</v>
      </c>
      <c r="B61" s="13">
        <v>2</v>
      </c>
      <c r="C61" s="13" t="s">
        <v>382</v>
      </c>
      <c r="D61" s="13">
        <v>793.22649415699993</v>
      </c>
      <c r="E61" s="13">
        <v>101.043498378</v>
      </c>
      <c r="F61" s="13">
        <v>1072.9220426974</v>
      </c>
      <c r="G61" s="13">
        <v>65.941447132999997</v>
      </c>
      <c r="H61" s="13">
        <v>420.053274225</v>
      </c>
      <c r="I61" s="13">
        <v>291.94825607500002</v>
      </c>
      <c r="J61" s="13">
        <v>301.230737358</v>
      </c>
      <c r="K61" s="13">
        <v>2907.7761437940003</v>
      </c>
      <c r="L61" s="13">
        <v>247.79438870900003</v>
      </c>
      <c r="M61" s="13">
        <v>1907.674510023</v>
      </c>
      <c r="N61" s="13">
        <v>8069.73368433</v>
      </c>
      <c r="O61" s="13">
        <v>216.686096233</v>
      </c>
      <c r="P61" s="13">
        <v>207.34007483919999</v>
      </c>
      <c r="Q61" s="13">
        <v>417.17221852399996</v>
      </c>
      <c r="R61" s="13">
        <v>409.91505432999998</v>
      </c>
      <c r="S61" s="13">
        <v>359.90768570969999</v>
      </c>
      <c r="T61" s="13">
        <v>639.95341073999998</v>
      </c>
      <c r="U61" s="13">
        <v>2639.7463279120002</v>
      </c>
      <c r="V61" s="13">
        <v>483.1099309709</v>
      </c>
      <c r="W61" s="13">
        <v>931.30072566299998</v>
      </c>
      <c r="X61" s="7">
        <f t="shared" ref="X61:X62" si="23">SUM(D61:W61)</f>
        <v>22484.476001801198</v>
      </c>
      <c r="Y61" s="30"/>
      <c r="Z61" s="30"/>
      <c r="AA61" s="30"/>
    </row>
    <row r="62" spans="1:27" x14ac:dyDescent="0.25">
      <c r="A62" s="13">
        <v>3960</v>
      </c>
      <c r="B62" s="13">
        <v>2</v>
      </c>
      <c r="C62" s="13" t="s">
        <v>383</v>
      </c>
      <c r="D62" s="13">
        <v>513.60572172299999</v>
      </c>
      <c r="E62" s="13">
        <v>102.351409764</v>
      </c>
      <c r="F62" s="13">
        <v>774.38720345590002</v>
      </c>
      <c r="G62" s="13">
        <v>79.268076254999997</v>
      </c>
      <c r="H62" s="13">
        <v>338.40840122600002</v>
      </c>
      <c r="I62" s="13">
        <v>185.18508871700001</v>
      </c>
      <c r="J62" s="13">
        <v>308.05786406999999</v>
      </c>
      <c r="K62" s="13">
        <v>2794.5728803110001</v>
      </c>
      <c r="L62" s="13">
        <v>252.837853155</v>
      </c>
      <c r="M62" s="13">
        <v>1861.6177860969999</v>
      </c>
      <c r="N62" s="13">
        <v>8059.7816027299996</v>
      </c>
      <c r="O62" s="13">
        <v>311.047700711</v>
      </c>
      <c r="P62" s="13">
        <v>221.55170896480001</v>
      </c>
      <c r="Q62" s="13">
        <v>371.52056076500003</v>
      </c>
      <c r="R62" s="13">
        <v>506.114319464</v>
      </c>
      <c r="S62" s="13">
        <v>197.17686613239999</v>
      </c>
      <c r="T62" s="13">
        <v>642.47725227499996</v>
      </c>
      <c r="U62" s="13">
        <v>3408.668972642</v>
      </c>
      <c r="V62" s="13">
        <v>434.47272221410003</v>
      </c>
      <c r="W62" s="13">
        <v>889.83459253000001</v>
      </c>
      <c r="X62" s="7">
        <f t="shared" si="23"/>
        <v>22252.938583202202</v>
      </c>
      <c r="Y62" s="30"/>
      <c r="Z62" s="30"/>
      <c r="AA62" s="30"/>
    </row>
    <row r="63" spans="1:27" x14ac:dyDescent="0.25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x14ac:dyDescent="0.25">
      <c r="A64" s="164" t="s">
        <v>375</v>
      </c>
      <c r="B64" s="18" t="s">
        <v>186</v>
      </c>
      <c r="C64" s="32" t="s">
        <v>377</v>
      </c>
      <c r="D64" s="112">
        <f t="shared" ref="D64:W64" si="24">AVERAGE(D53:D55)</f>
        <v>457.09352984923333</v>
      </c>
      <c r="E64" s="112">
        <f t="shared" si="24"/>
        <v>193.38247650043331</v>
      </c>
      <c r="F64" s="112">
        <f t="shared" si="24"/>
        <v>691.28682634946665</v>
      </c>
      <c r="G64" s="112">
        <f t="shared" si="24"/>
        <v>57.460087785399999</v>
      </c>
      <c r="H64" s="112">
        <f t="shared" si="24"/>
        <v>217.23102231533335</v>
      </c>
      <c r="I64" s="112">
        <f t="shared" si="24"/>
        <v>154.27901992466664</v>
      </c>
      <c r="J64" s="112">
        <f t="shared" si="24"/>
        <v>91.500985148766674</v>
      </c>
      <c r="K64" s="112">
        <f t="shared" si="24"/>
        <v>1785.6324587639999</v>
      </c>
      <c r="L64" s="112">
        <f t="shared" si="24"/>
        <v>169.52275676023334</v>
      </c>
      <c r="M64" s="112">
        <f t="shared" si="24"/>
        <v>796.25647385299999</v>
      </c>
      <c r="N64" s="112">
        <f t="shared" si="24"/>
        <v>1847.5810701959999</v>
      </c>
      <c r="O64" s="112">
        <f t="shared" si="24"/>
        <v>112.47837116786665</v>
      </c>
      <c r="P64" s="112">
        <f t="shared" si="24"/>
        <v>119.59168287323332</v>
      </c>
      <c r="Q64" s="112">
        <f t="shared" si="24"/>
        <v>74.401214410266661</v>
      </c>
      <c r="R64" s="112">
        <f t="shared" si="24"/>
        <v>81.96787339703333</v>
      </c>
      <c r="S64" s="112">
        <f t="shared" si="24"/>
        <v>18.758121199233333</v>
      </c>
      <c r="T64" s="112">
        <f t="shared" si="24"/>
        <v>339.20141439219998</v>
      </c>
      <c r="U64" s="112">
        <f t="shared" si="24"/>
        <v>450.41752880500007</v>
      </c>
      <c r="V64" s="112">
        <f t="shared" si="24"/>
        <v>139.03503512809996</v>
      </c>
      <c r="W64" s="112">
        <f t="shared" si="24"/>
        <v>154.41908980336666</v>
      </c>
      <c r="X64" s="30"/>
      <c r="Y64" s="30"/>
      <c r="Z64" s="30"/>
      <c r="AA64" s="30"/>
    </row>
    <row r="65" spans="1:27" x14ac:dyDescent="0.25">
      <c r="A65" s="164"/>
      <c r="B65" s="18" t="s">
        <v>191</v>
      </c>
      <c r="C65" s="32" t="s">
        <v>378</v>
      </c>
      <c r="D65" s="112">
        <f t="shared" ref="D65:W65" si="25">STDEV(D53:D55)</f>
        <v>70.932569899080519</v>
      </c>
      <c r="E65" s="112">
        <f t="shared" si="25"/>
        <v>19.357431060764604</v>
      </c>
      <c r="F65" s="112">
        <f t="shared" si="25"/>
        <v>104.77315291854482</v>
      </c>
      <c r="G65" s="112">
        <f t="shared" si="25"/>
        <v>13.213736569453232</v>
      </c>
      <c r="H65" s="112">
        <f t="shared" si="25"/>
        <v>85.91226070870853</v>
      </c>
      <c r="I65" s="112">
        <f t="shared" si="25"/>
        <v>30.70213648535811</v>
      </c>
      <c r="J65" s="112">
        <f t="shared" si="25"/>
        <v>3.8592252201031965</v>
      </c>
      <c r="K65" s="112">
        <f t="shared" si="25"/>
        <v>51.672857792617108</v>
      </c>
      <c r="L65" s="112">
        <f t="shared" si="25"/>
        <v>40.420980058658536</v>
      </c>
      <c r="M65" s="112">
        <f t="shared" si="25"/>
        <v>95.404630416104951</v>
      </c>
      <c r="N65" s="112">
        <f t="shared" si="25"/>
        <v>351.53988447033521</v>
      </c>
      <c r="O65" s="112">
        <f t="shared" si="25"/>
        <v>16.957384214996601</v>
      </c>
      <c r="P65" s="112">
        <f t="shared" si="25"/>
        <v>27.943098976506359</v>
      </c>
      <c r="Q65" s="112">
        <f t="shared" si="25"/>
        <v>16.215394826209099</v>
      </c>
      <c r="R65" s="112">
        <f t="shared" si="25"/>
        <v>33.051699513763374</v>
      </c>
      <c r="S65" s="112">
        <f t="shared" si="25"/>
        <v>7.0235414800974887</v>
      </c>
      <c r="T65" s="112">
        <f t="shared" si="25"/>
        <v>38.121991972175032</v>
      </c>
      <c r="U65" s="112">
        <f t="shared" si="25"/>
        <v>47.416693931122126</v>
      </c>
      <c r="V65" s="112">
        <f t="shared" si="25"/>
        <v>10.199002716229252</v>
      </c>
      <c r="W65" s="112">
        <f t="shared" si="25"/>
        <v>16.42305391938719</v>
      </c>
      <c r="X65" s="16" t="s">
        <v>192</v>
      </c>
      <c r="Y65" s="18" t="s">
        <v>366</v>
      </c>
      <c r="Z65" s="18" t="s">
        <v>368</v>
      </c>
      <c r="AA65" s="18" t="s">
        <v>367</v>
      </c>
    </row>
    <row r="66" spans="1:27" x14ac:dyDescent="0.25">
      <c r="A66" s="164"/>
      <c r="B66" s="18" t="s">
        <v>193</v>
      </c>
      <c r="C66" s="32" t="s">
        <v>379</v>
      </c>
      <c r="D66" s="114">
        <f t="shared" ref="D66:W66" si="26">D65/D64</f>
        <v>0.15518174130024714</v>
      </c>
      <c r="E66" s="114">
        <f t="shared" si="26"/>
        <v>0.1000991993228571</v>
      </c>
      <c r="F66" s="114">
        <f t="shared" si="26"/>
        <v>0.15156249030786359</v>
      </c>
      <c r="G66" s="114">
        <f t="shared" si="26"/>
        <v>0.22996373793934061</v>
      </c>
      <c r="H66" s="114">
        <f t="shared" si="26"/>
        <v>0.39548799150794389</v>
      </c>
      <c r="I66" s="114">
        <f t="shared" si="26"/>
        <v>0.19900396372980428</v>
      </c>
      <c r="J66" s="114">
        <f t="shared" si="26"/>
        <v>4.2176870706131561E-2</v>
      </c>
      <c r="K66" s="114">
        <f t="shared" si="26"/>
        <v>2.8938126398298469E-2</v>
      </c>
      <c r="L66" s="114">
        <f t="shared" si="26"/>
        <v>0.23843984625514592</v>
      </c>
      <c r="M66" s="114">
        <f t="shared" si="26"/>
        <v>0.11981645807468558</v>
      </c>
      <c r="N66" s="114">
        <f t="shared" si="26"/>
        <v>0.19027034328352491</v>
      </c>
      <c r="O66" s="114">
        <f t="shared" si="26"/>
        <v>0.15076128893873122</v>
      </c>
      <c r="P66" s="114">
        <f t="shared" si="26"/>
        <v>0.233654199900556</v>
      </c>
      <c r="Q66" s="114">
        <f t="shared" si="26"/>
        <v>0.21794529773120919</v>
      </c>
      <c r="R66" s="114">
        <f t="shared" si="26"/>
        <v>0.40322748589155927</v>
      </c>
      <c r="S66" s="114">
        <f t="shared" si="26"/>
        <v>0.37442670326623911</v>
      </c>
      <c r="T66" s="114">
        <f t="shared" si="26"/>
        <v>0.11238747939917687</v>
      </c>
      <c r="U66" s="114">
        <f t="shared" si="26"/>
        <v>0.10527275449719521</v>
      </c>
      <c r="V66" s="114">
        <f t="shared" si="26"/>
        <v>7.3355630879888639E-2</v>
      </c>
      <c r="W66" s="114">
        <f t="shared" si="26"/>
        <v>0.10635378009480492</v>
      </c>
      <c r="X66" s="22">
        <f>AVERAGE(D66:W66)</f>
        <v>0.18141626947126019</v>
      </c>
      <c r="Y66" s="129">
        <f>MEDIAN(D66:W66)</f>
        <v>0.15337211580405535</v>
      </c>
      <c r="Z66" s="22">
        <f>MIN(D66:W66)</f>
        <v>2.8938126398298469E-2</v>
      </c>
      <c r="AA66" s="22">
        <f>MAX(D66:W66)</f>
        <v>0.40322748589155927</v>
      </c>
    </row>
    <row r="67" spans="1:27" x14ac:dyDescent="0.25">
      <c r="A67" s="165" t="s">
        <v>376</v>
      </c>
      <c r="B67" s="19" t="s">
        <v>186</v>
      </c>
      <c r="C67" s="13" t="s">
        <v>381</v>
      </c>
      <c r="D67" s="113">
        <f t="shared" ref="D67:W67" si="27">AVERAGE(D60:D62)</f>
        <v>709.65716898366657</v>
      </c>
      <c r="E67" s="113">
        <f t="shared" si="27"/>
        <v>116.66751023733332</v>
      </c>
      <c r="F67" s="113">
        <f t="shared" si="27"/>
        <v>931.06116904806674</v>
      </c>
      <c r="G67" s="113">
        <f t="shared" si="27"/>
        <v>73.760181280466668</v>
      </c>
      <c r="H67" s="113">
        <f t="shared" si="27"/>
        <v>337.52653383873331</v>
      </c>
      <c r="I67" s="113">
        <f t="shared" si="27"/>
        <v>283.14467059899999</v>
      </c>
      <c r="J67" s="113">
        <f t="shared" si="27"/>
        <v>261.49039639433335</v>
      </c>
      <c r="K67" s="113">
        <f t="shared" si="27"/>
        <v>3318.225001461667</v>
      </c>
      <c r="L67" s="113">
        <f t="shared" si="27"/>
        <v>252.11758330366669</v>
      </c>
      <c r="M67" s="113">
        <f t="shared" si="27"/>
        <v>1840.6440297793333</v>
      </c>
      <c r="N67" s="113">
        <f t="shared" si="27"/>
        <v>8061.9967946666666</v>
      </c>
      <c r="O67" s="113">
        <f t="shared" si="27"/>
        <v>262.39538246466668</v>
      </c>
      <c r="P67" s="113">
        <f t="shared" si="27"/>
        <v>211.099823732</v>
      </c>
      <c r="Q67" s="113">
        <f t="shared" si="27"/>
        <v>348.55016015163329</v>
      </c>
      <c r="R67" s="113">
        <f t="shared" si="27"/>
        <v>444.28890610166667</v>
      </c>
      <c r="S67" s="113">
        <f t="shared" si="27"/>
        <v>265.57487829530004</v>
      </c>
      <c r="T67" s="113">
        <f t="shared" si="27"/>
        <v>649.858607936</v>
      </c>
      <c r="U67" s="113">
        <f t="shared" si="27"/>
        <v>2901.1420461456669</v>
      </c>
      <c r="V67" s="113">
        <f t="shared" si="27"/>
        <v>434.15361086743331</v>
      </c>
      <c r="W67" s="113">
        <f t="shared" si="27"/>
        <v>920.581393134</v>
      </c>
      <c r="X67" s="30"/>
      <c r="Y67" s="30"/>
      <c r="Z67" s="30"/>
      <c r="AA67" s="30"/>
    </row>
    <row r="68" spans="1:27" x14ac:dyDescent="0.25">
      <c r="A68" s="165"/>
      <c r="B68" s="19" t="s">
        <v>191</v>
      </c>
      <c r="C68" s="13" t="s">
        <v>382</v>
      </c>
      <c r="D68" s="113">
        <f t="shared" ref="D68:W68" si="28">STDEV(D60:D62)</f>
        <v>170.39986777019269</v>
      </c>
      <c r="E68" s="113">
        <f t="shared" si="28"/>
        <v>25.937143306808736</v>
      </c>
      <c r="F68" s="113">
        <f t="shared" si="28"/>
        <v>149.8176669485851</v>
      </c>
      <c r="G68" s="113">
        <f t="shared" si="28"/>
        <v>6.957351809503888</v>
      </c>
      <c r="H68" s="113">
        <f t="shared" si="28"/>
        <v>82.971189034477931</v>
      </c>
      <c r="I68" s="113">
        <f t="shared" si="28"/>
        <v>93.867924486685666</v>
      </c>
      <c r="J68" s="113">
        <f t="shared" si="28"/>
        <v>74.822662268047168</v>
      </c>
      <c r="K68" s="113">
        <f t="shared" si="28"/>
        <v>810.9329341491981</v>
      </c>
      <c r="L68" s="113">
        <f t="shared" si="28"/>
        <v>4.0118491290312752</v>
      </c>
      <c r="M68" s="113">
        <f t="shared" si="28"/>
        <v>79.616987472877184</v>
      </c>
      <c r="N68" s="113">
        <f t="shared" si="28"/>
        <v>6.9012927326531459</v>
      </c>
      <c r="O68" s="113">
        <f t="shared" si="28"/>
        <v>47.249594474398741</v>
      </c>
      <c r="P68" s="113">
        <f t="shared" si="28"/>
        <v>9.1695775652339169</v>
      </c>
      <c r="Q68" s="113">
        <f t="shared" si="28"/>
        <v>82.54030755531609</v>
      </c>
      <c r="R68" s="113">
        <f t="shared" si="28"/>
        <v>53.654131512913644</v>
      </c>
      <c r="S68" s="113">
        <f t="shared" si="28"/>
        <v>84.408471811944551</v>
      </c>
      <c r="T68" s="113">
        <f t="shared" si="28"/>
        <v>15.023685509283016</v>
      </c>
      <c r="U68" s="113">
        <f t="shared" si="28"/>
        <v>439.5974717343978</v>
      </c>
      <c r="V68" s="113">
        <f t="shared" si="28"/>
        <v>49.116653258958195</v>
      </c>
      <c r="W68" s="113">
        <f t="shared" si="28"/>
        <v>27.0311793559267</v>
      </c>
      <c r="X68" s="77" t="s">
        <v>192</v>
      </c>
      <c r="Y68" s="77" t="s">
        <v>366</v>
      </c>
      <c r="Z68" s="77" t="s">
        <v>368</v>
      </c>
      <c r="AA68" s="77" t="s">
        <v>367</v>
      </c>
    </row>
    <row r="69" spans="1:27" x14ac:dyDescent="0.25">
      <c r="A69" s="165"/>
      <c r="B69" s="19" t="s">
        <v>193</v>
      </c>
      <c r="C69" s="13" t="s">
        <v>383</v>
      </c>
      <c r="D69" s="115">
        <f t="shared" ref="D69:W69" si="29">D68/D67</f>
        <v>0.24011575619567171</v>
      </c>
      <c r="E69" s="115">
        <f t="shared" si="29"/>
        <v>0.22231676371635564</v>
      </c>
      <c r="F69" s="115">
        <f t="shared" si="29"/>
        <v>0.16091065971719271</v>
      </c>
      <c r="G69" s="115">
        <f t="shared" si="29"/>
        <v>9.4323952147692847E-2</v>
      </c>
      <c r="H69" s="115">
        <f t="shared" si="29"/>
        <v>0.24582123393629463</v>
      </c>
      <c r="I69" s="115">
        <f t="shared" si="29"/>
        <v>0.33151930526576961</v>
      </c>
      <c r="J69" s="115">
        <f t="shared" si="29"/>
        <v>0.28613923608579844</v>
      </c>
      <c r="K69" s="115">
        <f t="shared" si="29"/>
        <v>0.24438756678404414</v>
      </c>
      <c r="L69" s="115">
        <f t="shared" si="29"/>
        <v>1.591261139529148E-2</v>
      </c>
      <c r="M69" s="115">
        <f t="shared" si="29"/>
        <v>4.3254961950694025E-2</v>
      </c>
      <c r="N69" s="115">
        <f t="shared" si="29"/>
        <v>8.5602771973546641E-4</v>
      </c>
      <c r="O69" s="115">
        <f t="shared" si="29"/>
        <v>0.18007022086511457</v>
      </c>
      <c r="P69" s="115">
        <f t="shared" si="29"/>
        <v>4.3437163532997911E-2</v>
      </c>
      <c r="Q69" s="115">
        <f t="shared" si="29"/>
        <v>0.23681041351238441</v>
      </c>
      <c r="R69" s="115">
        <f t="shared" si="29"/>
        <v>0.12076405864754131</v>
      </c>
      <c r="S69" s="115">
        <f t="shared" si="29"/>
        <v>0.3178330433727562</v>
      </c>
      <c r="T69" s="115">
        <f t="shared" si="29"/>
        <v>2.3118391178966413E-2</v>
      </c>
      <c r="U69" s="115">
        <f t="shared" si="29"/>
        <v>0.15152566290865632</v>
      </c>
      <c r="V69" s="115">
        <f t="shared" si="29"/>
        <v>0.11313196995142746</v>
      </c>
      <c r="W69" s="115">
        <f t="shared" si="29"/>
        <v>2.9363160669479266E-2</v>
      </c>
      <c r="X69" s="23">
        <f>AVERAGE(D69:W69)</f>
        <v>0.15508060797769321</v>
      </c>
      <c r="Y69" s="128">
        <f>MEDIAN(D69:W69)</f>
        <v>0.15621816131292451</v>
      </c>
      <c r="Z69" s="23">
        <f>MIN(D69:W69)</f>
        <v>8.5602771973546641E-4</v>
      </c>
      <c r="AA69" s="23">
        <f>MAX(D69:W69)</f>
        <v>0.33151930526576961</v>
      </c>
    </row>
    <row r="70" spans="1:27" s="31" customFormat="1" x14ac:dyDescent="0.25">
      <c r="A70" s="116"/>
      <c r="B70" s="117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9"/>
      <c r="Y70" s="120"/>
      <c r="Z70" s="119"/>
      <c r="AA70" s="119"/>
    </row>
    <row r="71" spans="1:27" x14ac:dyDescent="0.25">
      <c r="X71" s="62" t="s">
        <v>370</v>
      </c>
      <c r="Y71" s="62" t="s">
        <v>191</v>
      </c>
      <c r="Z71" s="62" t="s">
        <v>386</v>
      </c>
    </row>
    <row r="72" spans="1:27" x14ac:dyDescent="0.25">
      <c r="A72" s="162" t="s">
        <v>388</v>
      </c>
      <c r="B72" s="162"/>
      <c r="C72" s="162"/>
      <c r="D72" s="123">
        <f>D67/D64</f>
        <v>1.5525425818600807</v>
      </c>
      <c r="E72" s="123">
        <f t="shared" ref="E72:W72" si="30">E67/E64</f>
        <v>0.60329928723956483</v>
      </c>
      <c r="F72" s="123">
        <f t="shared" si="30"/>
        <v>1.3468521799623978</v>
      </c>
      <c r="G72" s="123">
        <f t="shared" si="30"/>
        <v>1.2836767941591685</v>
      </c>
      <c r="H72" s="123">
        <f t="shared" si="30"/>
        <v>1.553767644424094</v>
      </c>
      <c r="I72" s="123">
        <f t="shared" si="30"/>
        <v>1.8352765705749075</v>
      </c>
      <c r="J72" s="123">
        <f t="shared" si="30"/>
        <v>2.8577877710189652</v>
      </c>
      <c r="K72" s="123">
        <f t="shared" si="30"/>
        <v>1.858291153465319</v>
      </c>
      <c r="L72" s="123">
        <f t="shared" si="30"/>
        <v>1.4872196991242443</v>
      </c>
      <c r="M72" s="123">
        <f t="shared" si="30"/>
        <v>2.3116220592501477</v>
      </c>
      <c r="N72" s="123">
        <f t="shared" si="30"/>
        <v>4.3635415650861873</v>
      </c>
      <c r="O72" s="123">
        <f t="shared" si="30"/>
        <v>2.3328519051281305</v>
      </c>
      <c r="P72" s="123">
        <f t="shared" si="30"/>
        <v>1.7651714455407816</v>
      </c>
      <c r="Q72" s="123">
        <f t="shared" si="30"/>
        <v>4.6847375128803899</v>
      </c>
      <c r="R72" s="123">
        <f t="shared" si="30"/>
        <v>5.4202809916713885</v>
      </c>
      <c r="S72" s="123">
        <f t="shared" si="30"/>
        <v>14.157861305755633</v>
      </c>
      <c r="T72" s="123">
        <f t="shared" si="30"/>
        <v>1.915848756410562</v>
      </c>
      <c r="U72" s="123">
        <f t="shared" si="30"/>
        <v>6.4410060901552137</v>
      </c>
      <c r="V72" s="123">
        <f t="shared" si="30"/>
        <v>3.122620212002146</v>
      </c>
      <c r="W72" s="123">
        <f t="shared" si="30"/>
        <v>5.9615776411209582</v>
      </c>
      <c r="X72" s="127">
        <f>AVERAGE(D72:W72)</f>
        <v>3.3427916583415138</v>
      </c>
      <c r="Y72" s="126">
        <f>STDEV(D72:W72)</f>
        <v>3.0567190559282071</v>
      </c>
      <c r="Z72" s="125">
        <f>MEDIAN(D72:W72)</f>
        <v>2.113735407830355</v>
      </c>
    </row>
  </sheetData>
  <mergeCells count="25">
    <mergeCell ref="A1:W1"/>
    <mergeCell ref="A26:W26"/>
    <mergeCell ref="D27:W27"/>
    <mergeCell ref="A32:W32"/>
    <mergeCell ref="A33:W33"/>
    <mergeCell ref="A2:W2"/>
    <mergeCell ref="D3:W3"/>
    <mergeCell ref="A8:W8"/>
    <mergeCell ref="A9:W9"/>
    <mergeCell ref="D10:W10"/>
    <mergeCell ref="A16:A18"/>
    <mergeCell ref="A19:A21"/>
    <mergeCell ref="A24:C24"/>
    <mergeCell ref="A72:C72"/>
    <mergeCell ref="D34:W34"/>
    <mergeCell ref="A40:A42"/>
    <mergeCell ref="A43:A45"/>
    <mergeCell ref="A50:W50"/>
    <mergeCell ref="D51:W51"/>
    <mergeCell ref="A67:A69"/>
    <mergeCell ref="A48:C48"/>
    <mergeCell ref="A56:W56"/>
    <mergeCell ref="A57:W57"/>
    <mergeCell ref="D58:W58"/>
    <mergeCell ref="A64:A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170"/>
  <sheetViews>
    <sheetView zoomScale="70" zoomScaleNormal="70" workbookViewId="0">
      <selection activeCell="A2" sqref="A2"/>
    </sheetView>
  </sheetViews>
  <sheetFormatPr defaultRowHeight="15" x14ac:dyDescent="0.25"/>
  <cols>
    <col min="11" max="11" width="2.7109375" customWidth="1"/>
    <col min="12" max="12" width="2.5703125" customWidth="1"/>
    <col min="22" max="22" width="3.42578125" customWidth="1"/>
    <col min="27" max="29" width="0" hidden="1" customWidth="1"/>
    <col min="30" max="30" width="1.42578125" customWidth="1"/>
  </cols>
  <sheetData>
    <row r="1" spans="1:52" ht="21" x14ac:dyDescent="0.35">
      <c r="A1" s="152" t="s">
        <v>441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76"/>
      <c r="W1" s="76"/>
      <c r="X1" s="76"/>
      <c r="Y1" s="31"/>
      <c r="Z1" s="31"/>
    </row>
    <row r="2" spans="1:52" x14ac:dyDescent="0.25">
      <c r="A2" s="29" t="s">
        <v>347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8"/>
      <c r="W2" s="28"/>
      <c r="X2" s="28"/>
      <c r="Y2" s="31"/>
      <c r="Z2" s="31"/>
    </row>
    <row r="3" spans="1:52" x14ac:dyDescent="0.25">
      <c r="A3" s="18" t="s">
        <v>154</v>
      </c>
      <c r="B3" s="26">
        <v>3970</v>
      </c>
      <c r="C3" s="26">
        <v>3971</v>
      </c>
      <c r="D3" s="26">
        <v>3972</v>
      </c>
      <c r="E3" s="26">
        <v>3958</v>
      </c>
      <c r="F3" s="26">
        <v>3959</v>
      </c>
      <c r="G3" s="26">
        <v>3960</v>
      </c>
      <c r="H3" s="26">
        <v>3964</v>
      </c>
      <c r="I3" s="26">
        <v>3965</v>
      </c>
      <c r="J3" s="26">
        <v>3966</v>
      </c>
      <c r="L3" s="18" t="s">
        <v>154</v>
      </c>
      <c r="M3" s="26">
        <v>3970</v>
      </c>
      <c r="N3" s="26">
        <v>3971</v>
      </c>
      <c r="O3" s="26">
        <v>3972</v>
      </c>
      <c r="P3" s="26">
        <v>3958</v>
      </c>
      <c r="Q3" s="26">
        <v>3959</v>
      </c>
      <c r="R3" s="26">
        <v>3960</v>
      </c>
      <c r="S3" s="26">
        <v>3964</v>
      </c>
      <c r="T3" s="26">
        <v>3965</v>
      </c>
      <c r="U3" s="26">
        <v>3966</v>
      </c>
      <c r="V3" s="31"/>
      <c r="W3" s="31"/>
      <c r="X3" s="31"/>
      <c r="Y3" s="31"/>
      <c r="Z3" s="31"/>
    </row>
    <row r="4" spans="1:52" x14ac:dyDescent="0.25">
      <c r="A4" s="18" t="s">
        <v>155</v>
      </c>
      <c r="B4" s="26">
        <v>1</v>
      </c>
      <c r="C4" s="26">
        <v>1</v>
      </c>
      <c r="D4" s="26">
        <v>1</v>
      </c>
      <c r="E4" s="26">
        <v>2</v>
      </c>
      <c r="F4" s="26">
        <v>2</v>
      </c>
      <c r="G4" s="26">
        <v>2</v>
      </c>
      <c r="H4" s="26">
        <v>3</v>
      </c>
      <c r="I4" s="26">
        <v>3</v>
      </c>
      <c r="J4" s="26">
        <v>3</v>
      </c>
      <c r="L4" s="18" t="s">
        <v>155</v>
      </c>
      <c r="M4" s="26">
        <v>1</v>
      </c>
      <c r="N4" s="26">
        <v>1</v>
      </c>
      <c r="O4" s="26">
        <v>1</v>
      </c>
      <c r="P4" s="26">
        <v>2</v>
      </c>
      <c r="Q4" s="26">
        <v>2</v>
      </c>
      <c r="R4" s="26">
        <v>2</v>
      </c>
      <c r="S4" s="26">
        <v>3</v>
      </c>
      <c r="T4" s="26">
        <v>3</v>
      </c>
      <c r="U4" s="26">
        <v>3</v>
      </c>
    </row>
    <row r="5" spans="1:52" ht="15.75" thickBot="1" x14ac:dyDescent="0.3">
      <c r="A5" s="18" t="s">
        <v>156</v>
      </c>
      <c r="B5" s="26">
        <v>1</v>
      </c>
      <c r="C5" s="26">
        <v>2</v>
      </c>
      <c r="D5" s="26">
        <v>3</v>
      </c>
      <c r="E5" s="26">
        <v>1</v>
      </c>
      <c r="F5" s="26">
        <v>2</v>
      </c>
      <c r="G5" s="26">
        <v>3</v>
      </c>
      <c r="H5" s="26">
        <v>1</v>
      </c>
      <c r="I5" s="26">
        <v>2</v>
      </c>
      <c r="J5" s="26">
        <v>3</v>
      </c>
      <c r="K5" s="31"/>
      <c r="L5" s="18" t="s">
        <v>156</v>
      </c>
      <c r="M5" s="26">
        <v>1</v>
      </c>
      <c r="N5" s="26">
        <v>2</v>
      </c>
      <c r="O5" s="26">
        <v>3</v>
      </c>
      <c r="P5" s="26">
        <v>1</v>
      </c>
      <c r="Q5" s="26">
        <v>2</v>
      </c>
      <c r="R5" s="26">
        <v>3</v>
      </c>
      <c r="S5" s="26">
        <v>1</v>
      </c>
      <c r="T5" s="26">
        <v>2</v>
      </c>
      <c r="U5" s="26">
        <v>3</v>
      </c>
      <c r="W5" s="18" t="s">
        <v>186</v>
      </c>
      <c r="X5" s="18"/>
      <c r="Y5" s="18"/>
      <c r="Z5" s="18"/>
      <c r="AA5" s="18" t="s">
        <v>191</v>
      </c>
      <c r="AB5" s="18"/>
      <c r="AC5" s="18"/>
      <c r="AD5" s="18"/>
      <c r="AE5" s="18" t="s">
        <v>193</v>
      </c>
      <c r="AF5" s="18"/>
      <c r="AG5" s="26"/>
      <c r="AH5" s="26"/>
    </row>
    <row r="6" spans="1:52" x14ac:dyDescent="0.25">
      <c r="A6" s="26"/>
      <c r="B6" s="26" t="s">
        <v>202</v>
      </c>
      <c r="C6" s="26" t="s">
        <v>203</v>
      </c>
      <c r="D6" s="26" t="s">
        <v>204</v>
      </c>
      <c r="E6" s="26" t="s">
        <v>196</v>
      </c>
      <c r="F6" s="26" t="s">
        <v>197</v>
      </c>
      <c r="G6" s="26" t="s">
        <v>198</v>
      </c>
      <c r="H6" s="26" t="s">
        <v>199</v>
      </c>
      <c r="I6" s="26" t="s">
        <v>200</v>
      </c>
      <c r="J6" s="26" t="s">
        <v>201</v>
      </c>
      <c r="K6" s="31"/>
      <c r="L6" s="26"/>
      <c r="M6" s="26" t="s">
        <v>202</v>
      </c>
      <c r="N6" s="26" t="s">
        <v>203</v>
      </c>
      <c r="O6" s="26" t="s">
        <v>204</v>
      </c>
      <c r="P6" s="26" t="s">
        <v>196</v>
      </c>
      <c r="Q6" s="26" t="s">
        <v>197</v>
      </c>
      <c r="R6" s="26" t="s">
        <v>198</v>
      </c>
      <c r="S6" s="26" t="s">
        <v>199</v>
      </c>
      <c r="T6" s="26" t="s">
        <v>200</v>
      </c>
      <c r="U6" s="26" t="s">
        <v>201</v>
      </c>
      <c r="W6" s="26" t="s">
        <v>153</v>
      </c>
      <c r="X6" s="26"/>
      <c r="Y6" s="26"/>
      <c r="Z6" s="26"/>
      <c r="AA6" s="26" t="s">
        <v>153</v>
      </c>
      <c r="AB6" s="26"/>
      <c r="AC6" s="26"/>
      <c r="AD6" s="26"/>
      <c r="AE6" s="26" t="s">
        <v>153</v>
      </c>
      <c r="AF6" s="26"/>
      <c r="AG6" s="26"/>
      <c r="AH6" s="26"/>
      <c r="AK6" s="148" t="s">
        <v>359</v>
      </c>
      <c r="AL6" s="149"/>
      <c r="AM6" s="149"/>
      <c r="AN6" s="150"/>
      <c r="AO6" s="148" t="s">
        <v>361</v>
      </c>
      <c r="AP6" s="149"/>
      <c r="AQ6" s="149"/>
      <c r="AR6" s="150"/>
      <c r="AS6" s="148" t="s">
        <v>362</v>
      </c>
      <c r="AT6" s="149"/>
      <c r="AU6" s="149"/>
      <c r="AV6" s="150"/>
      <c r="AW6" s="148" t="s">
        <v>363</v>
      </c>
      <c r="AX6" s="149"/>
      <c r="AY6" s="149"/>
      <c r="AZ6" s="150"/>
    </row>
    <row r="7" spans="1:52" s="30" customFormat="1" ht="15.75" thickBot="1" x14ac:dyDescent="0.3">
      <c r="B7" s="151" t="s">
        <v>107</v>
      </c>
      <c r="C7" s="151"/>
      <c r="D7" s="151"/>
      <c r="E7" s="151"/>
      <c r="F7" s="151"/>
      <c r="G7" s="151"/>
      <c r="H7" s="151"/>
      <c r="I7" s="151"/>
      <c r="J7" s="151"/>
      <c r="K7" s="28"/>
      <c r="L7" s="28"/>
      <c r="M7" s="151" t="s">
        <v>348</v>
      </c>
      <c r="N7" s="151"/>
      <c r="O7" s="151"/>
      <c r="P7" s="151"/>
      <c r="Q7" s="151"/>
      <c r="R7" s="151"/>
      <c r="S7" s="151"/>
      <c r="T7" s="151"/>
      <c r="U7" s="151"/>
      <c r="W7" s="26" t="s">
        <v>187</v>
      </c>
      <c r="X7" s="26" t="s">
        <v>188</v>
      </c>
      <c r="Y7" s="26" t="s">
        <v>189</v>
      </c>
      <c r="Z7" s="26" t="s">
        <v>190</v>
      </c>
      <c r="AA7" s="26" t="s">
        <v>187</v>
      </c>
      <c r="AB7" s="26" t="s">
        <v>188</v>
      </c>
      <c r="AC7" s="26" t="s">
        <v>189</v>
      </c>
      <c r="AD7" s="26" t="s">
        <v>190</v>
      </c>
      <c r="AE7" s="26" t="s">
        <v>187</v>
      </c>
      <c r="AF7" s="26" t="s">
        <v>188</v>
      </c>
      <c r="AG7" s="26" t="s">
        <v>189</v>
      </c>
      <c r="AH7" s="26" t="s">
        <v>190</v>
      </c>
      <c r="AJ7"/>
      <c r="AK7" s="63" t="s">
        <v>355</v>
      </c>
      <c r="AL7" s="64" t="s">
        <v>356</v>
      </c>
      <c r="AM7" s="64" t="s">
        <v>357</v>
      </c>
      <c r="AN7" s="65" t="s">
        <v>358</v>
      </c>
      <c r="AO7" s="63" t="s">
        <v>355</v>
      </c>
      <c r="AP7" s="64" t="s">
        <v>356</v>
      </c>
      <c r="AQ7" s="64" t="s">
        <v>357</v>
      </c>
      <c r="AR7" s="65" t="s">
        <v>358</v>
      </c>
      <c r="AS7" s="63" t="s">
        <v>355</v>
      </c>
      <c r="AT7" s="64" t="s">
        <v>356</v>
      </c>
      <c r="AU7" s="64" t="s">
        <v>357</v>
      </c>
      <c r="AV7" s="65" t="s">
        <v>358</v>
      </c>
      <c r="AW7" s="63" t="s">
        <v>355</v>
      </c>
      <c r="AX7" s="64" t="s">
        <v>356</v>
      </c>
      <c r="AY7" s="64" t="s">
        <v>357</v>
      </c>
      <c r="AZ7" s="65" t="s">
        <v>358</v>
      </c>
    </row>
    <row r="8" spans="1:52" x14ac:dyDescent="0.25">
      <c r="A8" s="32" t="s">
        <v>205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1"/>
      <c r="M8" s="12">
        <f t="shared" ref="M8:M39" si="0">B8/B$170</f>
        <v>0</v>
      </c>
      <c r="N8" s="12">
        <f t="shared" ref="N8:N39" si="1">C8/C$170</f>
        <v>0</v>
      </c>
      <c r="O8" s="12">
        <f t="shared" ref="O8:O39" si="2">D8/D$170</f>
        <v>0</v>
      </c>
      <c r="P8" s="12">
        <f t="shared" ref="P8:P39" si="3">E8/E$170</f>
        <v>0</v>
      </c>
      <c r="Q8" s="12">
        <f t="shared" ref="Q8:Q39" si="4">F8/F$170</f>
        <v>0</v>
      </c>
      <c r="R8" s="12">
        <f t="shared" ref="R8:R39" si="5">G8/G$170</f>
        <v>0</v>
      </c>
      <c r="S8" s="12">
        <f t="shared" ref="S8:S39" si="6">H8/H$170</f>
        <v>0</v>
      </c>
      <c r="T8" s="12">
        <f t="shared" ref="T8:T39" si="7">I8/I$170</f>
        <v>0</v>
      </c>
      <c r="U8" s="12">
        <f t="shared" ref="U8:U39" si="8">J8/J$170</f>
        <v>0</v>
      </c>
      <c r="W8" s="12">
        <f>AVERAGE(M8:O8)</f>
        <v>0</v>
      </c>
      <c r="X8" s="12">
        <f>AVERAGE(P8:R8)</f>
        <v>0</v>
      </c>
      <c r="Y8" s="12">
        <f>AVERAGE(S8:U8)</f>
        <v>0</v>
      </c>
      <c r="Z8" s="12">
        <f>AVERAGE(M8:U8)</f>
        <v>0</v>
      </c>
      <c r="AA8" s="12">
        <f>STDEV(M8:O8)</f>
        <v>0</v>
      </c>
      <c r="AB8" s="12">
        <f>STDEV(P8:R8)</f>
        <v>0</v>
      </c>
      <c r="AC8" s="12">
        <f>STDEV(S8:U8)</f>
        <v>0</v>
      </c>
      <c r="AD8" s="12">
        <f>STDEV(M8:U8)</f>
        <v>0</v>
      </c>
      <c r="AE8" s="12" t="e">
        <f>AA8/W8</f>
        <v>#DIV/0!</v>
      </c>
      <c r="AF8" s="12" t="e">
        <f>AB8/X8</f>
        <v>#DIV/0!</v>
      </c>
      <c r="AG8" s="12" t="e">
        <f>AC8/Y8</f>
        <v>#DIV/0!</v>
      </c>
      <c r="AH8" s="12" t="e">
        <f>AD8/Z8</f>
        <v>#DIV/0!</v>
      </c>
      <c r="AJ8" s="47" t="s">
        <v>349</v>
      </c>
      <c r="AK8" s="45">
        <f>AVERAGE(AE17,AE21,AE30,AE32,AE42,AE45,AE49,AE56,AE68,AE79:AE81,AE86,AE88,AE101:AE102,AE114:AE115,AE117,AE124)</f>
        <v>8.7323223920093201E-2</v>
      </c>
      <c r="AL8" s="33">
        <f t="shared" ref="AL8:AN8" si="9">AVERAGE(AF17,AF21,AF30,AF32,AF42,AF45,AF49,AF56,AF68,AF79:AF81,AF86,AF88,AF101:AF102,AF114:AF115,AF117,AF124)</f>
        <v>6.5593876862118303E-2</v>
      </c>
      <c r="AM8" s="33">
        <f t="shared" si="9"/>
        <v>8.6582256034271471E-2</v>
      </c>
      <c r="AN8" s="36">
        <f t="shared" si="9"/>
        <v>8.9589784875779288E-2</v>
      </c>
      <c r="AO8" s="40">
        <f>MEDIAN(AE17,AE21,AE30,AE32,AE42,AE45,AE49,AE56,AE68,AE79:AE81,AE86,AE88,AE101:AE102,AE114:AE115,AE117,AE124)</f>
        <v>9.0007155186221266E-2</v>
      </c>
      <c r="AP8" s="34">
        <f t="shared" ref="AP8:AR8" si="10">MEDIAN(AF17,AF21,AF30,AF32,AF42,AF45,AF49,AF56,AF68,AF79:AF81,AF86,AF88,AF101:AF102,AF114:AF115,AF117,AF124)</f>
        <v>6.8479118621264295E-2</v>
      </c>
      <c r="AQ8" s="34">
        <f t="shared" si="10"/>
        <v>7.8832762136201329E-2</v>
      </c>
      <c r="AR8" s="41">
        <f t="shared" si="10"/>
        <v>9.3546824839574397E-2</v>
      </c>
      <c r="AS8" s="40">
        <f>MIN(AE17,AE21,AE30,AE32,AE42,AE45,AE49,AE56,AE68,AE79:AE81,AE86,AE88,AE101:AE102,AE114:AE115,AE117,AE124)</f>
        <v>5.871785731921317E-3</v>
      </c>
      <c r="AT8" s="34">
        <f t="shared" ref="AT8:AV8" si="11">MIN(AF17,AF21,AF30,AF32,AF42,AF45,AF49,AF56,AF68,AF79:AF81,AF86,AF88,AF101:AF102,AF114:AF115,AF117,AF124)</f>
        <v>2.7403504402464971E-3</v>
      </c>
      <c r="AU8" s="34">
        <f t="shared" si="11"/>
        <v>8.3099857097426334E-3</v>
      </c>
      <c r="AV8" s="41">
        <f t="shared" si="11"/>
        <v>2.7259031846022744E-2</v>
      </c>
      <c r="AW8" s="40">
        <f>MAX(AE17,AE21,AE30,AE32,AE42,AE45,AE49,AE56,AE68,AE79:AE81,AE86,AE88,AE101:AE102,AE114:AE115,AE117,AE124)</f>
        <v>0.14628448543967976</v>
      </c>
      <c r="AX8" s="34">
        <f t="shared" ref="AX8:AZ8" si="12">MAX(AF17,AF21,AF30,AF32,AF42,AF45,AF49,AF56,AF68,AF79:AF81,AF86,AF88,AF101:AF102,AF114:AF115,AF117,AF124)</f>
        <v>0.13985999565538756</v>
      </c>
      <c r="AY8" s="34">
        <f t="shared" si="12"/>
        <v>0.17780450492005423</v>
      </c>
      <c r="AZ8" s="41">
        <f t="shared" si="12"/>
        <v>0.14030041134246088</v>
      </c>
    </row>
    <row r="9" spans="1:52" x14ac:dyDescent="0.25">
      <c r="A9" s="32" t="s">
        <v>206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1"/>
      <c r="M9" s="12">
        <f t="shared" si="0"/>
        <v>0</v>
      </c>
      <c r="N9" s="12">
        <f t="shared" si="1"/>
        <v>0</v>
      </c>
      <c r="O9" s="12">
        <f t="shared" si="2"/>
        <v>0</v>
      </c>
      <c r="P9" s="12">
        <f t="shared" si="3"/>
        <v>0</v>
      </c>
      <c r="Q9" s="12">
        <f t="shared" si="4"/>
        <v>0</v>
      </c>
      <c r="R9" s="12">
        <f t="shared" si="5"/>
        <v>0</v>
      </c>
      <c r="S9" s="12">
        <f t="shared" si="6"/>
        <v>0</v>
      </c>
      <c r="T9" s="12">
        <f t="shared" si="7"/>
        <v>0</v>
      </c>
      <c r="U9" s="12">
        <f t="shared" si="8"/>
        <v>0</v>
      </c>
      <c r="W9" s="12">
        <f t="shared" ref="W9:W72" si="13">AVERAGE(M9:O9)</f>
        <v>0</v>
      </c>
      <c r="X9" s="12">
        <f t="shared" ref="X9:X72" si="14">AVERAGE(P9:R9)</f>
        <v>0</v>
      </c>
      <c r="Y9" s="12">
        <f t="shared" ref="Y9:Y72" si="15">AVERAGE(S9:U9)</f>
        <v>0</v>
      </c>
      <c r="Z9" s="12">
        <f t="shared" ref="Z9:Z72" si="16">AVERAGE(M9:U9)</f>
        <v>0</v>
      </c>
      <c r="AA9" s="12">
        <f t="shared" ref="AA9:AA72" si="17">STDEV(M9:O9)</f>
        <v>0</v>
      </c>
      <c r="AB9" s="12">
        <f t="shared" ref="AB9:AB72" si="18">STDEV(P9:R9)</f>
        <v>0</v>
      </c>
      <c r="AC9" s="12">
        <f t="shared" ref="AC9:AC72" si="19">STDEV(S9:U9)</f>
        <v>0</v>
      </c>
      <c r="AD9" s="12">
        <f t="shared" ref="AD9:AD72" si="20">STDEV(M9:U9)</f>
        <v>0</v>
      </c>
      <c r="AE9" s="12" t="e">
        <f t="shared" ref="AE9:AE72" si="21">AA9/W9</f>
        <v>#DIV/0!</v>
      </c>
      <c r="AF9" s="12" t="e">
        <f t="shared" ref="AF9:AF72" si="22">AB9/X9</f>
        <v>#DIV/0!</v>
      </c>
      <c r="AG9" s="12" t="e">
        <f t="shared" ref="AG9:AG72" si="23">AC9/Y9</f>
        <v>#DIV/0!</v>
      </c>
      <c r="AH9" s="12" t="e">
        <f t="shared" ref="AH9:AH72" si="24">AD9/Z9</f>
        <v>#DIV/0!</v>
      </c>
      <c r="AJ9" s="48" t="s">
        <v>350</v>
      </c>
      <c r="AK9" s="45">
        <f>AVERAGE(AE13,AE24,AE35,AE53:AE54,AE59,AE65,AE75,AE83:AE85,AE103,AE118,AE123,AE133:AE134,AE142:AE143,AE150:AE151)</f>
        <v>0.19147566558070878</v>
      </c>
      <c r="AL9" s="33">
        <f t="shared" ref="AL9:AN9" si="25">AVERAGE(AF13,AF24,AF35,AF53:AF54,AF59,AF65,AF75,AF83:AF85,AF103,AF118,AF123,AF133:AF134,AF142:AF143,AF150:AF151)</f>
        <v>0.15476812801578968</v>
      </c>
      <c r="AM9" s="33">
        <f t="shared" si="25"/>
        <v>0.15020297314194039</v>
      </c>
      <c r="AN9" s="36">
        <f t="shared" si="25"/>
        <v>0.16746126316702309</v>
      </c>
      <c r="AO9" s="40">
        <f>MEDIAN(AE13,AE24,AE35,AE53:AE54,AE59,AE65,AE75,AE83:AE85,AE103,AE118,AE123,AE133:AE134,AE142:AE143,AE150:AE151)</f>
        <v>0.17749366513564074</v>
      </c>
      <c r="AP9" s="34">
        <f t="shared" ref="AP9:AR9" si="26">MEDIAN(AF13,AF24,AF35,AF53:AF54,AF59,AF65,AF75,AF83:AF85,AF103,AF118,AF123,AF133:AF134,AF142:AF143,AF150:AF151)</f>
        <v>0.12455285314837056</v>
      </c>
      <c r="AQ9" s="34">
        <f t="shared" si="26"/>
        <v>0.16417282964854091</v>
      </c>
      <c r="AR9" s="41">
        <f t="shared" si="26"/>
        <v>0.14466829956394636</v>
      </c>
      <c r="AS9" s="40">
        <f>MIN(AE13,AE24,AE35,AE53:AE54,AE59,AE65,AE75,AE83:AE85,AE103,AE118,AE123,AE133:AE134,AE142:AE143,AE150:AE151)</f>
        <v>2.5186575360703706E-2</v>
      </c>
      <c r="AT9" s="34">
        <f t="shared" ref="AT9:AV9" si="27">MIN(AF13,AF24,AF35,AF53:AF54,AF59,AF65,AF75,AF83:AF85,AF103,AF118,AF123,AF133:AF134,AF142:AF143,AF150:AF151)</f>
        <v>2.9053275102943799E-2</v>
      </c>
      <c r="AU9" s="34">
        <f t="shared" si="27"/>
        <v>2.8439305924088887E-2</v>
      </c>
      <c r="AV9" s="41">
        <f t="shared" si="27"/>
        <v>5.2348048932977974E-2</v>
      </c>
      <c r="AW9" s="40">
        <f>MAX(AE13,AE24,AE35,AE53:AE54,AE59,AE65,AE75,AE83:AE85,AE103,AE118,AE123,AE133:AE134,AE142:AE143,AE150:AE151)</f>
        <v>0.39568705119742148</v>
      </c>
      <c r="AX9" s="34">
        <f t="shared" ref="AX9:AZ9" si="28">MAX(AF13,AF24,AF35,AF53:AF54,AF59,AF65,AF75,AF83:AF85,AF103,AF118,AF123,AF133:AF134,AF142:AF143,AF150:AF151)</f>
        <v>0.32957242955465543</v>
      </c>
      <c r="AY9" s="34">
        <f t="shared" si="28"/>
        <v>0.27982613991167316</v>
      </c>
      <c r="AZ9" s="41">
        <f t="shared" si="28"/>
        <v>0.29832263340346987</v>
      </c>
    </row>
    <row r="10" spans="1:52" x14ac:dyDescent="0.25">
      <c r="A10" s="32" t="s">
        <v>207</v>
      </c>
      <c r="B10" s="32">
        <v>3710.7159999999999</v>
      </c>
      <c r="C10" s="32">
        <v>2353.5140000000001</v>
      </c>
      <c r="D10" s="32">
        <v>2820.4940000000001</v>
      </c>
      <c r="E10" s="32">
        <v>4232.7460000000001</v>
      </c>
      <c r="F10" s="32">
        <v>3067.85</v>
      </c>
      <c r="G10" s="32">
        <v>3013.4780000199999</v>
      </c>
      <c r="H10" s="32">
        <v>3243.0940000000001</v>
      </c>
      <c r="I10" s="32">
        <v>1888.8779999999999</v>
      </c>
      <c r="J10" s="32">
        <v>3002.3939999999998</v>
      </c>
      <c r="K10" s="31"/>
      <c r="M10" s="12">
        <f t="shared" si="0"/>
        <v>1.151631951688464E-4</v>
      </c>
      <c r="N10" s="12">
        <f t="shared" si="1"/>
        <v>6.4363757311763681E-5</v>
      </c>
      <c r="O10" s="12">
        <f t="shared" si="2"/>
        <v>7.6550638169997089E-5</v>
      </c>
      <c r="P10" s="12">
        <f t="shared" si="3"/>
        <v>1.0111138309896953E-4</v>
      </c>
      <c r="Q10" s="12">
        <f t="shared" si="4"/>
        <v>7.585813039190847E-5</v>
      </c>
      <c r="R10" s="12">
        <f t="shared" si="5"/>
        <v>7.8878959117953664E-5</v>
      </c>
      <c r="S10" s="12">
        <f t="shared" si="6"/>
        <v>1.1055935223754825E-4</v>
      </c>
      <c r="T10" s="12">
        <f t="shared" si="7"/>
        <v>6.3256540886373673E-5</v>
      </c>
      <c r="U10" s="12">
        <f t="shared" si="8"/>
        <v>9.3782761112901685E-5</v>
      </c>
      <c r="W10" s="12">
        <f t="shared" si="13"/>
        <v>8.5359196883535713E-5</v>
      </c>
      <c r="X10" s="12">
        <f t="shared" si="14"/>
        <v>8.5282824202943892E-5</v>
      </c>
      <c r="Y10" s="12">
        <f t="shared" si="15"/>
        <v>8.9199551412274535E-5</v>
      </c>
      <c r="Z10" s="12">
        <f t="shared" si="16"/>
        <v>8.6613857499584718E-5</v>
      </c>
      <c r="AA10" s="12">
        <f t="shared" si="17"/>
        <v>2.6520534527160178E-5</v>
      </c>
      <c r="AB10" s="12">
        <f t="shared" si="18"/>
        <v>1.3790895877053792E-5</v>
      </c>
      <c r="AC10" s="12">
        <f t="shared" si="19"/>
        <v>2.3982146459421531E-5</v>
      </c>
      <c r="AD10" s="12">
        <f t="shared" si="20"/>
        <v>1.9259532466818267E-5</v>
      </c>
      <c r="AE10" s="12">
        <f t="shared" si="21"/>
        <v>0.31069334641637802</v>
      </c>
      <c r="AF10" s="12">
        <f t="shared" si="22"/>
        <v>0.16170777651823756</v>
      </c>
      <c r="AG10" s="12">
        <f t="shared" si="23"/>
        <v>0.26885949626111466</v>
      </c>
      <c r="AH10" s="12">
        <f t="shared" si="24"/>
        <v>0.22236086721932005</v>
      </c>
      <c r="AJ10" s="49" t="s">
        <v>351</v>
      </c>
      <c r="AK10" s="45">
        <f>AVERAGE(AE22,AE27,AE31,AE33,AE39,AE43,AE52,AE60,AE73,AE77,AE109,AE111,AE126:AE127,AE129:AE130,AE138:AE139,AE144,AE157)</f>
        <v>0.16767053223311282</v>
      </c>
      <c r="AL10" s="33">
        <f t="shared" ref="AL10:AN10" si="29">AVERAGE(AF22,AF27,AF31,AF33,AF39,AF43,AF52,AF60,AF73,AF77,AF109,AF111,AF126:AF127,AF129:AF130,AF138:AF139,AF144,AF157)</f>
        <v>0.13488909502562277</v>
      </c>
      <c r="AM10" s="33">
        <f t="shared" si="29"/>
        <v>0.14663785503453117</v>
      </c>
      <c r="AN10" s="36">
        <f t="shared" si="29"/>
        <v>0.14783359716487374</v>
      </c>
      <c r="AO10" s="40">
        <f>MEDIAN(AE22,AE27,AE31,AE33,AE39,AE43,AE52,AE60,AE73,AE77,AE109,AE111,AE126:AE127,AE129:AE130,AE138:AE139,AE144,AE157)</f>
        <v>0.12884378284809653</v>
      </c>
      <c r="AP10" s="34">
        <f t="shared" ref="AP10:AR10" si="30">MEDIAN(AF22,AF27,AF31,AF33,AF39,AF43,AF52,AF60,AF73,AF77,AF109,AF111,AF126:AF127,AF129:AF130,AF138:AF139,AF144,AF157)</f>
        <v>9.9772537703451833E-2</v>
      </c>
      <c r="AQ10" s="34">
        <f t="shared" si="30"/>
        <v>0.12823366539490932</v>
      </c>
      <c r="AR10" s="41">
        <f t="shared" si="30"/>
        <v>0.12021366429408578</v>
      </c>
      <c r="AS10" s="40">
        <f>MIN(AE22,AE27,AE31,AE33,AE39,AE43,AE52,AE60,AE73,AE77,AE109,AE111,AE126:AE127,AE129:AE130,AE138:AE139,AE144,AE157)</f>
        <v>6.556402566629406E-2</v>
      </c>
      <c r="AT10" s="34">
        <f t="shared" ref="AT10:AV10" si="31">MIN(AF22,AF27,AF31,AF33,AF39,AF43,AF52,AF60,AF73,AF77,AF109,AF111,AF126:AF127,AF129:AF130,AF138:AF139,AF144,AF157)</f>
        <v>3.3700424849213775E-2</v>
      </c>
      <c r="AU10" s="34">
        <f t="shared" si="31"/>
        <v>4.2695074424461878E-3</v>
      </c>
      <c r="AV10" s="41">
        <f t="shared" si="31"/>
        <v>7.0721437949810784E-2</v>
      </c>
      <c r="AW10" s="40">
        <f>MAX(AE22,AE27,AE31,AE33,AE39,AE43,AE52,AE60,AE73,AE77,AE109,AE111,AE126:AE127,AE129:AE130,AE138:AE139,AE144,AE157)</f>
        <v>0.36905567735729855</v>
      </c>
      <c r="AX10" s="34">
        <f t="shared" ref="AX10:AZ10" si="32">MAX(AF22,AF27,AF31,AF33,AF39,AF43,AF52,AF60,AF73,AF77,AF109,AF111,AF126:AF127,AF129:AF130,AF138:AF139,AF144,AF157)</f>
        <v>0.36858113555422084</v>
      </c>
      <c r="AY10" s="34">
        <f t="shared" si="32"/>
        <v>0.34910096142936209</v>
      </c>
      <c r="AZ10" s="41">
        <f t="shared" si="32"/>
        <v>0.36676858693385006</v>
      </c>
    </row>
    <row r="11" spans="1:52" x14ac:dyDescent="0.25">
      <c r="A11" s="32" t="s">
        <v>208</v>
      </c>
      <c r="B11" s="32">
        <v>23790.42</v>
      </c>
      <c r="C11" s="32">
        <v>23890.628000000001</v>
      </c>
      <c r="D11" s="32">
        <v>24583.281999999999</v>
      </c>
      <c r="E11" s="32">
        <v>36113.002</v>
      </c>
      <c r="F11" s="32">
        <v>30306.7</v>
      </c>
      <c r="G11" s="32">
        <v>29917.108000100001</v>
      </c>
      <c r="H11" s="32">
        <v>24390.078000000001</v>
      </c>
      <c r="I11" s="32">
        <v>22987.173999999999</v>
      </c>
      <c r="J11" s="32">
        <v>24137.838000200001</v>
      </c>
      <c r="K11" s="31"/>
      <c r="M11" s="12">
        <f t="shared" si="0"/>
        <v>7.3834289167072512E-4</v>
      </c>
      <c r="N11" s="12">
        <f t="shared" si="1"/>
        <v>6.533594372574908E-4</v>
      </c>
      <c r="O11" s="12">
        <f t="shared" si="2"/>
        <v>6.672114620392747E-4</v>
      </c>
      <c r="P11" s="12">
        <f t="shared" si="3"/>
        <v>8.6266352388635005E-4</v>
      </c>
      <c r="Q11" s="12">
        <f t="shared" si="4"/>
        <v>7.4938787761737126E-4</v>
      </c>
      <c r="R11" s="12">
        <f t="shared" si="5"/>
        <v>7.8309194188629571E-4</v>
      </c>
      <c r="S11" s="12">
        <f t="shared" si="6"/>
        <v>8.3147488931966708E-4</v>
      </c>
      <c r="T11" s="12">
        <f t="shared" si="7"/>
        <v>7.6981632058459348E-4</v>
      </c>
      <c r="U11" s="12">
        <f t="shared" si="8"/>
        <v>7.5396936409900805E-4</v>
      </c>
      <c r="W11" s="12">
        <f t="shared" si="13"/>
        <v>6.863045969891635E-4</v>
      </c>
      <c r="X11" s="12">
        <f t="shared" si="14"/>
        <v>7.9838111446333901E-4</v>
      </c>
      <c r="Y11" s="12">
        <f t="shared" si="15"/>
        <v>7.850868580010895E-4</v>
      </c>
      <c r="Z11" s="12">
        <f t="shared" si="16"/>
        <v>7.5659085648453067E-4</v>
      </c>
      <c r="AA11" s="12">
        <f t="shared" si="17"/>
        <v>4.5595588960584431E-5</v>
      </c>
      <c r="AB11" s="12">
        <f t="shared" si="18"/>
        <v>5.8164956012892007E-5</v>
      </c>
      <c r="AC11" s="12">
        <f t="shared" si="19"/>
        <v>4.0947143913513769E-5</v>
      </c>
      <c r="AD11" s="12">
        <f t="shared" si="20"/>
        <v>6.779877855213173E-5</v>
      </c>
      <c r="AE11" s="12">
        <f t="shared" si="21"/>
        <v>6.6436374112330721E-2</v>
      </c>
      <c r="AF11" s="12">
        <f t="shared" si="22"/>
        <v>7.2853622110024108E-2</v>
      </c>
      <c r="AG11" s="12">
        <f t="shared" si="23"/>
        <v>5.2156195835158084E-2</v>
      </c>
      <c r="AH11" s="12">
        <f t="shared" si="24"/>
        <v>8.9610888065917244E-2</v>
      </c>
      <c r="AJ11" s="50" t="s">
        <v>352</v>
      </c>
      <c r="AK11" s="45">
        <f>AVERAGE(AE16,AE20,AE23,AE28,AE36,AE47,AE63,AE70,AE93,AE95,AE98:AE99,AE108,AE120:AE122,AE125,AE153,AE158,AE163)</f>
        <v>0.1577030434398331</v>
      </c>
      <c r="AL11" s="33">
        <f t="shared" ref="AL11:AN11" si="33">AVERAGE(AF16,AF20,AF23,AF28,AF36,AF47,AF63,AF70,AF93,AF95,AF98:AF99,AF108,AF120:AF122,AF125,AF153,AF158,AF163)</f>
        <v>0.14107278682291127</v>
      </c>
      <c r="AM11" s="33">
        <f t="shared" si="33"/>
        <v>0.1807314615636246</v>
      </c>
      <c r="AN11" s="36">
        <f t="shared" si="33"/>
        <v>0.20154983991001024</v>
      </c>
      <c r="AO11" s="40">
        <f>MEDIAN(AE16,AE20,AE23,AE28,AE36,AE47,AE63,AE70,AE93,AE95,AE98:AE99,AE108,AE120:AE122,AE125,AE153,AE158,AE163)</f>
        <v>0.11523389919606059</v>
      </c>
      <c r="AP11" s="34">
        <f t="shared" ref="AP11:AR11" si="34">MEDIAN(AF16,AF20,AF23,AF28,AF36,AF47,AF63,AF70,AF93,AF95,AF98:AF99,AF108,AF120:AF122,AF125,AF153,AF158,AF163)</f>
        <v>0.10932334266963922</v>
      </c>
      <c r="AQ11" s="34">
        <f t="shared" si="34"/>
        <v>0.14644063088848663</v>
      </c>
      <c r="AR11" s="41">
        <f t="shared" si="34"/>
        <v>0.12166056432221053</v>
      </c>
      <c r="AS11" s="40">
        <f>MIN(AE16,AE20,AE23,AE28,AE36,AE47,AE63,AE70,AE93,AE95,AE98:AE99,AE108,AE120:AE122,AE125,AE153,AE158,AE163)</f>
        <v>4.7824973483104917E-3</v>
      </c>
      <c r="AT11" s="34">
        <f t="shared" ref="AT11:AV11" si="35">MIN(AF16,AF20,AF23,AF28,AF36,AF47,AF63,AF70,AF93,AF95,AF98:AF99,AF108,AF120:AF122,AF125,AF153,AF158,AF163)</f>
        <v>2.3710539670060999E-2</v>
      </c>
      <c r="AU11" s="34">
        <f t="shared" si="35"/>
        <v>2.1313370313596921E-2</v>
      </c>
      <c r="AV11" s="41">
        <f t="shared" si="35"/>
        <v>6.4287107176968367E-2</v>
      </c>
      <c r="AW11" s="40">
        <f>MAX(AE16,AE20,AE23,AE28,AE36,AE47,AE63,AE70,AE93,AE95,AE98:AE99,AE108,AE120:AE122,AE125,AE153,AE158,AE163)</f>
        <v>0.50693702497568338</v>
      </c>
      <c r="AX11" s="34">
        <f t="shared" ref="AX11:AZ11" si="36">MAX(AF16,AF20,AF23,AF28,AF36,AF47,AF63,AF70,AF93,AF95,AF98:AF99,AF108,AF120:AF122,AF125,AF153,AF158,AF163)</f>
        <v>0.38058531401955087</v>
      </c>
      <c r="AY11" s="34">
        <f t="shared" si="36"/>
        <v>0.55642855585946671</v>
      </c>
      <c r="AZ11" s="41">
        <f t="shared" si="36"/>
        <v>0.86985036038142327</v>
      </c>
    </row>
    <row r="12" spans="1:52" x14ac:dyDescent="0.25">
      <c r="A12" s="32" t="s">
        <v>209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1"/>
      <c r="M12" s="12">
        <f t="shared" si="0"/>
        <v>0</v>
      </c>
      <c r="N12" s="12">
        <f t="shared" si="1"/>
        <v>0</v>
      </c>
      <c r="O12" s="12">
        <f t="shared" si="2"/>
        <v>0</v>
      </c>
      <c r="P12" s="12">
        <f t="shared" si="3"/>
        <v>0</v>
      </c>
      <c r="Q12" s="12">
        <f t="shared" si="4"/>
        <v>0</v>
      </c>
      <c r="R12" s="12">
        <f t="shared" si="5"/>
        <v>0</v>
      </c>
      <c r="S12" s="12">
        <f t="shared" si="6"/>
        <v>0</v>
      </c>
      <c r="T12" s="12">
        <f t="shared" si="7"/>
        <v>0</v>
      </c>
      <c r="U12" s="12">
        <f t="shared" si="8"/>
        <v>0</v>
      </c>
      <c r="W12" s="12">
        <f t="shared" si="13"/>
        <v>0</v>
      </c>
      <c r="X12" s="12">
        <f t="shared" si="14"/>
        <v>0</v>
      </c>
      <c r="Y12" s="12">
        <f t="shared" si="15"/>
        <v>0</v>
      </c>
      <c r="Z12" s="12">
        <f t="shared" si="16"/>
        <v>0</v>
      </c>
      <c r="AA12" s="12">
        <f t="shared" si="17"/>
        <v>0</v>
      </c>
      <c r="AB12" s="12">
        <f t="shared" si="18"/>
        <v>0</v>
      </c>
      <c r="AC12" s="12">
        <f t="shared" si="19"/>
        <v>0</v>
      </c>
      <c r="AD12" s="12">
        <f t="shared" si="20"/>
        <v>0</v>
      </c>
      <c r="AE12" s="12" t="e">
        <f t="shared" si="21"/>
        <v>#DIV/0!</v>
      </c>
      <c r="AF12" s="12" t="e">
        <f t="shared" si="22"/>
        <v>#DIV/0!</v>
      </c>
      <c r="AG12" s="12" t="e">
        <f t="shared" si="23"/>
        <v>#DIV/0!</v>
      </c>
      <c r="AH12" s="12" t="e">
        <f t="shared" si="24"/>
        <v>#DIV/0!</v>
      </c>
      <c r="AJ12" s="51" t="s">
        <v>353</v>
      </c>
      <c r="AK12" s="45">
        <f>AVERAGE(AE11,AE14:AE15,AE18,AE25:AE26,AE37,AE50:AE51,AE61,AE72,AE90,AE94,AE113,AE137,AE145,AE147:AE148,AE160:AE161)</f>
        <v>0.19412505812699768</v>
      </c>
      <c r="AL12" s="33">
        <f t="shared" ref="AL12:AN12" si="37">AVERAGE(AF11,AF14:AF15,AF18,AF25:AF26,AF37,AF50:AF51,AF61,AF72,AF90,AF94,AF113,AF137,AF145,AF147:AF148,AF160:AF161)</f>
        <v>0.16653375444987623</v>
      </c>
      <c r="AM12" s="33">
        <f t="shared" si="37"/>
        <v>0.18090938126051395</v>
      </c>
      <c r="AN12" s="36">
        <f t="shared" si="37"/>
        <v>0.20940703876856795</v>
      </c>
      <c r="AO12" s="40">
        <f>MEDIAN(AE11,AE14:AE15,AE18,AE25:AE26,AE37,AE50:AE51,AE61,AE72,AE90,AE94,AE113,AE137,AE145,AE147:AE148,AE160:AE161)</f>
        <v>9.858323425873225E-2</v>
      </c>
      <c r="AP12" s="34">
        <f t="shared" ref="AP12:AR12" si="38">MEDIAN(AF11,AF14:AF15,AF18,AF25:AF26,AF37,AF50:AF51,AF61,AF72,AF90,AF94,AF113,AF137,AF145,AF147:AF148,AF160:AF161)</f>
        <v>0.10265910555194058</v>
      </c>
      <c r="AQ12" s="34">
        <f t="shared" si="38"/>
        <v>0.11502503109712141</v>
      </c>
      <c r="AR12" s="41">
        <f t="shared" si="38"/>
        <v>0.14309826099141831</v>
      </c>
      <c r="AS12" s="40">
        <f>MIN(AE11,AE14:AE15,AE18,AE25:AE26,AE37,AE50:AE51,AE61,AE72,AE90,AE94,AE113,AE137,AE145,AE147:AE148,AE160:AE161)</f>
        <v>3.8254163024958113E-2</v>
      </c>
      <c r="AT12" s="34">
        <f t="shared" ref="AT12:AV12" si="39">MIN(AF11,AF14:AF15,AF18,AF25:AF26,AF37,AF50:AF51,AF61,AF72,AF90,AF94,AF113,AF137,AF145,AF147:AF148,AF160:AF161)</f>
        <v>2.0305679700873488E-2</v>
      </c>
      <c r="AU12" s="34">
        <f t="shared" si="39"/>
        <v>5.2156195835158084E-2</v>
      </c>
      <c r="AV12" s="41">
        <f t="shared" si="39"/>
        <v>6.333366194684327E-2</v>
      </c>
      <c r="AW12" s="40">
        <f>MAX(AE11,AE14:AE15,AE18,AE25:AE26,AE37,AE50:AE51,AE61,AE72,AE90,AE94,AE113,AE137,AE145,AE147:AE148,AE160:AE161)</f>
        <v>0.55426189970208628</v>
      </c>
      <c r="AX12" s="34">
        <f t="shared" ref="AX12:AZ12" si="40">MAX(AF11,AF14:AF15,AF18,AF25:AF26,AF37,AF50:AF51,AF61,AF72,AF90,AF94,AF113,AF137,AF145,AF147:AF148,AF160:AF161)</f>
        <v>0.45632172954203809</v>
      </c>
      <c r="AY12" s="34">
        <f t="shared" si="40"/>
        <v>0.48773164761384247</v>
      </c>
      <c r="AZ12" s="41">
        <f t="shared" si="40"/>
        <v>0.58374743362450643</v>
      </c>
    </row>
    <row r="13" spans="1:52" ht="15.75" thickBot="1" x14ac:dyDescent="0.3">
      <c r="A13" s="32" t="s">
        <v>210</v>
      </c>
      <c r="B13" s="32">
        <v>246641.67199999999</v>
      </c>
      <c r="C13" s="32">
        <v>259178.07800000001</v>
      </c>
      <c r="D13" s="32">
        <v>221819.09200020001</v>
      </c>
      <c r="E13" s="32">
        <v>301738.8480002</v>
      </c>
      <c r="F13" s="32">
        <v>289514.38799999998</v>
      </c>
      <c r="G13" s="32">
        <v>256973.84</v>
      </c>
      <c r="H13" s="32">
        <v>239127.92200000002</v>
      </c>
      <c r="I13" s="32">
        <v>204470.17799999999</v>
      </c>
      <c r="J13" s="32">
        <v>233955.31400020001</v>
      </c>
      <c r="M13" s="12">
        <f t="shared" si="0"/>
        <v>7.6545990071206198E-3</v>
      </c>
      <c r="N13" s="12">
        <f t="shared" si="1"/>
        <v>7.0879862677346965E-3</v>
      </c>
      <c r="O13" s="12">
        <f t="shared" si="2"/>
        <v>6.0203613448227876E-3</v>
      </c>
      <c r="P13" s="12">
        <f t="shared" si="3"/>
        <v>7.2079052832345614E-3</v>
      </c>
      <c r="Q13" s="12">
        <f t="shared" si="4"/>
        <v>7.1587659746198736E-3</v>
      </c>
      <c r="R13" s="12">
        <f t="shared" si="5"/>
        <v>6.7263902439669504E-3</v>
      </c>
      <c r="S13" s="12">
        <f t="shared" si="6"/>
        <v>8.152038811773869E-3</v>
      </c>
      <c r="T13" s="12">
        <f t="shared" si="7"/>
        <v>6.8474915662637302E-3</v>
      </c>
      <c r="U13" s="12">
        <f t="shared" si="8"/>
        <v>7.3078267955420445E-3</v>
      </c>
      <c r="W13" s="12">
        <f t="shared" si="13"/>
        <v>6.9209822065593686E-3</v>
      </c>
      <c r="X13" s="12">
        <f t="shared" si="14"/>
        <v>7.0310205006071285E-3</v>
      </c>
      <c r="Y13" s="12">
        <f t="shared" si="15"/>
        <v>7.4357857245265476E-3</v>
      </c>
      <c r="Z13" s="12">
        <f t="shared" si="16"/>
        <v>7.1292628105643473E-3</v>
      </c>
      <c r="AA13" s="12">
        <f t="shared" si="17"/>
        <v>8.2981983077952566E-4</v>
      </c>
      <c r="AB13" s="12">
        <f t="shared" si="18"/>
        <v>2.6495917205916449E-4</v>
      </c>
      <c r="AC13" s="12">
        <f t="shared" si="19"/>
        <v>6.6161997745848677E-4</v>
      </c>
      <c r="AD13" s="12">
        <f t="shared" si="20"/>
        <v>5.9519498829518859E-4</v>
      </c>
      <c r="AE13" s="12">
        <f t="shared" si="21"/>
        <v>0.11989914234905315</v>
      </c>
      <c r="AF13" s="12">
        <f t="shared" si="22"/>
        <v>3.7684312261112775E-2</v>
      </c>
      <c r="AG13" s="12">
        <f t="shared" si="23"/>
        <v>8.8977816463452958E-2</v>
      </c>
      <c r="AH13" s="12">
        <f t="shared" si="24"/>
        <v>8.3486189822208748E-2</v>
      </c>
      <c r="AJ13" s="52" t="s">
        <v>354</v>
      </c>
      <c r="AK13" s="46">
        <f>AVERAGE(AE10,AE34,AE38,AE41,AE48,AE64,AE97,AE104,AE106,AE112,AE119,AE152,AE162,AE164:AE166,AE168:AE169)</f>
        <v>0.25309856341791731</v>
      </c>
      <c r="AL13" s="38">
        <f t="shared" ref="AL13:AN13" si="41">AVERAGE(AF10,AF34,AF38,AF41,AF48,AF64,AF97,AF104,AF106,AF112,AF119,AF152,AF162,AF164:AF166,AF168:AF169)</f>
        <v>0.21956591586881852</v>
      </c>
      <c r="AM13" s="38">
        <f t="shared" si="41"/>
        <v>0.22515548540794184</v>
      </c>
      <c r="AN13" s="39">
        <f t="shared" si="41"/>
        <v>0.33173249163372631</v>
      </c>
      <c r="AO13" s="42">
        <f>MEDIAN(AE10,AE34,AE38,AE41,AE48,AE64,AE97,AE104,AE106,AE112,AE119,AE152,AE162,AE164:AE166,AE168:AE169)</f>
        <v>0.11461024223328967</v>
      </c>
      <c r="AP13" s="43">
        <f t="shared" ref="AP13:AR13" si="42">MEDIAN(AF10,AF34,AF38,AF41,AF48,AF64,AF97,AF104,AF106,AF112,AF119,AF152,AF162,AF164:AF166,AF168:AF169)</f>
        <v>0.12941434469172033</v>
      </c>
      <c r="AQ13" s="43">
        <f t="shared" si="42"/>
        <v>0.15711363600525868</v>
      </c>
      <c r="AR13" s="44">
        <f t="shared" si="42"/>
        <v>0.24892698940554536</v>
      </c>
      <c r="AS13" s="42">
        <f>MIN(AE10,AE34,AE38,AE41,AE48,AE64,AE97,AE104,AE106,AE112,AE119,AE152,AE162,AE164:AE166,AE168:AE169)</f>
        <v>1.4517103203990288E-2</v>
      </c>
      <c r="AT13" s="43">
        <f t="shared" ref="AT13:AV13" si="43">MIN(AF10,AF34,AF38,AF41,AF48,AF64,AF97,AF104,AF106,AF112,AF119,AF152,AF162,AF164:AF166,AF168:AF169)</f>
        <v>3.0828541564277993E-2</v>
      </c>
      <c r="AU13" s="43">
        <f t="shared" si="43"/>
        <v>1.9042405625593617E-2</v>
      </c>
      <c r="AV13" s="44">
        <f t="shared" si="43"/>
        <v>7.7568626119945847E-2</v>
      </c>
      <c r="AW13" s="42">
        <f>MAX(AE10,AE34,AE38,AE41,AE48,AE64,AE97,AE104,AE106,AE112,AE119,AE152,AE162,AE164:AE166,AE168:AE169)</f>
        <v>0.7158179394268912</v>
      </c>
      <c r="AX13" s="43">
        <f t="shared" ref="AX13:AZ13" si="44">MAX(AF10,AF34,AF38,AF41,AF48,AF64,AF97,AF104,AF106,AF112,AF119,AF152,AF162,AF164:AF166,AF168:AF169)</f>
        <v>0.6210686712518988</v>
      </c>
      <c r="AY13" s="43">
        <f t="shared" si="44"/>
        <v>0.53756196761791497</v>
      </c>
      <c r="AZ13" s="44">
        <f t="shared" si="44"/>
        <v>0.83119002579554579</v>
      </c>
    </row>
    <row r="14" spans="1:52" ht="15.75" thickBot="1" x14ac:dyDescent="0.3">
      <c r="A14" s="32" t="s">
        <v>211</v>
      </c>
      <c r="B14" s="32">
        <v>12202.868000009999</v>
      </c>
      <c r="C14" s="32">
        <v>18494.270000099998</v>
      </c>
      <c r="D14" s="32">
        <v>11938.786</v>
      </c>
      <c r="E14" s="32">
        <v>16128.83800002</v>
      </c>
      <c r="F14" s="32">
        <v>10872.814000009999</v>
      </c>
      <c r="G14" s="32">
        <v>12936.31600001</v>
      </c>
      <c r="H14" s="32">
        <v>12162.288000010001</v>
      </c>
      <c r="I14" s="32">
        <v>13024.216</v>
      </c>
      <c r="J14" s="32">
        <v>10058.334000000001</v>
      </c>
      <c r="M14" s="12">
        <f t="shared" si="0"/>
        <v>3.7871970506630576E-4</v>
      </c>
      <c r="N14" s="12">
        <f t="shared" si="1"/>
        <v>5.0578016784462204E-4</v>
      </c>
      <c r="O14" s="12">
        <f t="shared" si="2"/>
        <v>3.2402894219063283E-4</v>
      </c>
      <c r="P14" s="12">
        <f t="shared" si="3"/>
        <v>3.8528395466234911E-4</v>
      </c>
      <c r="Q14" s="12">
        <f t="shared" si="4"/>
        <v>2.6884995750761165E-4</v>
      </c>
      <c r="R14" s="12">
        <f t="shared" si="5"/>
        <v>3.386131044908728E-4</v>
      </c>
      <c r="S14" s="12">
        <f t="shared" si="6"/>
        <v>4.1462094006760577E-4</v>
      </c>
      <c r="T14" s="12">
        <f t="shared" si="7"/>
        <v>4.3616731833234448E-4</v>
      </c>
      <c r="U14" s="12">
        <f t="shared" si="8"/>
        <v>3.1418206095395107E-4</v>
      </c>
      <c r="W14" s="12">
        <f t="shared" si="13"/>
        <v>4.0284293836718689E-4</v>
      </c>
      <c r="X14" s="12">
        <f t="shared" si="14"/>
        <v>3.3091567222027785E-4</v>
      </c>
      <c r="Y14" s="12">
        <f t="shared" si="15"/>
        <v>3.8832343978463377E-4</v>
      </c>
      <c r="Z14" s="12">
        <f t="shared" si="16"/>
        <v>3.7402735012403282E-4</v>
      </c>
      <c r="AA14" s="12">
        <f t="shared" si="17"/>
        <v>9.3246044395182701E-5</v>
      </c>
      <c r="AB14" s="12">
        <f t="shared" si="18"/>
        <v>5.8597412664960303E-5</v>
      </c>
      <c r="AC14" s="12">
        <f t="shared" si="19"/>
        <v>6.5105834187635642E-5</v>
      </c>
      <c r="AD14" s="12">
        <f t="shared" si="20"/>
        <v>7.1950070929836495E-5</v>
      </c>
      <c r="AE14" s="12">
        <f t="shared" si="21"/>
        <v>0.23146997381443474</v>
      </c>
      <c r="AF14" s="12">
        <f t="shared" si="22"/>
        <v>0.17707657141712604</v>
      </c>
      <c r="AG14" s="12">
        <f t="shared" si="23"/>
        <v>0.16765878007195156</v>
      </c>
      <c r="AH14" s="12">
        <f t="shared" si="24"/>
        <v>0.19236580134040149</v>
      </c>
      <c r="AP14" s="30"/>
      <c r="AQ14" s="30"/>
      <c r="AR14" s="30"/>
      <c r="AT14" s="30"/>
      <c r="AU14" s="30"/>
      <c r="AV14" s="30"/>
      <c r="AX14" s="30"/>
      <c r="AY14" s="30"/>
      <c r="AZ14" s="30"/>
    </row>
    <row r="15" spans="1:52" ht="15.75" thickBot="1" x14ac:dyDescent="0.3">
      <c r="A15" s="32" t="s">
        <v>212</v>
      </c>
      <c r="B15" s="32">
        <v>13825.165999999999</v>
      </c>
      <c r="C15" s="32">
        <v>12651.335999999999</v>
      </c>
      <c r="D15" s="32">
        <v>10592.62</v>
      </c>
      <c r="E15" s="32">
        <v>17663.882000000001</v>
      </c>
      <c r="F15" s="32">
        <v>14258.154</v>
      </c>
      <c r="G15" s="32">
        <v>13599.861999999999</v>
      </c>
      <c r="H15" s="32">
        <v>12959.306</v>
      </c>
      <c r="I15" s="32">
        <v>9306.4660000000003</v>
      </c>
      <c r="J15" s="32">
        <v>12412.031999999999</v>
      </c>
      <c r="M15" s="12">
        <f t="shared" si="0"/>
        <v>4.2906821494819315E-4</v>
      </c>
      <c r="N15" s="12">
        <f t="shared" si="1"/>
        <v>3.459879652186386E-4</v>
      </c>
      <c r="O15" s="12">
        <f t="shared" si="2"/>
        <v>2.8749283667764392E-4</v>
      </c>
      <c r="P15" s="12">
        <f t="shared" si="3"/>
        <v>4.219529213227045E-4</v>
      </c>
      <c r="Q15" s="12">
        <f t="shared" si="4"/>
        <v>3.5255860139182533E-4</v>
      </c>
      <c r="R15" s="12">
        <f t="shared" si="5"/>
        <v>3.5598167920943566E-4</v>
      </c>
      <c r="S15" s="12">
        <f t="shared" si="6"/>
        <v>4.4179184347051687E-4</v>
      </c>
      <c r="T15" s="12">
        <f t="shared" si="7"/>
        <v>3.116637744929246E-4</v>
      </c>
      <c r="U15" s="12">
        <f t="shared" si="8"/>
        <v>3.877021576720748E-4</v>
      </c>
      <c r="W15" s="12">
        <f t="shared" si="13"/>
        <v>3.5418300561482528E-4</v>
      </c>
      <c r="X15" s="12">
        <f t="shared" si="14"/>
        <v>3.7683106730798855E-4</v>
      </c>
      <c r="Y15" s="12">
        <f t="shared" si="15"/>
        <v>3.8038592521183874E-4</v>
      </c>
      <c r="Z15" s="12">
        <f t="shared" si="16"/>
        <v>3.7046666604488419E-4</v>
      </c>
      <c r="AA15" s="12">
        <f t="shared" si="17"/>
        <v>7.1142574794799381E-5</v>
      </c>
      <c r="AB15" s="12">
        <f t="shared" si="18"/>
        <v>3.9114136162394807E-5</v>
      </c>
      <c r="AC15" s="12">
        <f t="shared" si="19"/>
        <v>6.5371813704519558E-5</v>
      </c>
      <c r="AD15" s="12">
        <f t="shared" si="20"/>
        <v>5.3550765581532821E-5</v>
      </c>
      <c r="AE15" s="12">
        <f t="shared" si="21"/>
        <v>0.20086388580757336</v>
      </c>
      <c r="AF15" s="12">
        <f t="shared" si="22"/>
        <v>0.10379753570165794</v>
      </c>
      <c r="AG15" s="12">
        <f t="shared" si="23"/>
        <v>0.17185655244240092</v>
      </c>
      <c r="AH15" s="12">
        <f t="shared" si="24"/>
        <v>0.14454948444685395</v>
      </c>
      <c r="AJ15" s="55" t="s">
        <v>360</v>
      </c>
      <c r="AK15" s="56">
        <f>AVERAGE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0.17391292040285955</v>
      </c>
      <c r="AL15" s="57">
        <f t="shared" ref="AL15:AN15" si="45">AVERAGE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0.14584185855224657</v>
      </c>
      <c r="AM15" s="57">
        <f t="shared" si="45"/>
        <v>0.16062777354271682</v>
      </c>
      <c r="AN15" s="58">
        <f t="shared" si="45"/>
        <v>0.18888148582315395</v>
      </c>
      <c r="AO15" s="59">
        <f>MEDIAN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0.11700037838591452</v>
      </c>
      <c r="AP15" s="60">
        <f t="shared" ref="AP15:AR15" si="46">MEDIAN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0.10135144896181747</v>
      </c>
      <c r="AQ15" s="60">
        <f t="shared" si="46"/>
        <v>0.12473984028538831</v>
      </c>
      <c r="AR15" s="61">
        <f t="shared" si="46"/>
        <v>0.12274649402831075</v>
      </c>
      <c r="AS15" s="59">
        <f>MIN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4.7824973483104917E-3</v>
      </c>
      <c r="AT15" s="60">
        <f t="shared" ref="AT15:AV15" si="47">MIN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2.7403504402464971E-3</v>
      </c>
      <c r="AU15" s="60">
        <f t="shared" si="47"/>
        <v>4.2695074424461878E-3</v>
      </c>
      <c r="AV15" s="61">
        <f t="shared" si="47"/>
        <v>2.7259031846022744E-2</v>
      </c>
      <c r="AW15" s="59">
        <f>MAX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0.7158179394268912</v>
      </c>
      <c r="AX15" s="60">
        <f t="shared" ref="AX15:AZ15" si="48">MAX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0.6210686712518988</v>
      </c>
      <c r="AY15" s="60">
        <f t="shared" si="48"/>
        <v>0.55642855585946671</v>
      </c>
      <c r="AZ15" s="61">
        <f t="shared" si="48"/>
        <v>0.86985036038142327</v>
      </c>
    </row>
    <row r="16" spans="1:52" x14ac:dyDescent="0.25">
      <c r="A16" s="32" t="s">
        <v>213</v>
      </c>
      <c r="B16" s="32">
        <v>50942.95600002</v>
      </c>
      <c r="C16" s="32">
        <v>52696.188000020004</v>
      </c>
      <c r="D16" s="32">
        <v>43932.561999999998</v>
      </c>
      <c r="E16" s="32">
        <v>64284.506000000001</v>
      </c>
      <c r="F16" s="32">
        <v>47350.900000019996</v>
      </c>
      <c r="G16" s="32">
        <v>47435.442000000003</v>
      </c>
      <c r="H16" s="32">
        <v>44603.130000019999</v>
      </c>
      <c r="I16" s="32">
        <v>43512.864000000001</v>
      </c>
      <c r="J16" s="32">
        <v>47794.695999999996</v>
      </c>
      <c r="M16" s="12">
        <f t="shared" si="0"/>
        <v>1.5810300719074858E-3</v>
      </c>
      <c r="N16" s="12">
        <f t="shared" si="1"/>
        <v>1.4411321350492757E-3</v>
      </c>
      <c r="O16" s="12">
        <f t="shared" si="2"/>
        <v>1.1923675985635719E-3</v>
      </c>
      <c r="P16" s="12">
        <f t="shared" si="3"/>
        <v>1.5356213941242884E-3</v>
      </c>
      <c r="Q16" s="12">
        <f t="shared" si="4"/>
        <v>1.1708364966917337E-3</v>
      </c>
      <c r="R16" s="12">
        <f t="shared" si="5"/>
        <v>1.2416411502706272E-3</v>
      </c>
      <c r="S16" s="12">
        <f t="shared" si="6"/>
        <v>1.5205520285780697E-3</v>
      </c>
      <c r="T16" s="12">
        <f t="shared" si="7"/>
        <v>1.4572001265826683E-3</v>
      </c>
      <c r="U16" s="12">
        <f t="shared" si="8"/>
        <v>1.4929148397684507E-3</v>
      </c>
      <c r="W16" s="12">
        <f t="shared" si="13"/>
        <v>1.4048432685067778E-3</v>
      </c>
      <c r="X16" s="12">
        <f t="shared" si="14"/>
        <v>1.31603301369555E-3</v>
      </c>
      <c r="Y16" s="12">
        <f t="shared" si="15"/>
        <v>1.4902223316430629E-3</v>
      </c>
      <c r="Z16" s="12">
        <f t="shared" si="16"/>
        <v>1.4036995379484636E-3</v>
      </c>
      <c r="AA16" s="12">
        <f t="shared" si="17"/>
        <v>1.9685601571365951E-4</v>
      </c>
      <c r="AB16" s="12">
        <f t="shared" si="18"/>
        <v>1.934363392865831E-4</v>
      </c>
      <c r="AC16" s="12">
        <f t="shared" si="19"/>
        <v>3.1761660403900439E-5</v>
      </c>
      <c r="AD16" s="12">
        <f t="shared" si="20"/>
        <v>1.5806493403440703E-4</v>
      </c>
      <c r="AE16" s="12">
        <f t="shared" si="21"/>
        <v>0.14012667471646126</v>
      </c>
      <c r="AF16" s="12">
        <f t="shared" si="22"/>
        <v>0.1469844124528418</v>
      </c>
      <c r="AG16" s="12">
        <f t="shared" si="23"/>
        <v>2.1313370313596921E-2</v>
      </c>
      <c r="AH16" s="12">
        <f t="shared" si="24"/>
        <v>0.11260596000866557</v>
      </c>
    </row>
    <row r="17" spans="1:34" x14ac:dyDescent="0.25">
      <c r="A17" s="32" t="s">
        <v>157</v>
      </c>
      <c r="B17" s="32">
        <v>345145.88200039999</v>
      </c>
      <c r="C17" s="32">
        <v>364091.54600049998</v>
      </c>
      <c r="D17" s="32">
        <v>324221.484</v>
      </c>
      <c r="E17" s="32">
        <v>415352.67599999998</v>
      </c>
      <c r="F17" s="32">
        <v>376341.47800040001</v>
      </c>
      <c r="G17" s="32">
        <v>355132.45400000003</v>
      </c>
      <c r="H17" s="32">
        <v>354652.202001</v>
      </c>
      <c r="I17" s="32">
        <v>302363.89</v>
      </c>
      <c r="J17" s="32">
        <v>304613.30800000002</v>
      </c>
      <c r="M17" s="12">
        <f t="shared" si="0"/>
        <v>1.0711707004938047E-2</v>
      </c>
      <c r="N17" s="12">
        <f t="shared" si="1"/>
        <v>9.9571533910743776E-3</v>
      </c>
      <c r="O17" s="12">
        <f t="shared" si="2"/>
        <v>8.7996505252709266E-3</v>
      </c>
      <c r="P17" s="12">
        <f t="shared" si="3"/>
        <v>9.9219002378640644E-3</v>
      </c>
      <c r="Q17" s="12">
        <f t="shared" si="4"/>
        <v>9.3057225451172315E-3</v>
      </c>
      <c r="R17" s="12">
        <f t="shared" si="5"/>
        <v>9.2957301564300931E-3</v>
      </c>
      <c r="S17" s="12">
        <f t="shared" si="6"/>
        <v>1.2090342655146805E-2</v>
      </c>
      <c r="T17" s="12">
        <f t="shared" si="7"/>
        <v>1.0125849192138398E-2</v>
      </c>
      <c r="U17" s="12">
        <f t="shared" si="8"/>
        <v>9.5148994755434313E-3</v>
      </c>
      <c r="W17" s="12">
        <f t="shared" si="13"/>
        <v>9.8228369737611166E-3</v>
      </c>
      <c r="X17" s="12">
        <f t="shared" si="14"/>
        <v>9.5077843131371308E-3</v>
      </c>
      <c r="Y17" s="12">
        <f t="shared" si="15"/>
        <v>1.0577030440942879E-2</v>
      </c>
      <c r="Z17" s="12">
        <f t="shared" si="16"/>
        <v>9.9692172426137076E-3</v>
      </c>
      <c r="AA17" s="12">
        <f t="shared" si="17"/>
        <v>9.6307874565331267E-4</v>
      </c>
      <c r="AB17" s="12">
        <f t="shared" si="18"/>
        <v>3.5866971058656723E-4</v>
      </c>
      <c r="AC17" s="12">
        <f t="shared" si="19"/>
        <v>1.3456969503926068E-3</v>
      </c>
      <c r="AD17" s="12">
        <f t="shared" si="20"/>
        <v>9.7117731868131521E-4</v>
      </c>
      <c r="AE17" s="12">
        <f t="shared" si="21"/>
        <v>9.8044867101622524E-2</v>
      </c>
      <c r="AF17" s="12">
        <f t="shared" si="22"/>
        <v>3.7723795447377237E-2</v>
      </c>
      <c r="AG17" s="12">
        <f t="shared" si="23"/>
        <v>0.12722823838943645</v>
      </c>
      <c r="AH17" s="12">
        <f t="shared" si="24"/>
        <v>9.7417610133922014E-2</v>
      </c>
    </row>
    <row r="18" spans="1:34" x14ac:dyDescent="0.25">
      <c r="A18" s="32" t="s">
        <v>214</v>
      </c>
      <c r="B18" s="32">
        <v>17825.142000010001</v>
      </c>
      <c r="C18" s="32">
        <v>22102.671999999999</v>
      </c>
      <c r="D18" s="32">
        <v>14829.474</v>
      </c>
      <c r="E18" s="32">
        <v>19989.341999999997</v>
      </c>
      <c r="F18" s="32">
        <v>19396.234</v>
      </c>
      <c r="G18" s="32">
        <v>19778.466</v>
      </c>
      <c r="H18" s="32">
        <v>16617.988000019999</v>
      </c>
      <c r="I18" s="32">
        <v>13316.604000000001</v>
      </c>
      <c r="J18" s="32">
        <v>16531.074000000001</v>
      </c>
      <c r="M18" s="12">
        <f t="shared" si="0"/>
        <v>5.5320868184456932E-4</v>
      </c>
      <c r="N18" s="12">
        <f t="shared" si="1"/>
        <v>6.0446252563167854E-4</v>
      </c>
      <c r="O18" s="12">
        <f t="shared" si="2"/>
        <v>4.0248470602149104E-4</v>
      </c>
      <c r="P18" s="12">
        <f t="shared" si="3"/>
        <v>4.7750326073388798E-4</v>
      </c>
      <c r="Q18" s="12">
        <f t="shared" si="4"/>
        <v>4.7960690642761817E-4</v>
      </c>
      <c r="R18" s="12">
        <f t="shared" si="5"/>
        <v>5.17709042846665E-4</v>
      </c>
      <c r="S18" s="12">
        <f t="shared" si="6"/>
        <v>5.665188825157584E-4</v>
      </c>
      <c r="T18" s="12">
        <f t="shared" si="7"/>
        <v>4.4595908544312936E-4</v>
      </c>
      <c r="U18" s="12">
        <f t="shared" si="8"/>
        <v>5.1636452906637183E-4</v>
      </c>
      <c r="W18" s="12">
        <f t="shared" si="13"/>
        <v>5.2005197116591299E-4</v>
      </c>
      <c r="X18" s="12">
        <f t="shared" si="14"/>
        <v>4.9160640333605705E-4</v>
      </c>
      <c r="Y18" s="12">
        <f t="shared" si="15"/>
        <v>5.0961416567508664E-4</v>
      </c>
      <c r="Z18" s="12">
        <f t="shared" si="16"/>
        <v>5.0709084672568552E-4</v>
      </c>
      <c r="AA18" s="12">
        <f t="shared" si="17"/>
        <v>1.0499183540110371E-4</v>
      </c>
      <c r="AB18" s="12">
        <f t="shared" si="18"/>
        <v>2.2630006039918567E-5</v>
      </c>
      <c r="AC18" s="12">
        <f t="shared" si="19"/>
        <v>6.0562709004668683E-5</v>
      </c>
      <c r="AD18" s="12">
        <f t="shared" si="20"/>
        <v>6.28976017125981E-5</v>
      </c>
      <c r="AE18" s="12">
        <f t="shared" si="21"/>
        <v>0.2018871982462076</v>
      </c>
      <c r="AF18" s="12">
        <f t="shared" si="22"/>
        <v>4.6032773141990439E-2</v>
      </c>
      <c r="AG18" s="12">
        <f t="shared" si="23"/>
        <v>0.11884031701599419</v>
      </c>
      <c r="AH18" s="12">
        <f t="shared" si="24"/>
        <v>0.12403616061842074</v>
      </c>
    </row>
    <row r="19" spans="1:34" x14ac:dyDescent="0.25">
      <c r="A19" s="32" t="s">
        <v>215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M19" s="12">
        <f t="shared" si="0"/>
        <v>0</v>
      </c>
      <c r="N19" s="12">
        <f t="shared" si="1"/>
        <v>0</v>
      </c>
      <c r="O19" s="12">
        <f t="shared" si="2"/>
        <v>0</v>
      </c>
      <c r="P19" s="12">
        <f t="shared" si="3"/>
        <v>0</v>
      </c>
      <c r="Q19" s="12">
        <f t="shared" si="4"/>
        <v>0</v>
      </c>
      <c r="R19" s="12">
        <f t="shared" si="5"/>
        <v>0</v>
      </c>
      <c r="S19" s="12">
        <f t="shared" si="6"/>
        <v>0</v>
      </c>
      <c r="T19" s="12">
        <f t="shared" si="7"/>
        <v>0</v>
      </c>
      <c r="U19" s="12">
        <f t="shared" si="8"/>
        <v>0</v>
      </c>
      <c r="W19" s="12">
        <f t="shared" si="13"/>
        <v>0</v>
      </c>
      <c r="X19" s="12">
        <f t="shared" si="14"/>
        <v>0</v>
      </c>
      <c r="Y19" s="12">
        <f t="shared" si="15"/>
        <v>0</v>
      </c>
      <c r="Z19" s="12">
        <f t="shared" si="16"/>
        <v>0</v>
      </c>
      <c r="AA19" s="12">
        <f t="shared" si="17"/>
        <v>0</v>
      </c>
      <c r="AB19" s="12">
        <f t="shared" si="18"/>
        <v>0</v>
      </c>
      <c r="AC19" s="12">
        <f t="shared" si="19"/>
        <v>0</v>
      </c>
      <c r="AD19" s="12">
        <f t="shared" si="20"/>
        <v>0</v>
      </c>
      <c r="AE19" s="12" t="e">
        <f t="shared" si="21"/>
        <v>#DIV/0!</v>
      </c>
      <c r="AF19" s="12" t="e">
        <f t="shared" si="22"/>
        <v>#DIV/0!</v>
      </c>
      <c r="AG19" s="12" t="e">
        <f t="shared" si="23"/>
        <v>#DIV/0!</v>
      </c>
      <c r="AH19" s="12" t="e">
        <f t="shared" si="24"/>
        <v>#DIV/0!</v>
      </c>
    </row>
    <row r="20" spans="1:34" x14ac:dyDescent="0.25">
      <c r="A20" s="32" t="s">
        <v>216</v>
      </c>
      <c r="B20" s="32">
        <v>43759.796000000002</v>
      </c>
      <c r="C20" s="32">
        <v>45917.516000000003</v>
      </c>
      <c r="D20" s="32">
        <v>37351.534</v>
      </c>
      <c r="E20" s="32">
        <v>53553.894</v>
      </c>
      <c r="F20" s="32">
        <v>45529.923999999999</v>
      </c>
      <c r="G20" s="32">
        <v>40739.233999999997</v>
      </c>
      <c r="H20" s="32">
        <v>41321.366000000002</v>
      </c>
      <c r="I20" s="32">
        <v>36783.716</v>
      </c>
      <c r="J20" s="32">
        <v>35148.027999999998</v>
      </c>
      <c r="M20" s="12">
        <f t="shared" si="0"/>
        <v>1.3580985252702993E-3</v>
      </c>
      <c r="N20" s="12">
        <f t="shared" si="1"/>
        <v>1.2557494266798607E-3</v>
      </c>
      <c r="O20" s="12">
        <f t="shared" si="2"/>
        <v>1.0137528263943635E-3</v>
      </c>
      <c r="P20" s="12">
        <f t="shared" si="3"/>
        <v>1.2792896839724391E-3</v>
      </c>
      <c r="Q20" s="12">
        <f t="shared" si="4"/>
        <v>1.1258095772367237E-3</v>
      </c>
      <c r="R20" s="12">
        <f t="shared" si="5"/>
        <v>1.0663653005468831E-3</v>
      </c>
      <c r="S20" s="12">
        <f t="shared" si="6"/>
        <v>1.4086743888800789E-3</v>
      </c>
      <c r="T20" s="12">
        <f t="shared" si="7"/>
        <v>1.2318480257098433E-3</v>
      </c>
      <c r="U20" s="12">
        <f t="shared" si="8"/>
        <v>1.0978835933969956E-3</v>
      </c>
      <c r="W20" s="12">
        <f t="shared" si="13"/>
        <v>1.2092002594481744E-3</v>
      </c>
      <c r="X20" s="12">
        <f t="shared" si="14"/>
        <v>1.1571548539186819E-3</v>
      </c>
      <c r="Y20" s="12">
        <f t="shared" si="15"/>
        <v>1.2461353359956393E-3</v>
      </c>
      <c r="Z20" s="12">
        <f t="shared" si="16"/>
        <v>1.2041634831208318E-3</v>
      </c>
      <c r="AA20" s="12">
        <f t="shared" si="17"/>
        <v>1.7682932112933589E-4</v>
      </c>
      <c r="AB20" s="12">
        <f t="shared" si="18"/>
        <v>1.098685261664581E-4</v>
      </c>
      <c r="AC20" s="12">
        <f t="shared" si="19"/>
        <v>1.5588721905805455E-4</v>
      </c>
      <c r="AD20" s="12">
        <f t="shared" si="20"/>
        <v>1.3567954163411802E-4</v>
      </c>
      <c r="AE20" s="12">
        <f t="shared" si="21"/>
        <v>0.14623658880955995</v>
      </c>
      <c r="AF20" s="12">
        <f t="shared" si="22"/>
        <v>9.4947124660446719E-2</v>
      </c>
      <c r="AG20" s="12">
        <f t="shared" si="23"/>
        <v>0.12509654012299035</v>
      </c>
      <c r="AH20" s="12">
        <f t="shared" si="24"/>
        <v>0.11267534976436688</v>
      </c>
    </row>
    <row r="21" spans="1:34" x14ac:dyDescent="0.25">
      <c r="A21" s="32" t="s">
        <v>158</v>
      </c>
      <c r="B21" s="32">
        <v>1332415.1879999998</v>
      </c>
      <c r="C21" s="32">
        <v>1230661.422</v>
      </c>
      <c r="D21" s="32">
        <v>1188054.5759999999</v>
      </c>
      <c r="E21" s="32">
        <v>1573038.618</v>
      </c>
      <c r="F21" s="32">
        <v>1171472.8860000002</v>
      </c>
      <c r="G21" s="32">
        <v>1176194.8419999999</v>
      </c>
      <c r="H21" s="32">
        <v>1224017.9919999999</v>
      </c>
      <c r="I21" s="32">
        <v>1156585.4620000001</v>
      </c>
      <c r="J21" s="32">
        <v>1153653.0379999999</v>
      </c>
      <c r="M21" s="12">
        <f t="shared" si="0"/>
        <v>4.1351908995886283E-2</v>
      </c>
      <c r="N21" s="12">
        <f t="shared" si="1"/>
        <v>3.3656053500662406E-2</v>
      </c>
      <c r="O21" s="12">
        <f t="shared" si="2"/>
        <v>3.2244825187922856E-2</v>
      </c>
      <c r="P21" s="12">
        <f t="shared" si="3"/>
        <v>3.7576578026196607E-2</v>
      </c>
      <c r="Q21" s="12">
        <f t="shared" si="4"/>
        <v>2.8966782253621703E-2</v>
      </c>
      <c r="R21" s="12">
        <f t="shared" si="5"/>
        <v>3.0787357616763825E-2</v>
      </c>
      <c r="S21" s="12">
        <f t="shared" si="6"/>
        <v>4.1727633032722609E-2</v>
      </c>
      <c r="T21" s="12">
        <f t="shared" si="7"/>
        <v>3.8732832700464716E-2</v>
      </c>
      <c r="U21" s="12">
        <f t="shared" si="8"/>
        <v>3.6035499428098805E-2</v>
      </c>
      <c r="W21" s="12">
        <f t="shared" si="13"/>
        <v>3.5750929228157181E-2</v>
      </c>
      <c r="X21" s="12">
        <f t="shared" si="14"/>
        <v>3.2443572632194044E-2</v>
      </c>
      <c r="Y21" s="12">
        <f t="shared" si="15"/>
        <v>3.8831988387095374E-2</v>
      </c>
      <c r="Z21" s="12">
        <f t="shared" si="16"/>
        <v>3.5675496749148869E-2</v>
      </c>
      <c r="AA21" s="12">
        <f t="shared" si="17"/>
        <v>4.9016448368432901E-3</v>
      </c>
      <c r="AB21" s="12">
        <f t="shared" si="18"/>
        <v>4.5375579273839095E-3</v>
      </c>
      <c r="AC21" s="12">
        <f t="shared" si="19"/>
        <v>2.8473619599315597E-3</v>
      </c>
      <c r="AD21" s="12">
        <f t="shared" si="20"/>
        <v>4.5646664365369301E-3</v>
      </c>
      <c r="AE21" s="12">
        <f t="shared" si="21"/>
        <v>0.13710538278772316</v>
      </c>
      <c r="AF21" s="12">
        <f t="shared" si="22"/>
        <v>0.13985999565538756</v>
      </c>
      <c r="AG21" s="12">
        <f t="shared" si="23"/>
        <v>7.332516510737816E-2</v>
      </c>
      <c r="AH21" s="12">
        <f t="shared" si="24"/>
        <v>0.12794962516242558</v>
      </c>
    </row>
    <row r="22" spans="1:34" x14ac:dyDescent="0.25">
      <c r="A22" s="32" t="s">
        <v>217</v>
      </c>
      <c r="B22" s="32">
        <v>110071.042</v>
      </c>
      <c r="C22" s="32">
        <v>118396.18999999999</v>
      </c>
      <c r="D22" s="32">
        <v>97979.304000100004</v>
      </c>
      <c r="E22" s="32">
        <v>127448.49600000001</v>
      </c>
      <c r="F22" s="32">
        <v>103523.004</v>
      </c>
      <c r="G22" s="32">
        <v>104075.54399999999</v>
      </c>
      <c r="H22" s="32">
        <v>100583.016</v>
      </c>
      <c r="I22" s="32">
        <v>102096.318</v>
      </c>
      <c r="J22" s="32">
        <v>87844.744000200008</v>
      </c>
      <c r="M22" s="12">
        <f t="shared" si="0"/>
        <v>3.4160881329329137E-3</v>
      </c>
      <c r="N22" s="12">
        <f t="shared" si="1"/>
        <v>3.2378917821595543E-3</v>
      </c>
      <c r="O22" s="12">
        <f t="shared" si="2"/>
        <v>2.6592427598356185E-3</v>
      </c>
      <c r="P22" s="12">
        <f t="shared" si="3"/>
        <v>3.0444760220536471E-3</v>
      </c>
      <c r="Q22" s="12">
        <f t="shared" si="4"/>
        <v>2.5597931893652109E-3</v>
      </c>
      <c r="R22" s="12">
        <f t="shared" si="5"/>
        <v>2.7242178573396929E-3</v>
      </c>
      <c r="S22" s="12">
        <f t="shared" si="6"/>
        <v>3.4289456596259473E-3</v>
      </c>
      <c r="T22" s="12">
        <f t="shared" si="7"/>
        <v>3.4190984880522767E-3</v>
      </c>
      <c r="U22" s="12">
        <f t="shared" si="8"/>
        <v>2.7439179007134845E-3</v>
      </c>
      <c r="W22" s="12">
        <f t="shared" si="13"/>
        <v>3.1044075583093623E-3</v>
      </c>
      <c r="X22" s="12">
        <f t="shared" si="14"/>
        <v>2.7761623562528506E-3</v>
      </c>
      <c r="Y22" s="12">
        <f t="shared" si="15"/>
        <v>3.1973206827972359E-3</v>
      </c>
      <c r="Z22" s="12">
        <f t="shared" si="16"/>
        <v>3.0259635324531493E-3</v>
      </c>
      <c r="AA22" s="12">
        <f t="shared" si="17"/>
        <v>3.9568580743736833E-4</v>
      </c>
      <c r="AB22" s="12">
        <f t="shared" si="18"/>
        <v>2.4648130821874892E-4</v>
      </c>
      <c r="AC22" s="12">
        <f t="shared" si="19"/>
        <v>3.9268919490860048E-4</v>
      </c>
      <c r="AD22" s="12">
        <f t="shared" si="20"/>
        <v>3.6000039791748718E-4</v>
      </c>
      <c r="AE22" s="12">
        <f t="shared" si="21"/>
        <v>0.12745936221494575</v>
      </c>
      <c r="AF22" s="12">
        <f t="shared" si="22"/>
        <v>8.8784903974938711E-2</v>
      </c>
      <c r="AG22" s="12">
        <f t="shared" si="23"/>
        <v>0.12281820745144931</v>
      </c>
      <c r="AH22" s="12">
        <f t="shared" si="24"/>
        <v>0.11897050114997082</v>
      </c>
    </row>
    <row r="23" spans="1:34" x14ac:dyDescent="0.25">
      <c r="A23" s="32" t="s">
        <v>218</v>
      </c>
      <c r="B23" s="32">
        <v>45112.097999999998</v>
      </c>
      <c r="C23" s="32">
        <v>65515.561999999998</v>
      </c>
      <c r="D23" s="32">
        <v>62076.778000099999</v>
      </c>
      <c r="E23" s="32">
        <v>60563.32</v>
      </c>
      <c r="F23" s="32">
        <v>62113.58</v>
      </c>
      <c r="G23" s="32">
        <v>58306.080000000002</v>
      </c>
      <c r="H23" s="32">
        <v>34402.684000000001</v>
      </c>
      <c r="I23" s="32">
        <v>59901.26</v>
      </c>
      <c r="J23" s="32">
        <v>58796.038</v>
      </c>
      <c r="M23" s="12">
        <f t="shared" si="0"/>
        <v>1.4000676275010336E-3</v>
      </c>
      <c r="N23" s="12">
        <f t="shared" si="1"/>
        <v>1.7917155932413431E-3</v>
      </c>
      <c r="O23" s="12">
        <f t="shared" si="2"/>
        <v>1.6848172594747196E-3</v>
      </c>
      <c r="P23" s="12">
        <f t="shared" si="3"/>
        <v>1.4467301015145919E-3</v>
      </c>
      <c r="Q23" s="12">
        <f t="shared" si="4"/>
        <v>1.5358704143775732E-3</v>
      </c>
      <c r="R23" s="12">
        <f t="shared" si="5"/>
        <v>1.5261843294086142E-3</v>
      </c>
      <c r="S23" s="12">
        <f t="shared" si="6"/>
        <v>1.1728116601840914E-3</v>
      </c>
      <c r="T23" s="12">
        <f t="shared" si="7"/>
        <v>2.0060303007051277E-3</v>
      </c>
      <c r="U23" s="12">
        <f t="shared" si="8"/>
        <v>1.8365526929973515E-3</v>
      </c>
      <c r="W23" s="12">
        <f t="shared" si="13"/>
        <v>1.6255334934056986E-3</v>
      </c>
      <c r="X23" s="12">
        <f t="shared" si="14"/>
        <v>1.5029282817669264E-3</v>
      </c>
      <c r="Y23" s="12">
        <f t="shared" si="15"/>
        <v>1.6717982179621901E-3</v>
      </c>
      <c r="Z23" s="12">
        <f t="shared" si="16"/>
        <v>1.6000866643782719E-3</v>
      </c>
      <c r="AA23" s="12">
        <f t="shared" si="17"/>
        <v>2.0244247567303026E-4</v>
      </c>
      <c r="AB23" s="12">
        <f t="shared" si="18"/>
        <v>4.8909423000704947E-5</v>
      </c>
      <c r="AC23" s="12">
        <f t="shared" si="19"/>
        <v>4.4036502303318172E-4</v>
      </c>
      <c r="AD23" s="12">
        <f t="shared" si="20"/>
        <v>2.5502019534285729E-4</v>
      </c>
      <c r="AE23" s="12">
        <f t="shared" si="21"/>
        <v>0.12453909839094587</v>
      </c>
      <c r="AF23" s="12">
        <f t="shared" si="22"/>
        <v>3.254275243473647E-2</v>
      </c>
      <c r="AG23" s="12">
        <f t="shared" si="23"/>
        <v>0.263407998825335</v>
      </c>
      <c r="AH23" s="12">
        <f t="shared" si="24"/>
        <v>0.15937898928865063</v>
      </c>
    </row>
    <row r="24" spans="1:34" x14ac:dyDescent="0.25">
      <c r="A24" s="32" t="s">
        <v>219</v>
      </c>
      <c r="B24" s="32">
        <v>180699.78599999999</v>
      </c>
      <c r="C24" s="32">
        <v>208453.818</v>
      </c>
      <c r="D24" s="32">
        <v>169304.83000000002</v>
      </c>
      <c r="E24" s="32">
        <v>199144.06399999998</v>
      </c>
      <c r="F24" s="32">
        <v>212338.58399999997</v>
      </c>
      <c r="G24" s="32">
        <v>187806.386</v>
      </c>
      <c r="H24" s="32">
        <v>172256.00400000002</v>
      </c>
      <c r="I24" s="32">
        <v>187431.478</v>
      </c>
      <c r="J24" s="32">
        <v>142558.80600000001</v>
      </c>
      <c r="M24" s="12">
        <f t="shared" si="0"/>
        <v>5.6080725989503854E-3</v>
      </c>
      <c r="N24" s="12">
        <f t="shared" si="1"/>
        <v>5.70078229934581E-3</v>
      </c>
      <c r="O24" s="12">
        <f t="shared" si="2"/>
        <v>4.5950790116067852E-3</v>
      </c>
      <c r="P24" s="12">
        <f t="shared" si="3"/>
        <v>4.7571320714707909E-3</v>
      </c>
      <c r="Q24" s="12">
        <f t="shared" si="4"/>
        <v>5.2504548763157282E-3</v>
      </c>
      <c r="R24" s="12">
        <f t="shared" si="5"/>
        <v>4.9159052242247351E-3</v>
      </c>
      <c r="S24" s="12">
        <f t="shared" si="6"/>
        <v>5.8723281598586172E-3</v>
      </c>
      <c r="T24" s="12">
        <f t="shared" si="7"/>
        <v>6.2768833940045083E-3</v>
      </c>
      <c r="U24" s="12">
        <f t="shared" si="8"/>
        <v>4.4529660156656641E-3</v>
      </c>
      <c r="W24" s="12">
        <f t="shared" si="13"/>
        <v>5.3013113033009941E-3</v>
      </c>
      <c r="X24" s="12">
        <f t="shared" si="14"/>
        <v>4.9744973906704175E-3</v>
      </c>
      <c r="Y24" s="12">
        <f t="shared" si="15"/>
        <v>5.5340591898429296E-3</v>
      </c>
      <c r="Z24" s="12">
        <f t="shared" si="16"/>
        <v>5.2699559612714476E-3</v>
      </c>
      <c r="AA24" s="12">
        <f t="shared" si="17"/>
        <v>6.1336922771736146E-4</v>
      </c>
      <c r="AB24" s="12">
        <f t="shared" si="18"/>
        <v>2.5182658501758307E-4</v>
      </c>
      <c r="AC24" s="12">
        <f t="shared" si="19"/>
        <v>9.5785597706973466E-4</v>
      </c>
      <c r="AD24" s="12">
        <f t="shared" si="20"/>
        <v>6.3130235839816437E-4</v>
      </c>
      <c r="AE24" s="12">
        <f t="shared" si="21"/>
        <v>0.11570141661657028</v>
      </c>
      <c r="AF24" s="12">
        <f t="shared" si="22"/>
        <v>5.0623523391504721E-2</v>
      </c>
      <c r="AG24" s="12">
        <f t="shared" si="23"/>
        <v>0.17308379694018433</v>
      </c>
      <c r="AH24" s="12">
        <f t="shared" si="24"/>
        <v>0.11979271990839449</v>
      </c>
    </row>
    <row r="25" spans="1:34" x14ac:dyDescent="0.25">
      <c r="A25" s="32" t="s">
        <v>220</v>
      </c>
      <c r="B25" s="32">
        <v>11325.38</v>
      </c>
      <c r="C25" s="32">
        <v>12375.258</v>
      </c>
      <c r="D25" s="32">
        <v>11151.928</v>
      </c>
      <c r="E25" s="32">
        <v>13461.871999999999</v>
      </c>
      <c r="F25" s="32">
        <v>12383.034</v>
      </c>
      <c r="G25" s="32">
        <v>11489.602000000001</v>
      </c>
      <c r="H25" s="32">
        <v>11538.232</v>
      </c>
      <c r="I25" s="32">
        <v>9470.9580000000005</v>
      </c>
      <c r="J25" s="32">
        <v>9572.3220000199999</v>
      </c>
      <c r="M25" s="12">
        <f t="shared" si="0"/>
        <v>3.5148659916343629E-4</v>
      </c>
      <c r="N25" s="12">
        <f t="shared" si="1"/>
        <v>3.3843780091491357E-4</v>
      </c>
      <c r="O25" s="12">
        <f t="shared" si="2"/>
        <v>3.0267293787040821E-4</v>
      </c>
      <c r="P25" s="12">
        <f t="shared" si="3"/>
        <v>3.2157575649975005E-4</v>
      </c>
      <c r="Q25" s="12">
        <f t="shared" si="4"/>
        <v>3.0619287377786918E-4</v>
      </c>
      <c r="R25" s="12">
        <f t="shared" si="5"/>
        <v>3.0074480266109252E-4</v>
      </c>
      <c r="S25" s="12">
        <f t="shared" si="6"/>
        <v>3.9334643272336564E-4</v>
      </c>
      <c r="T25" s="12">
        <f t="shared" si="7"/>
        <v>3.1717243885530345E-4</v>
      </c>
      <c r="U25" s="12">
        <f t="shared" si="8"/>
        <v>2.9900099301545665E-4</v>
      </c>
      <c r="W25" s="12">
        <f t="shared" si="13"/>
        <v>3.3086577931625265E-4</v>
      </c>
      <c r="X25" s="12">
        <f t="shared" si="14"/>
        <v>3.0950447764623723E-4</v>
      </c>
      <c r="Y25" s="12">
        <f t="shared" si="15"/>
        <v>3.3650662153137528E-4</v>
      </c>
      <c r="Z25" s="12">
        <f t="shared" si="16"/>
        <v>3.2562562616462169E-4</v>
      </c>
      <c r="AA25" s="12">
        <f t="shared" si="17"/>
        <v>2.5272416099881643E-5</v>
      </c>
      <c r="AB25" s="12">
        <f t="shared" si="18"/>
        <v>1.0803110644291902E-5</v>
      </c>
      <c r="AC25" s="12">
        <f t="shared" si="19"/>
        <v>5.0056203044512468E-5</v>
      </c>
      <c r="AD25" s="12">
        <f t="shared" si="20"/>
        <v>3.1103238257918308E-5</v>
      </c>
      <c r="AE25" s="12">
        <f t="shared" si="21"/>
        <v>7.6382683492103962E-2</v>
      </c>
      <c r="AF25" s="12">
        <f t="shared" si="22"/>
        <v>3.4904537493120946E-2</v>
      </c>
      <c r="AG25" s="12">
        <f t="shared" si="23"/>
        <v>0.14875250542386523</v>
      </c>
      <c r="AH25" s="12">
        <f t="shared" si="24"/>
        <v>9.5518398303805208E-2</v>
      </c>
    </row>
    <row r="26" spans="1:34" x14ac:dyDescent="0.25">
      <c r="A26" s="32" t="s">
        <v>221</v>
      </c>
      <c r="B26" s="32">
        <v>17551.727999999999</v>
      </c>
      <c r="C26" s="32">
        <v>20412.646000000001</v>
      </c>
      <c r="D26" s="32">
        <v>17315.800000000003</v>
      </c>
      <c r="E26" s="32">
        <v>20614.831999999999</v>
      </c>
      <c r="F26" s="32">
        <v>19839.468000000001</v>
      </c>
      <c r="G26" s="32">
        <v>18127.574000000001</v>
      </c>
      <c r="H26" s="32">
        <v>18344.718000000001</v>
      </c>
      <c r="I26" s="32">
        <v>16693.582000003</v>
      </c>
      <c r="J26" s="32">
        <v>13869.504000000001</v>
      </c>
      <c r="M26" s="12">
        <f t="shared" si="0"/>
        <v>5.4472319552736079E-4</v>
      </c>
      <c r="N26" s="12">
        <f t="shared" si="1"/>
        <v>5.582437976723077E-4</v>
      </c>
      <c r="O26" s="12">
        <f t="shared" si="2"/>
        <v>4.6996573664898268E-4</v>
      </c>
      <c r="P26" s="12">
        <f t="shared" si="3"/>
        <v>4.9244489886066773E-4</v>
      </c>
      <c r="Q26" s="12">
        <f t="shared" si="4"/>
        <v>4.9056666735664901E-4</v>
      </c>
      <c r="R26" s="12">
        <f t="shared" si="5"/>
        <v>4.7449630242669429E-4</v>
      </c>
      <c r="S26" s="12">
        <f t="shared" si="6"/>
        <v>6.2538432097882196E-4</v>
      </c>
      <c r="T26" s="12">
        <f t="shared" si="7"/>
        <v>5.5905053281536524E-4</v>
      </c>
      <c r="U26" s="12">
        <f t="shared" si="8"/>
        <v>4.3322774438878922E-4</v>
      </c>
      <c r="W26" s="12">
        <f t="shared" si="13"/>
        <v>5.2431090994955033E-4</v>
      </c>
      <c r="X26" s="12">
        <f t="shared" si="14"/>
        <v>4.8583595621467038E-4</v>
      </c>
      <c r="Y26" s="12">
        <f t="shared" si="15"/>
        <v>5.392208660609921E-4</v>
      </c>
      <c r="Z26" s="12">
        <f t="shared" si="16"/>
        <v>5.1645591074173753E-4</v>
      </c>
      <c r="AA26" s="12">
        <f t="shared" si="17"/>
        <v>4.7547345524140872E-5</v>
      </c>
      <c r="AB26" s="12">
        <f t="shared" si="18"/>
        <v>9.8652293140626926E-6</v>
      </c>
      <c r="AC26" s="12">
        <f t="shared" si="19"/>
        <v>9.7600969484900089E-5</v>
      </c>
      <c r="AD26" s="12">
        <f t="shared" si="20"/>
        <v>5.9498552057858031E-5</v>
      </c>
      <c r="AE26" s="12">
        <f t="shared" si="21"/>
        <v>9.0685401775667654E-2</v>
      </c>
      <c r="AF26" s="12">
        <f t="shared" si="22"/>
        <v>2.0305679700873488E-2</v>
      </c>
      <c r="AG26" s="12">
        <f t="shared" si="23"/>
        <v>0.18100369556889567</v>
      </c>
      <c r="AH26" s="12">
        <f t="shared" si="24"/>
        <v>0.11520548186273209</v>
      </c>
    </row>
    <row r="27" spans="1:34" x14ac:dyDescent="0.25">
      <c r="A27" s="32" t="s">
        <v>222</v>
      </c>
      <c r="B27" s="32">
        <v>75797.906000000003</v>
      </c>
      <c r="C27" s="32">
        <v>80957.472000000009</v>
      </c>
      <c r="D27" s="32">
        <v>63088.714000100001</v>
      </c>
      <c r="E27" s="32">
        <v>91371.2120001</v>
      </c>
      <c r="F27" s="32">
        <v>72992.637999999992</v>
      </c>
      <c r="G27" s="32">
        <v>69206.827999999994</v>
      </c>
      <c r="H27" s="32">
        <v>68544.495999999999</v>
      </c>
      <c r="I27" s="32">
        <v>58623.294000002003</v>
      </c>
      <c r="J27" s="32">
        <v>62205.894000100001</v>
      </c>
      <c r="M27" s="12">
        <f t="shared" si="0"/>
        <v>2.3524109746118739E-3</v>
      </c>
      <c r="N27" s="12">
        <f t="shared" si="1"/>
        <v>2.2140200059918504E-3</v>
      </c>
      <c r="O27" s="12">
        <f t="shared" si="2"/>
        <v>1.7122820747117649E-3</v>
      </c>
      <c r="P27" s="12">
        <f t="shared" si="3"/>
        <v>2.1826657259281027E-3</v>
      </c>
      <c r="Q27" s="12">
        <f t="shared" si="4"/>
        <v>1.8048747660587617E-3</v>
      </c>
      <c r="R27" s="12">
        <f t="shared" si="5"/>
        <v>1.811515649511634E-3</v>
      </c>
      <c r="S27" s="12">
        <f t="shared" si="6"/>
        <v>2.3367300106654993E-3</v>
      </c>
      <c r="T27" s="12">
        <f t="shared" si="7"/>
        <v>1.9632325612374281E-3</v>
      </c>
      <c r="U27" s="12">
        <f t="shared" si="8"/>
        <v>1.9430629347200476E-3</v>
      </c>
      <c r="W27" s="12">
        <f t="shared" si="13"/>
        <v>2.09290435177183E-3</v>
      </c>
      <c r="X27" s="12">
        <f t="shared" si="14"/>
        <v>1.9330187138328328E-3</v>
      </c>
      <c r="Y27" s="12">
        <f t="shared" si="15"/>
        <v>2.0810085022076583E-3</v>
      </c>
      <c r="Z27" s="12">
        <f t="shared" si="16"/>
        <v>2.03564385593744E-3</v>
      </c>
      <c r="AA27" s="12">
        <f t="shared" si="17"/>
        <v>3.3681300953895571E-4</v>
      </c>
      <c r="AB27" s="12">
        <f t="shared" si="18"/>
        <v>2.1622615086832239E-4</v>
      </c>
      <c r="AC27" s="12">
        <f t="shared" si="19"/>
        <v>2.2169082271133341E-4</v>
      </c>
      <c r="AD27" s="12">
        <f t="shared" si="20"/>
        <v>2.4142624419689062E-4</v>
      </c>
      <c r="AE27" s="12">
        <f t="shared" si="21"/>
        <v>0.16093091366254433</v>
      </c>
      <c r="AF27" s="12">
        <f t="shared" si="22"/>
        <v>0.11185931585710536</v>
      </c>
      <c r="AG27" s="12">
        <f t="shared" si="23"/>
        <v>0.10653047427540566</v>
      </c>
      <c r="AH27" s="12">
        <f t="shared" si="24"/>
        <v>0.11859945122164346</v>
      </c>
    </row>
    <row r="28" spans="1:34" x14ac:dyDescent="0.25">
      <c r="A28" s="32" t="s">
        <v>223</v>
      </c>
      <c r="B28" s="32">
        <v>52189.125999999997</v>
      </c>
      <c r="C28" s="32">
        <v>57433.684000000001</v>
      </c>
      <c r="D28" s="32">
        <v>49999.383999999998</v>
      </c>
      <c r="E28" s="32">
        <v>56752.525999999998</v>
      </c>
      <c r="F28" s="32">
        <v>60525.273999999998</v>
      </c>
      <c r="G28" s="32">
        <v>50765.332000000002</v>
      </c>
      <c r="H28" s="32">
        <v>51422.362000000001</v>
      </c>
      <c r="I28" s="32">
        <v>46206.205999999998</v>
      </c>
      <c r="J28" s="32">
        <v>40991.116000000002</v>
      </c>
      <c r="M28" s="12">
        <f t="shared" si="0"/>
        <v>1.6197053353664134E-3</v>
      </c>
      <c r="N28" s="12">
        <f t="shared" si="1"/>
        <v>1.5706928866777612E-3</v>
      </c>
      <c r="O28" s="12">
        <f t="shared" si="2"/>
        <v>1.3570263766938492E-3</v>
      </c>
      <c r="P28" s="12">
        <f t="shared" si="3"/>
        <v>1.3556982625983767E-3</v>
      </c>
      <c r="Q28" s="12">
        <f t="shared" si="4"/>
        <v>1.4965966807692643E-3</v>
      </c>
      <c r="R28" s="12">
        <f t="shared" si="5"/>
        <v>1.3288023165958964E-3</v>
      </c>
      <c r="S28" s="12">
        <f t="shared" si="6"/>
        <v>1.7530244369249599E-3</v>
      </c>
      <c r="T28" s="12">
        <f t="shared" si="7"/>
        <v>1.5473973221368476E-3</v>
      </c>
      <c r="U28" s="12">
        <f t="shared" si="8"/>
        <v>1.2803982553852833E-3</v>
      </c>
      <c r="W28" s="12">
        <f t="shared" si="13"/>
        <v>1.5158081995793413E-3</v>
      </c>
      <c r="X28" s="12">
        <f t="shared" si="14"/>
        <v>1.3936990866545125E-3</v>
      </c>
      <c r="Y28" s="12">
        <f t="shared" si="15"/>
        <v>1.5269400048156972E-3</v>
      </c>
      <c r="Z28" s="12">
        <f t="shared" si="16"/>
        <v>1.4788157636831834E-3</v>
      </c>
      <c r="AA28" s="12">
        <f t="shared" si="17"/>
        <v>1.3967571546530296E-4</v>
      </c>
      <c r="AB28" s="12">
        <f t="shared" si="18"/>
        <v>9.0120941704995746E-5</v>
      </c>
      <c r="AC28" s="12">
        <f t="shared" si="19"/>
        <v>2.3697627147707746E-4</v>
      </c>
      <c r="AD28" s="12">
        <f t="shared" si="20"/>
        <v>1.5825824644982102E-4</v>
      </c>
      <c r="AE28" s="12">
        <f t="shared" si="21"/>
        <v>9.2146035035346158E-2</v>
      </c>
      <c r="AF28" s="12">
        <f t="shared" si="22"/>
        <v>6.466312747705491E-2</v>
      </c>
      <c r="AG28" s="12">
        <f t="shared" si="23"/>
        <v>0.15519684514761317</v>
      </c>
      <c r="AH28" s="12">
        <f t="shared" si="24"/>
        <v>0.1070168781915458</v>
      </c>
    </row>
    <row r="29" spans="1:34" x14ac:dyDescent="0.25">
      <c r="A29" s="32" t="s">
        <v>224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M29" s="12">
        <f t="shared" si="0"/>
        <v>0</v>
      </c>
      <c r="N29" s="12">
        <f t="shared" si="1"/>
        <v>0</v>
      </c>
      <c r="O29" s="12">
        <f t="shared" si="2"/>
        <v>0</v>
      </c>
      <c r="P29" s="12">
        <f t="shared" si="3"/>
        <v>0</v>
      </c>
      <c r="Q29" s="12">
        <f t="shared" si="4"/>
        <v>0</v>
      </c>
      <c r="R29" s="12">
        <f t="shared" si="5"/>
        <v>0</v>
      </c>
      <c r="S29" s="12">
        <f t="shared" si="6"/>
        <v>0</v>
      </c>
      <c r="T29" s="12">
        <f t="shared" si="7"/>
        <v>0</v>
      </c>
      <c r="U29" s="12">
        <f t="shared" si="8"/>
        <v>0</v>
      </c>
      <c r="W29" s="12">
        <f t="shared" si="13"/>
        <v>0</v>
      </c>
      <c r="X29" s="12">
        <f t="shared" si="14"/>
        <v>0</v>
      </c>
      <c r="Y29" s="12">
        <f t="shared" si="15"/>
        <v>0</v>
      </c>
      <c r="Z29" s="12">
        <f t="shared" si="16"/>
        <v>0</v>
      </c>
      <c r="AA29" s="12">
        <f t="shared" si="17"/>
        <v>0</v>
      </c>
      <c r="AB29" s="12">
        <f t="shared" si="18"/>
        <v>0</v>
      </c>
      <c r="AC29" s="12">
        <f t="shared" si="19"/>
        <v>0</v>
      </c>
      <c r="AD29" s="12">
        <f t="shared" si="20"/>
        <v>0</v>
      </c>
      <c r="AE29" s="12" t="e">
        <f t="shared" si="21"/>
        <v>#DIV/0!</v>
      </c>
      <c r="AF29" s="12" t="e">
        <f t="shared" si="22"/>
        <v>#DIV/0!</v>
      </c>
      <c r="AG29" s="12" t="e">
        <f t="shared" si="23"/>
        <v>#DIV/0!</v>
      </c>
      <c r="AH29" s="12" t="e">
        <f t="shared" si="24"/>
        <v>#DIV/0!</v>
      </c>
    </row>
    <row r="30" spans="1:34" x14ac:dyDescent="0.25">
      <c r="A30" s="32" t="s">
        <v>23</v>
      </c>
      <c r="B30" s="32">
        <v>1858707.73</v>
      </c>
      <c r="C30" s="32">
        <v>2005561.8540000001</v>
      </c>
      <c r="D30" s="32">
        <v>1967527.9439999999</v>
      </c>
      <c r="E30" s="32">
        <v>2253193.5260000001</v>
      </c>
      <c r="F30" s="32">
        <v>2119155.1919999998</v>
      </c>
      <c r="G30" s="32">
        <v>1957442.4620000001</v>
      </c>
      <c r="H30" s="32">
        <v>2020081.3</v>
      </c>
      <c r="I30" s="32">
        <v>1774779.0080001</v>
      </c>
      <c r="J30" s="32">
        <v>1716620.0819999999</v>
      </c>
      <c r="M30" s="12">
        <f t="shared" si="0"/>
        <v>5.7685557469726451E-2</v>
      </c>
      <c r="N30" s="12">
        <f t="shared" si="1"/>
        <v>5.484798324742781E-2</v>
      </c>
      <c r="O30" s="12">
        <f t="shared" si="2"/>
        <v>5.3400404230784494E-2</v>
      </c>
      <c r="P30" s="12">
        <f t="shared" si="3"/>
        <v>5.3824045620385431E-2</v>
      </c>
      <c r="Q30" s="12">
        <f t="shared" si="4"/>
        <v>5.2399938352731004E-2</v>
      </c>
      <c r="R30" s="12">
        <f t="shared" si="5"/>
        <v>5.1236818033786817E-2</v>
      </c>
      <c r="S30" s="12">
        <f t="shared" si="6"/>
        <v>6.8865990315169517E-2</v>
      </c>
      <c r="T30" s="12">
        <f t="shared" si="7"/>
        <v>5.9435485448946959E-2</v>
      </c>
      <c r="U30" s="12">
        <f t="shared" si="8"/>
        <v>5.3620334663543726E-2</v>
      </c>
      <c r="W30" s="12">
        <f t="shared" si="13"/>
        <v>5.5311314982646249E-2</v>
      </c>
      <c r="X30" s="12">
        <f t="shared" si="14"/>
        <v>5.2486934002301089E-2</v>
      </c>
      <c r="Y30" s="12">
        <f t="shared" si="15"/>
        <v>6.0640603475886734E-2</v>
      </c>
      <c r="Z30" s="12">
        <f t="shared" si="16"/>
        <v>5.6146284153611364E-2</v>
      </c>
      <c r="AA30" s="12">
        <f t="shared" si="17"/>
        <v>2.1798260923635822E-3</v>
      </c>
      <c r="AB30" s="12">
        <f t="shared" si="18"/>
        <v>1.2958058606509359E-3</v>
      </c>
      <c r="AC30" s="12">
        <f t="shared" si="19"/>
        <v>7.6939415227910831E-3</v>
      </c>
      <c r="AD30" s="12">
        <f t="shared" si="20"/>
        <v>5.4096643981622582E-3</v>
      </c>
      <c r="AE30" s="12">
        <f t="shared" si="21"/>
        <v>3.9410129609963096E-2</v>
      </c>
      <c r="AF30" s="12">
        <f t="shared" si="22"/>
        <v>2.4688160687650878E-2</v>
      </c>
      <c r="AG30" s="12">
        <f t="shared" si="23"/>
        <v>0.12687772023658239</v>
      </c>
      <c r="AH30" s="12">
        <f t="shared" si="24"/>
        <v>9.6349464255940528E-2</v>
      </c>
    </row>
    <row r="31" spans="1:34" x14ac:dyDescent="0.25">
      <c r="A31" s="32" t="s">
        <v>225</v>
      </c>
      <c r="B31" s="32">
        <v>135497.9</v>
      </c>
      <c r="C31" s="32">
        <v>148322.924</v>
      </c>
      <c r="D31" s="32">
        <v>120598.57399999999</v>
      </c>
      <c r="E31" s="32">
        <v>158857.696</v>
      </c>
      <c r="F31" s="32">
        <v>137928.59999999998</v>
      </c>
      <c r="G31" s="32">
        <v>120548.558</v>
      </c>
      <c r="H31" s="32">
        <v>131427.848</v>
      </c>
      <c r="I31" s="32">
        <v>104025.95800001001</v>
      </c>
      <c r="J31" s="32">
        <v>114006.906</v>
      </c>
      <c r="M31" s="12">
        <f t="shared" si="0"/>
        <v>4.2052183736693491E-3</v>
      </c>
      <c r="N31" s="12">
        <f t="shared" si="1"/>
        <v>4.05632627811314E-3</v>
      </c>
      <c r="O31" s="12">
        <f t="shared" si="2"/>
        <v>3.2731492433919793E-3</v>
      </c>
      <c r="P31" s="12">
        <f t="shared" si="3"/>
        <v>3.7947756275655657E-3</v>
      </c>
      <c r="Q31" s="12">
        <f t="shared" si="4"/>
        <v>3.4105336713246685E-3</v>
      </c>
      <c r="R31" s="12">
        <f t="shared" si="5"/>
        <v>3.1554054080192915E-3</v>
      </c>
      <c r="S31" s="12">
        <f t="shared" si="6"/>
        <v>4.480467646283133E-3</v>
      </c>
      <c r="T31" s="12">
        <f t="shared" si="7"/>
        <v>3.4837201055186325E-3</v>
      </c>
      <c r="U31" s="12">
        <f t="shared" si="8"/>
        <v>3.5611190372146491E-3</v>
      </c>
      <c r="W31" s="12">
        <f t="shared" si="13"/>
        <v>3.8448979650581561E-3</v>
      </c>
      <c r="X31" s="12">
        <f t="shared" si="14"/>
        <v>3.4535715689698421E-3</v>
      </c>
      <c r="Y31" s="12">
        <f t="shared" si="15"/>
        <v>3.8417689296721385E-3</v>
      </c>
      <c r="Z31" s="12">
        <f t="shared" si="16"/>
        <v>3.7134128212333783E-3</v>
      </c>
      <c r="AA31" s="12">
        <f t="shared" si="17"/>
        <v>5.007141545582273E-4</v>
      </c>
      <c r="AB31" s="12">
        <f t="shared" si="18"/>
        <v>3.2185053190254327E-4</v>
      </c>
      <c r="AC31" s="12">
        <f t="shared" si="19"/>
        <v>5.5448145740621491E-4</v>
      </c>
      <c r="AD31" s="12">
        <f t="shared" si="20"/>
        <v>4.5101934023534466E-4</v>
      </c>
      <c r="AE31" s="12">
        <f t="shared" si="21"/>
        <v>0.13022820348124731</v>
      </c>
      <c r="AF31" s="12">
        <f t="shared" si="22"/>
        <v>9.3193531819161735E-2</v>
      </c>
      <c r="AG31" s="12">
        <f t="shared" si="23"/>
        <v>0.14432972611227168</v>
      </c>
      <c r="AH31" s="12">
        <f t="shared" si="24"/>
        <v>0.12145682743820076</v>
      </c>
    </row>
    <row r="32" spans="1:34" x14ac:dyDescent="0.25">
      <c r="A32" s="32" t="s">
        <v>159</v>
      </c>
      <c r="B32" s="32">
        <v>324921.64600000001</v>
      </c>
      <c r="C32" s="32">
        <v>298433.652</v>
      </c>
      <c r="D32" s="32">
        <v>290343.554</v>
      </c>
      <c r="E32" s="32">
        <v>364555.97000000003</v>
      </c>
      <c r="F32" s="32">
        <v>279065.35600000003</v>
      </c>
      <c r="G32" s="32">
        <v>277267.21800000098</v>
      </c>
      <c r="H32" s="32">
        <v>301199.21799999999</v>
      </c>
      <c r="I32" s="32">
        <v>271112.87400000001</v>
      </c>
      <c r="J32" s="32">
        <v>247918.60799999998</v>
      </c>
      <c r="M32" s="12">
        <f t="shared" si="0"/>
        <v>1.0084041714019833E-2</v>
      </c>
      <c r="N32" s="12">
        <f t="shared" si="1"/>
        <v>8.1615453109653638E-3</v>
      </c>
      <c r="O32" s="12">
        <f t="shared" si="2"/>
        <v>7.8801743053681407E-3</v>
      </c>
      <c r="P32" s="12">
        <f t="shared" si="3"/>
        <v>8.7084739655265038E-3</v>
      </c>
      <c r="Q32" s="12">
        <f t="shared" si="4"/>
        <v>6.9003947922200758E-3</v>
      </c>
      <c r="R32" s="12">
        <f t="shared" si="5"/>
        <v>7.2575773087527676E-3</v>
      </c>
      <c r="S32" s="12">
        <f t="shared" si="6"/>
        <v>1.0268092888006355E-2</v>
      </c>
      <c r="T32" s="12">
        <f t="shared" si="7"/>
        <v>9.0792854800592071E-3</v>
      </c>
      <c r="U32" s="12">
        <f t="shared" si="8"/>
        <v>7.7439841638063207E-3</v>
      </c>
      <c r="W32" s="12">
        <f t="shared" si="13"/>
        <v>8.708587110117778E-3</v>
      </c>
      <c r="X32" s="12">
        <f t="shared" si="14"/>
        <v>7.6221486888331151E-3</v>
      </c>
      <c r="Y32" s="12">
        <f t="shared" si="15"/>
        <v>9.0304541772906286E-3</v>
      </c>
      <c r="Z32" s="12">
        <f t="shared" si="16"/>
        <v>8.4537299920805081E-3</v>
      </c>
      <c r="AA32" s="12">
        <f t="shared" si="17"/>
        <v>1.1994577675950974E-3</v>
      </c>
      <c r="AB32" s="12">
        <f t="shared" si="18"/>
        <v>9.575864413286047E-4</v>
      </c>
      <c r="AC32" s="12">
        <f t="shared" si="19"/>
        <v>1.2627626796010559E-3</v>
      </c>
      <c r="AD32" s="12">
        <f t="shared" si="20"/>
        <v>1.181511311239824E-3</v>
      </c>
      <c r="AE32" s="12">
        <f t="shared" si="21"/>
        <v>0.13773276335509671</v>
      </c>
      <c r="AF32" s="12">
        <f t="shared" si="22"/>
        <v>0.12563208622937569</v>
      </c>
      <c r="AG32" s="12">
        <f t="shared" si="23"/>
        <v>0.13983379515690292</v>
      </c>
      <c r="AH32" s="12">
        <f t="shared" si="24"/>
        <v>0.13976213013032934</v>
      </c>
    </row>
    <row r="33" spans="1:34" x14ac:dyDescent="0.25">
      <c r="A33" s="32" t="s">
        <v>226</v>
      </c>
      <c r="B33" s="32">
        <v>60344.042000000001</v>
      </c>
      <c r="C33" s="32">
        <v>91156.91</v>
      </c>
      <c r="D33" s="32">
        <v>85471.514000100011</v>
      </c>
      <c r="E33" s="32">
        <v>79471.548000199997</v>
      </c>
      <c r="F33" s="32">
        <v>89251.381999999998</v>
      </c>
      <c r="G33" s="32">
        <v>84129.410000000993</v>
      </c>
      <c r="H33" s="32">
        <v>56207.07</v>
      </c>
      <c r="I33" s="32">
        <v>79927.396000199995</v>
      </c>
      <c r="J33" s="32">
        <v>67647.047999999995</v>
      </c>
      <c r="M33" s="12">
        <f t="shared" si="0"/>
        <v>1.8727956238426937E-3</v>
      </c>
      <c r="N33" s="12">
        <f t="shared" si="1"/>
        <v>2.4929536142679772E-3</v>
      </c>
      <c r="O33" s="12">
        <f t="shared" si="2"/>
        <v>2.3197705586551491E-3</v>
      </c>
      <c r="P33" s="12">
        <f t="shared" si="3"/>
        <v>1.8984078268141692E-3</v>
      </c>
      <c r="Q33" s="12">
        <f t="shared" si="4"/>
        <v>2.2069015673563024E-3</v>
      </c>
      <c r="R33" s="12">
        <f t="shared" si="5"/>
        <v>2.2021200393577117E-3</v>
      </c>
      <c r="S33" s="12">
        <f t="shared" si="6"/>
        <v>1.9161384931705744E-3</v>
      </c>
      <c r="T33" s="12">
        <f t="shared" si="7"/>
        <v>2.6766845677847011E-3</v>
      </c>
      <c r="U33" s="12">
        <f t="shared" si="8"/>
        <v>2.1130227886736364E-3</v>
      </c>
      <c r="W33" s="12">
        <f t="shared" si="13"/>
        <v>2.2285065989219397E-3</v>
      </c>
      <c r="X33" s="12">
        <f t="shared" si="14"/>
        <v>2.1024764778427279E-3</v>
      </c>
      <c r="Y33" s="12">
        <f t="shared" si="15"/>
        <v>2.2352819498763043E-3</v>
      </c>
      <c r="Z33" s="12">
        <f t="shared" si="16"/>
        <v>2.1887550088803237E-3</v>
      </c>
      <c r="AA33" s="12">
        <f t="shared" si="17"/>
        <v>3.1999346248278283E-4</v>
      </c>
      <c r="AB33" s="12">
        <f t="shared" si="18"/>
        <v>1.767448061527185E-4</v>
      </c>
      <c r="AC33" s="12">
        <f t="shared" si="19"/>
        <v>3.9473796343425608E-4</v>
      </c>
      <c r="AD33" s="12">
        <f t="shared" si="20"/>
        <v>2.7669296946743817E-4</v>
      </c>
      <c r="AE33" s="12">
        <f t="shared" si="21"/>
        <v>0.14359098718288857</v>
      </c>
      <c r="AF33" s="12">
        <f t="shared" si="22"/>
        <v>8.4065057571568985E-2</v>
      </c>
      <c r="AG33" s="12">
        <f t="shared" si="23"/>
        <v>0.17659426071780343</v>
      </c>
      <c r="AH33" s="12">
        <f t="shared" si="24"/>
        <v>0.12641568761456898</v>
      </c>
    </row>
    <row r="34" spans="1:34" x14ac:dyDescent="0.25">
      <c r="A34" s="32" t="s">
        <v>227</v>
      </c>
      <c r="B34" s="32">
        <v>5433.4</v>
      </c>
      <c r="C34" s="32">
        <v>5579.3680000100003</v>
      </c>
      <c r="D34" s="32">
        <v>5190.4919999999993</v>
      </c>
      <c r="E34" s="32">
        <v>6414.3820000099995</v>
      </c>
      <c r="F34" s="32">
        <v>6008.4900000000007</v>
      </c>
      <c r="G34" s="32">
        <v>5485.5320000010006</v>
      </c>
      <c r="H34" s="32">
        <v>5183.5340000000006</v>
      </c>
      <c r="I34" s="32">
        <v>4439.6979999999994</v>
      </c>
      <c r="J34" s="32">
        <v>4672.7320000000009</v>
      </c>
      <c r="M34" s="12">
        <f t="shared" si="0"/>
        <v>1.6862721497156073E-4</v>
      </c>
      <c r="N34" s="12">
        <f t="shared" si="1"/>
        <v>1.5258421573258708E-4</v>
      </c>
      <c r="O34" s="12">
        <f t="shared" si="2"/>
        <v>1.4087442661330407E-4</v>
      </c>
      <c r="P34" s="12">
        <f t="shared" si="3"/>
        <v>1.5322607020268767E-4</v>
      </c>
      <c r="Q34" s="12">
        <f t="shared" si="4"/>
        <v>1.485707638504093E-4</v>
      </c>
      <c r="R34" s="12">
        <f t="shared" si="5"/>
        <v>1.4358593438061729E-4</v>
      </c>
      <c r="S34" s="12">
        <f t="shared" si="6"/>
        <v>1.7671031469988459E-4</v>
      </c>
      <c r="T34" s="12">
        <f t="shared" si="7"/>
        <v>1.4868082430953794E-4</v>
      </c>
      <c r="U34" s="12">
        <f t="shared" si="8"/>
        <v>1.459574289385775E-4</v>
      </c>
      <c r="W34" s="12">
        <f t="shared" si="13"/>
        <v>1.5402861910581729E-4</v>
      </c>
      <c r="X34" s="12">
        <f t="shared" si="14"/>
        <v>1.4846092281123809E-4</v>
      </c>
      <c r="Y34" s="12">
        <f t="shared" si="15"/>
        <v>1.5711618931600003E-4</v>
      </c>
      <c r="Z34" s="12">
        <f t="shared" si="16"/>
        <v>1.5320191041101846E-4</v>
      </c>
      <c r="AA34" s="12">
        <f t="shared" si="17"/>
        <v>1.3932660953421487E-5</v>
      </c>
      <c r="AB34" s="12">
        <f t="shared" si="18"/>
        <v>4.8210064776357454E-6</v>
      </c>
      <c r="AC34" s="12">
        <f t="shared" si="19"/>
        <v>1.7023558169671371E-5</v>
      </c>
      <c r="AD34" s="12">
        <f t="shared" si="20"/>
        <v>1.1883661709533731E-5</v>
      </c>
      <c r="AE34" s="12">
        <f t="shared" si="21"/>
        <v>9.0455014362297054E-2</v>
      </c>
      <c r="AF34" s="12">
        <f t="shared" si="22"/>
        <v>3.2473235288759825E-2</v>
      </c>
      <c r="AG34" s="12">
        <f t="shared" si="23"/>
        <v>0.10835012129420177</v>
      </c>
      <c r="AH34" s="12">
        <f t="shared" si="24"/>
        <v>7.7568626119945847E-2</v>
      </c>
    </row>
    <row r="35" spans="1:34" x14ac:dyDescent="0.25">
      <c r="A35" s="32" t="s">
        <v>228</v>
      </c>
      <c r="B35" s="32">
        <v>291082.34999999998</v>
      </c>
      <c r="C35" s="32">
        <v>334652.54399999999</v>
      </c>
      <c r="D35" s="32">
        <v>272750.66200000001</v>
      </c>
      <c r="E35" s="32">
        <v>318485.70600000001</v>
      </c>
      <c r="F35" s="32">
        <v>357503.68</v>
      </c>
      <c r="G35" s="32">
        <v>270093.40400000004</v>
      </c>
      <c r="H35" s="32">
        <v>282523.81</v>
      </c>
      <c r="I35" s="32">
        <v>266968.09600003</v>
      </c>
      <c r="J35" s="32">
        <v>250285.34599999999</v>
      </c>
      <c r="M35" s="12">
        <f t="shared" si="0"/>
        <v>9.0338289115244746E-3</v>
      </c>
      <c r="N35" s="12">
        <f t="shared" si="1"/>
        <v>9.1520573600923204E-3</v>
      </c>
      <c r="O35" s="12">
        <f t="shared" si="2"/>
        <v>7.4026880530109881E-3</v>
      </c>
      <c r="P35" s="12">
        <f t="shared" si="3"/>
        <v>7.6079524334585107E-3</v>
      </c>
      <c r="Q35" s="12">
        <f t="shared" si="4"/>
        <v>8.8399239770611728E-3</v>
      </c>
      <c r="R35" s="12">
        <f t="shared" si="5"/>
        <v>7.0697999361546858E-3</v>
      </c>
      <c r="S35" s="12">
        <f t="shared" si="6"/>
        <v>9.6314351126683823E-3</v>
      </c>
      <c r="T35" s="12">
        <f t="shared" si="7"/>
        <v>8.9404812168828417E-3</v>
      </c>
      <c r="U35" s="12">
        <f t="shared" si="8"/>
        <v>7.8179115778868272E-3</v>
      </c>
      <c r="W35" s="12">
        <f t="shared" si="13"/>
        <v>8.5295247748759292E-3</v>
      </c>
      <c r="X35" s="12">
        <f t="shared" si="14"/>
        <v>7.839225448891457E-3</v>
      </c>
      <c r="Y35" s="12">
        <f t="shared" si="15"/>
        <v>8.796609302479351E-3</v>
      </c>
      <c r="Z35" s="12">
        <f t="shared" si="16"/>
        <v>8.3884531754155802E-3</v>
      </c>
      <c r="AA35" s="12">
        <f t="shared" si="17"/>
        <v>9.7765803828341871E-4</v>
      </c>
      <c r="AB35" s="12">
        <f t="shared" si="18"/>
        <v>9.0744156054225512E-4</v>
      </c>
      <c r="AC35" s="12">
        <f t="shared" si="19"/>
        <v>9.1528205959542366E-4</v>
      </c>
      <c r="AD35" s="12">
        <f t="shared" si="20"/>
        <v>9.1504402188666149E-4</v>
      </c>
      <c r="AE35" s="12">
        <f t="shared" si="21"/>
        <v>0.11462045824207595</v>
      </c>
      <c r="AF35" s="12">
        <f t="shared" si="22"/>
        <v>0.1157565331496591</v>
      </c>
      <c r="AG35" s="12">
        <f t="shared" si="23"/>
        <v>0.10404941587407419</v>
      </c>
      <c r="AH35" s="12">
        <f t="shared" si="24"/>
        <v>0.10908376106436672</v>
      </c>
    </row>
    <row r="36" spans="1:34" x14ac:dyDescent="0.25">
      <c r="A36" s="32" t="s">
        <v>229</v>
      </c>
      <c r="B36" s="32">
        <v>28492.236000000001</v>
      </c>
      <c r="C36" s="32">
        <v>29200.006000000001</v>
      </c>
      <c r="D36" s="32">
        <v>26975.364000000001</v>
      </c>
      <c r="E36" s="32">
        <v>33523.892</v>
      </c>
      <c r="F36" s="32">
        <v>29497.186000000002</v>
      </c>
      <c r="G36" s="32">
        <v>27822.718000000001</v>
      </c>
      <c r="H36" s="32">
        <v>26808.975999999999</v>
      </c>
      <c r="I36" s="32">
        <v>22248.464</v>
      </c>
      <c r="J36" s="32">
        <v>24101.434000000001</v>
      </c>
      <c r="M36" s="12">
        <f t="shared" si="0"/>
        <v>8.8426517557927678E-4</v>
      </c>
      <c r="N36" s="12">
        <f t="shared" si="1"/>
        <v>7.9855998293872196E-4</v>
      </c>
      <c r="O36" s="12">
        <f t="shared" si="2"/>
        <v>7.321346292769867E-4</v>
      </c>
      <c r="P36" s="12">
        <f t="shared" si="3"/>
        <v>8.0081514151344774E-4</v>
      </c>
      <c r="Q36" s="12">
        <f t="shared" si="4"/>
        <v>7.2937118235323671E-4</v>
      </c>
      <c r="R36" s="12">
        <f t="shared" si="5"/>
        <v>7.2827046875994714E-4</v>
      </c>
      <c r="S36" s="12">
        <f t="shared" si="6"/>
        <v>9.139368210455748E-4</v>
      </c>
      <c r="T36" s="12">
        <f t="shared" si="7"/>
        <v>7.4507769833467949E-4</v>
      </c>
      <c r="U36" s="12">
        <f t="shared" si="8"/>
        <v>7.528322489654478E-4</v>
      </c>
      <c r="W36" s="12">
        <f t="shared" si="13"/>
        <v>8.0498659593166181E-4</v>
      </c>
      <c r="X36" s="12">
        <f t="shared" si="14"/>
        <v>7.528189308755439E-4</v>
      </c>
      <c r="Y36" s="12">
        <f t="shared" si="15"/>
        <v>8.0394892278190077E-4</v>
      </c>
      <c r="Z36" s="12">
        <f t="shared" si="16"/>
        <v>7.8725148319636886E-4</v>
      </c>
      <c r="AA36" s="12">
        <f t="shared" si="17"/>
        <v>7.6268616058501246E-5</v>
      </c>
      <c r="AB36" s="12">
        <f t="shared" si="18"/>
        <v>4.1569581057573111E-5</v>
      </c>
      <c r="AC36" s="12">
        <f t="shared" si="19"/>
        <v>9.5331194197998637E-5</v>
      </c>
      <c r="AD36" s="12">
        <f t="shared" si="20"/>
        <v>6.9464698785887509E-5</v>
      </c>
      <c r="AE36" s="12">
        <f t="shared" si="21"/>
        <v>9.4745200036816468E-2</v>
      </c>
      <c r="AF36" s="12">
        <f t="shared" si="22"/>
        <v>5.5218564986439476E-2</v>
      </c>
      <c r="AG36" s="12">
        <f t="shared" si="23"/>
        <v>0.11857867023208955</v>
      </c>
      <c r="AH36" s="12">
        <f t="shared" si="24"/>
        <v>8.8236986869620809E-2</v>
      </c>
    </row>
    <row r="37" spans="1:34" x14ac:dyDescent="0.25">
      <c r="A37" s="32" t="s">
        <v>230</v>
      </c>
      <c r="B37" s="32">
        <v>23241.202000000001</v>
      </c>
      <c r="C37" s="32">
        <v>24572.396000000001</v>
      </c>
      <c r="D37" s="32">
        <v>23526.862000002002</v>
      </c>
      <c r="E37" s="32">
        <v>30801.934000000001</v>
      </c>
      <c r="F37" s="32">
        <v>27575.482</v>
      </c>
      <c r="G37" s="32">
        <v>26655.736000001001</v>
      </c>
      <c r="H37" s="32">
        <v>23094.446</v>
      </c>
      <c r="I37" s="32">
        <v>19770.561999999998</v>
      </c>
      <c r="J37" s="32">
        <v>22321.130000001998</v>
      </c>
      <c r="M37" s="12">
        <f t="shared" si="0"/>
        <v>7.2129774466291236E-4</v>
      </c>
      <c r="N37" s="12">
        <f t="shared" si="1"/>
        <v>6.7200438693483554E-4</v>
      </c>
      <c r="O37" s="12">
        <f t="shared" si="2"/>
        <v>6.3853931270111092E-4</v>
      </c>
      <c r="P37" s="12">
        <f t="shared" si="3"/>
        <v>7.3579330034525463E-4</v>
      </c>
      <c r="Q37" s="12">
        <f t="shared" si="4"/>
        <v>6.8185358122976186E-4</v>
      </c>
      <c r="R37" s="12">
        <f t="shared" si="5"/>
        <v>6.9772426086704134E-4</v>
      </c>
      <c r="S37" s="12">
        <f t="shared" si="6"/>
        <v>7.8730588445633627E-4</v>
      </c>
      <c r="T37" s="12">
        <f t="shared" si="7"/>
        <v>6.6209536216716249E-4</v>
      </c>
      <c r="U37" s="12">
        <f t="shared" si="8"/>
        <v>6.9722268381838316E-4</v>
      </c>
      <c r="W37" s="12">
        <f t="shared" si="13"/>
        <v>6.772804814329528E-4</v>
      </c>
      <c r="X37" s="12">
        <f t="shared" si="14"/>
        <v>7.0512371414735257E-4</v>
      </c>
      <c r="Y37" s="12">
        <f t="shared" si="15"/>
        <v>7.155413101472939E-4</v>
      </c>
      <c r="Z37" s="12">
        <f t="shared" si="16"/>
        <v>6.9931516857586642E-4</v>
      </c>
      <c r="AA37" s="12">
        <f t="shared" si="17"/>
        <v>4.1630726573755933E-5</v>
      </c>
      <c r="AB37" s="12">
        <f t="shared" si="18"/>
        <v>2.7720700860551776E-5</v>
      </c>
      <c r="AC37" s="12">
        <f t="shared" si="19"/>
        <v>6.4584036540894676E-5</v>
      </c>
      <c r="AD37" s="12">
        <f t="shared" si="20"/>
        <v>4.4290190480883634E-5</v>
      </c>
      <c r="AE37" s="12">
        <f t="shared" si="21"/>
        <v>6.1467483140331951E-2</v>
      </c>
      <c r="AF37" s="12">
        <f t="shared" si="22"/>
        <v>3.9313244334821605E-2</v>
      </c>
      <c r="AG37" s="12">
        <f t="shared" si="23"/>
        <v>9.0258990815778442E-2</v>
      </c>
      <c r="AH37" s="12">
        <f t="shared" si="24"/>
        <v>6.333366194684327E-2</v>
      </c>
    </row>
    <row r="38" spans="1:34" x14ac:dyDescent="0.25">
      <c r="A38" s="32" t="s">
        <v>231</v>
      </c>
      <c r="B38" s="32">
        <v>9423.42</v>
      </c>
      <c r="C38" s="32">
        <v>9549.4040000200002</v>
      </c>
      <c r="D38" s="32">
        <v>8785.5360000000001</v>
      </c>
      <c r="E38" s="32">
        <v>10474.691999999999</v>
      </c>
      <c r="F38" s="32">
        <v>9960.5519999999997</v>
      </c>
      <c r="G38" s="32">
        <v>9003.6740000000009</v>
      </c>
      <c r="H38" s="32">
        <v>9198.3179999999993</v>
      </c>
      <c r="I38" s="32">
        <v>6996.4480000100002</v>
      </c>
      <c r="J38" s="32">
        <v>7204.02</v>
      </c>
      <c r="M38" s="12">
        <f t="shared" si="0"/>
        <v>2.9245869439159733E-4</v>
      </c>
      <c r="N38" s="12">
        <f t="shared" si="1"/>
        <v>2.6115651809561049E-4</v>
      </c>
      <c r="O38" s="12">
        <f t="shared" si="2"/>
        <v>2.3844701937514616E-4</v>
      </c>
      <c r="P38" s="12">
        <f t="shared" si="3"/>
        <v>2.5021832060220746E-4</v>
      </c>
      <c r="Q38" s="12">
        <f t="shared" si="4"/>
        <v>2.4629263242706932E-4</v>
      </c>
      <c r="R38" s="12">
        <f t="shared" si="5"/>
        <v>2.3567467004991205E-4</v>
      </c>
      <c r="S38" s="12">
        <f t="shared" si="6"/>
        <v>3.1357712103163838E-4</v>
      </c>
      <c r="T38" s="12">
        <f t="shared" si="7"/>
        <v>2.3430369720650032E-4</v>
      </c>
      <c r="U38" s="12">
        <f t="shared" si="8"/>
        <v>2.2502472583963532E-4</v>
      </c>
      <c r="W38" s="12">
        <f t="shared" si="13"/>
        <v>2.6402074395411799E-4</v>
      </c>
      <c r="X38" s="12">
        <f t="shared" si="14"/>
        <v>2.4406187435972956E-4</v>
      </c>
      <c r="Y38" s="12">
        <f t="shared" si="15"/>
        <v>2.57635181359258E-4</v>
      </c>
      <c r="Z38" s="12">
        <f t="shared" si="16"/>
        <v>2.552392665577019E-4</v>
      </c>
      <c r="AA38" s="12">
        <f t="shared" si="17"/>
        <v>2.7119515147714043E-5</v>
      </c>
      <c r="AB38" s="12">
        <f t="shared" si="18"/>
        <v>7.5240716379545164E-6</v>
      </c>
      <c r="AC38" s="12">
        <f t="shared" si="19"/>
        <v>4.866878145318576E-5</v>
      </c>
      <c r="AD38" s="12">
        <f t="shared" si="20"/>
        <v>2.946359328908807E-5</v>
      </c>
      <c r="AE38" s="12">
        <f t="shared" si="21"/>
        <v>0.10271736508865728</v>
      </c>
      <c r="AF38" s="12">
        <f t="shared" si="22"/>
        <v>3.0828541564277993E-2</v>
      </c>
      <c r="AG38" s="12">
        <f t="shared" si="23"/>
        <v>0.18890580547429134</v>
      </c>
      <c r="AH38" s="12">
        <f t="shared" si="24"/>
        <v>0.11543519022934992</v>
      </c>
    </row>
    <row r="39" spans="1:34" x14ac:dyDescent="0.25">
      <c r="A39" s="32" t="s">
        <v>232</v>
      </c>
      <c r="B39" s="32">
        <v>126192.606</v>
      </c>
      <c r="C39" s="32">
        <v>145384.736</v>
      </c>
      <c r="D39" s="32">
        <v>127614.54</v>
      </c>
      <c r="E39" s="32">
        <v>157442.818</v>
      </c>
      <c r="F39" s="32">
        <v>140267.394</v>
      </c>
      <c r="G39" s="32">
        <v>139572.29600000201</v>
      </c>
      <c r="H39" s="32">
        <v>124152.42599999999</v>
      </c>
      <c r="I39" s="32">
        <v>101256.842</v>
      </c>
      <c r="J39" s="32">
        <v>124195.54800000299</v>
      </c>
      <c r="M39" s="12">
        <f t="shared" si="0"/>
        <v>3.9164257554723499E-3</v>
      </c>
      <c r="N39" s="12">
        <f t="shared" si="1"/>
        <v>3.9759728919134671E-3</v>
      </c>
      <c r="O39" s="12">
        <f t="shared" si="2"/>
        <v>3.4635686077582931E-3</v>
      </c>
      <c r="P39" s="12">
        <f t="shared" si="3"/>
        <v>3.7609771734423317E-3</v>
      </c>
      <c r="Q39" s="12">
        <f t="shared" si="4"/>
        <v>3.4683645757730007E-3</v>
      </c>
      <c r="R39" s="12">
        <f t="shared" si="5"/>
        <v>3.6533591518205935E-3</v>
      </c>
      <c r="S39" s="12">
        <f t="shared" si="6"/>
        <v>4.2324434004318541E-3</v>
      </c>
      <c r="T39" s="12">
        <f t="shared" si="7"/>
        <v>3.3909853182672884E-3</v>
      </c>
      <c r="U39" s="12">
        <f t="shared" si="8"/>
        <v>3.8793713980810633E-3</v>
      </c>
      <c r="W39" s="12">
        <f t="shared" si="13"/>
        <v>3.7853224183813702E-3</v>
      </c>
      <c r="X39" s="12">
        <f t="shared" si="14"/>
        <v>3.6275669670119749E-3</v>
      </c>
      <c r="Y39" s="12">
        <f t="shared" si="15"/>
        <v>3.8342667055934021E-3</v>
      </c>
      <c r="Z39" s="12">
        <f t="shared" si="16"/>
        <v>3.7490520303289157E-3</v>
      </c>
      <c r="AA39" s="12">
        <f t="shared" si="17"/>
        <v>2.8023311965654131E-4</v>
      </c>
      <c r="AB39" s="12">
        <f t="shared" si="18"/>
        <v>1.4800155633168144E-4</v>
      </c>
      <c r="AC39" s="12">
        <f t="shared" si="19"/>
        <v>4.2253846093973758E-4</v>
      </c>
      <c r="AD39" s="12">
        <f t="shared" si="20"/>
        <v>2.8016841667597998E-4</v>
      </c>
      <c r="AE39" s="12">
        <f t="shared" si="21"/>
        <v>7.4031506086705001E-2</v>
      </c>
      <c r="AF39" s="12">
        <f t="shared" si="22"/>
        <v>4.0799124503438249E-2</v>
      </c>
      <c r="AG39" s="12">
        <f t="shared" si="23"/>
        <v>0.11020059202541685</v>
      </c>
      <c r="AH39" s="12">
        <f t="shared" si="24"/>
        <v>7.4730469038435818E-2</v>
      </c>
    </row>
    <row r="40" spans="1:34" x14ac:dyDescent="0.25">
      <c r="A40" s="32" t="s">
        <v>233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M40" s="12">
        <f t="shared" ref="M40:M71" si="49">B40/B$170</f>
        <v>0</v>
      </c>
      <c r="N40" s="12">
        <f t="shared" ref="N40:N71" si="50">C40/C$170</f>
        <v>0</v>
      </c>
      <c r="O40" s="12">
        <f t="shared" ref="O40:O71" si="51">D40/D$170</f>
        <v>0</v>
      </c>
      <c r="P40" s="12">
        <f t="shared" ref="P40:P71" si="52">E40/E$170</f>
        <v>0</v>
      </c>
      <c r="Q40" s="12">
        <f t="shared" ref="Q40:Q71" si="53">F40/F$170</f>
        <v>0</v>
      </c>
      <c r="R40" s="12">
        <f t="shared" ref="R40:R71" si="54">G40/G$170</f>
        <v>0</v>
      </c>
      <c r="S40" s="12">
        <f t="shared" ref="S40:S71" si="55">H40/H$170</f>
        <v>0</v>
      </c>
      <c r="T40" s="12">
        <f t="shared" ref="T40:T71" si="56">I40/I$170</f>
        <v>0</v>
      </c>
      <c r="U40" s="12">
        <f t="shared" ref="U40:U71" si="57">J40/J$170</f>
        <v>0</v>
      </c>
      <c r="W40" s="12">
        <f t="shared" si="13"/>
        <v>0</v>
      </c>
      <c r="X40" s="12">
        <f t="shared" si="14"/>
        <v>0</v>
      </c>
      <c r="Y40" s="12">
        <f t="shared" si="15"/>
        <v>0</v>
      </c>
      <c r="Z40" s="12">
        <f t="shared" si="16"/>
        <v>0</v>
      </c>
      <c r="AA40" s="12">
        <f t="shared" si="17"/>
        <v>0</v>
      </c>
      <c r="AB40" s="12">
        <f t="shared" si="18"/>
        <v>0</v>
      </c>
      <c r="AC40" s="12">
        <f t="shared" si="19"/>
        <v>0</v>
      </c>
      <c r="AD40" s="12">
        <f t="shared" si="20"/>
        <v>0</v>
      </c>
      <c r="AE40" s="12" t="e">
        <f t="shared" si="21"/>
        <v>#DIV/0!</v>
      </c>
      <c r="AF40" s="12" t="e">
        <f t="shared" si="22"/>
        <v>#DIV/0!</v>
      </c>
      <c r="AG40" s="12" t="e">
        <f t="shared" si="23"/>
        <v>#DIV/0!</v>
      </c>
      <c r="AH40" s="12" t="e">
        <f t="shared" si="24"/>
        <v>#DIV/0!</v>
      </c>
    </row>
    <row r="41" spans="1:34" x14ac:dyDescent="0.25">
      <c r="A41" s="32" t="s">
        <v>234</v>
      </c>
      <c r="B41" s="32">
        <v>6773.05</v>
      </c>
      <c r="C41" s="32">
        <v>8482.0340000199994</v>
      </c>
      <c r="D41" s="32">
        <v>7013.2160000003996</v>
      </c>
      <c r="E41" s="32">
        <v>7590.3399999999001</v>
      </c>
      <c r="F41" s="32">
        <v>7904.1020000199997</v>
      </c>
      <c r="G41" s="32">
        <v>7069.4940000000006</v>
      </c>
      <c r="H41" s="32">
        <v>7028.19</v>
      </c>
      <c r="I41" s="32">
        <v>6010.9420000100008</v>
      </c>
      <c r="J41" s="32">
        <v>6170.0940000004002</v>
      </c>
      <c r="M41" s="12">
        <f t="shared" si="49"/>
        <v>2.1020365854955086E-4</v>
      </c>
      <c r="N41" s="12">
        <f t="shared" si="50"/>
        <v>2.3196614844331299E-4</v>
      </c>
      <c r="O41" s="12">
        <f t="shared" si="51"/>
        <v>1.9034472699607402E-4</v>
      </c>
      <c r="P41" s="12">
        <f t="shared" si="52"/>
        <v>1.8131722895525085E-4</v>
      </c>
      <c r="Q41" s="12">
        <f t="shared" si="53"/>
        <v>1.9544319316409266E-4</v>
      </c>
      <c r="R41" s="12">
        <f t="shared" si="54"/>
        <v>1.8504675600980588E-4</v>
      </c>
      <c r="S41" s="12">
        <f t="shared" si="55"/>
        <v>2.3959593332860971E-4</v>
      </c>
      <c r="T41" s="12">
        <f t="shared" si="56"/>
        <v>2.0130013605391844E-4</v>
      </c>
      <c r="U41" s="12">
        <f t="shared" si="57"/>
        <v>1.9272901945786782E-4</v>
      </c>
      <c r="W41" s="12">
        <f t="shared" si="13"/>
        <v>2.1083817799631265E-4</v>
      </c>
      <c r="X41" s="12">
        <f t="shared" si="14"/>
        <v>1.8726905937638312E-4</v>
      </c>
      <c r="Y41" s="12">
        <f t="shared" si="15"/>
        <v>2.1120836294679865E-4</v>
      </c>
      <c r="Z41" s="12">
        <f t="shared" si="16"/>
        <v>2.0310520010649816E-4</v>
      </c>
      <c r="AA41" s="12">
        <f t="shared" si="17"/>
        <v>2.0817964406214411E-5</v>
      </c>
      <c r="AB41" s="12">
        <f t="shared" si="18"/>
        <v>7.3204979610129953E-6</v>
      </c>
      <c r="AC41" s="12">
        <f t="shared" si="19"/>
        <v>2.4955092146944295E-5</v>
      </c>
      <c r="AD41" s="12">
        <f t="shared" si="20"/>
        <v>2.045787916002828E-5</v>
      </c>
      <c r="AE41" s="12">
        <f t="shared" si="21"/>
        <v>9.8739064262728049E-2</v>
      </c>
      <c r="AF41" s="12">
        <f t="shared" si="22"/>
        <v>3.9090803282670825E-2</v>
      </c>
      <c r="AG41" s="12">
        <f t="shared" si="23"/>
        <v>0.11815390166737973</v>
      </c>
      <c r="AH41" s="12">
        <f t="shared" si="24"/>
        <v>0.10072553114987305</v>
      </c>
    </row>
    <row r="42" spans="1:34" x14ac:dyDescent="0.25">
      <c r="A42" s="32" t="s">
        <v>24</v>
      </c>
      <c r="B42" s="32">
        <v>912206.80599999998</v>
      </c>
      <c r="C42" s="32">
        <v>948847.38000200002</v>
      </c>
      <c r="D42" s="32">
        <v>908547.97000000998</v>
      </c>
      <c r="E42" s="32">
        <v>1059471.0660000001</v>
      </c>
      <c r="F42" s="32">
        <v>1044501.6579999999</v>
      </c>
      <c r="G42" s="32">
        <v>918794.82199999993</v>
      </c>
      <c r="H42" s="32">
        <v>904350.65799999994</v>
      </c>
      <c r="I42" s="32">
        <v>753234.40600099997</v>
      </c>
      <c r="J42" s="32">
        <v>818595.79000001994</v>
      </c>
      <c r="M42" s="12">
        <f t="shared" si="49"/>
        <v>2.8310614564339604E-2</v>
      </c>
      <c r="N42" s="12">
        <f t="shared" si="50"/>
        <v>2.5949020270264609E-2</v>
      </c>
      <c r="O42" s="12">
        <f t="shared" si="51"/>
        <v>2.4658774991741208E-2</v>
      </c>
      <c r="P42" s="12">
        <f t="shared" si="52"/>
        <v>2.5308531349766711E-2</v>
      </c>
      <c r="Q42" s="12">
        <f t="shared" si="53"/>
        <v>2.5827189389027685E-2</v>
      </c>
      <c r="R42" s="12">
        <f t="shared" si="54"/>
        <v>2.4049811945481104E-2</v>
      </c>
      <c r="S42" s="12">
        <f t="shared" si="55"/>
        <v>3.0829949099249212E-2</v>
      </c>
      <c r="T42" s="12">
        <f t="shared" si="56"/>
        <v>2.522502935617104E-2</v>
      </c>
      <c r="U42" s="12">
        <f t="shared" si="57"/>
        <v>2.5569653223926941E-2</v>
      </c>
      <c r="W42" s="12">
        <f t="shared" si="13"/>
        <v>2.6306136608781807E-2</v>
      </c>
      <c r="X42" s="12">
        <f t="shared" si="14"/>
        <v>2.5061844228091833E-2</v>
      </c>
      <c r="Y42" s="12">
        <f t="shared" si="15"/>
        <v>2.7208210559782398E-2</v>
      </c>
      <c r="Z42" s="12">
        <f t="shared" si="16"/>
        <v>2.6192063798885348E-2</v>
      </c>
      <c r="AA42" s="12">
        <f t="shared" si="17"/>
        <v>1.8519265982824093E-3</v>
      </c>
      <c r="AB42" s="12">
        <f t="shared" si="18"/>
        <v>9.1400686332610329E-4</v>
      </c>
      <c r="AC42" s="12">
        <f t="shared" si="19"/>
        <v>3.1412471947860404E-3</v>
      </c>
      <c r="AD42" s="12">
        <f t="shared" si="20"/>
        <v>2.0986256988890445E-3</v>
      </c>
      <c r="AE42" s="12">
        <f t="shared" si="21"/>
        <v>7.0399033724480031E-2</v>
      </c>
      <c r="AF42" s="12">
        <f t="shared" si="22"/>
        <v>3.6470056034487379E-2</v>
      </c>
      <c r="AG42" s="12">
        <f t="shared" si="23"/>
        <v>0.11545217896208324</v>
      </c>
      <c r="AH42" s="12">
        <f t="shared" si="24"/>
        <v>8.0124487898443328E-2</v>
      </c>
    </row>
    <row r="43" spans="1:34" x14ac:dyDescent="0.25">
      <c r="A43" s="32" t="s">
        <v>235</v>
      </c>
      <c r="B43" s="32">
        <v>119425.77800000001</v>
      </c>
      <c r="C43" s="32">
        <v>126226.99</v>
      </c>
      <c r="D43" s="32">
        <v>104778.84600000001</v>
      </c>
      <c r="E43" s="32">
        <v>154321.764</v>
      </c>
      <c r="F43" s="32">
        <v>118527.77800000001</v>
      </c>
      <c r="G43" s="32">
        <v>118347.382</v>
      </c>
      <c r="H43" s="32">
        <v>107288.296</v>
      </c>
      <c r="I43" s="32">
        <v>83781.996000200001</v>
      </c>
      <c r="J43" s="32">
        <v>100908.57399999999</v>
      </c>
      <c r="M43" s="12">
        <f t="shared" si="49"/>
        <v>3.7064151985776663E-3</v>
      </c>
      <c r="N43" s="12">
        <f t="shared" si="50"/>
        <v>3.4520480228944551E-3</v>
      </c>
      <c r="O43" s="12">
        <f t="shared" si="51"/>
        <v>2.8437881903013609E-3</v>
      </c>
      <c r="P43" s="12">
        <f t="shared" si="52"/>
        <v>3.6864217697713882E-3</v>
      </c>
      <c r="Q43" s="12">
        <f t="shared" si="53"/>
        <v>2.9308133183132096E-3</v>
      </c>
      <c r="R43" s="12">
        <f t="shared" si="54"/>
        <v>3.0977887697978511E-3</v>
      </c>
      <c r="S43" s="12">
        <f t="shared" si="55"/>
        <v>3.6575333642596664E-3</v>
      </c>
      <c r="T43" s="12">
        <f t="shared" si="56"/>
        <v>2.8057710744307717E-3</v>
      </c>
      <c r="U43" s="12">
        <f t="shared" si="57"/>
        <v>3.1519796168276255E-3</v>
      </c>
      <c r="W43" s="12">
        <f t="shared" si="13"/>
        <v>3.3340838039244941E-3</v>
      </c>
      <c r="X43" s="12">
        <f t="shared" si="14"/>
        <v>3.2383412859608163E-3</v>
      </c>
      <c r="Y43" s="12">
        <f t="shared" si="15"/>
        <v>3.205094685172688E-3</v>
      </c>
      <c r="Z43" s="12">
        <f t="shared" si="16"/>
        <v>3.2591732583526658E-3</v>
      </c>
      <c r="AA43" s="12">
        <f t="shared" si="17"/>
        <v>4.4324711682065896E-4</v>
      </c>
      <c r="AB43" s="12">
        <f t="shared" si="18"/>
        <v>3.9692857081414802E-4</v>
      </c>
      <c r="AC43" s="12">
        <f t="shared" si="19"/>
        <v>4.2835809488979659E-4</v>
      </c>
      <c r="AD43" s="12">
        <f t="shared" si="20"/>
        <v>3.7113543142604428E-4</v>
      </c>
      <c r="AE43" s="12">
        <f t="shared" si="21"/>
        <v>0.13294420383162542</v>
      </c>
      <c r="AF43" s="12">
        <f t="shared" si="22"/>
        <v>0.12257156851717661</v>
      </c>
      <c r="AG43" s="12">
        <f t="shared" si="23"/>
        <v>0.13364912333836931</v>
      </c>
      <c r="AH43" s="12">
        <f t="shared" si="24"/>
        <v>0.11387410303361196</v>
      </c>
    </row>
    <row r="44" spans="1:34" x14ac:dyDescent="0.25">
      <c r="A44" s="32" t="s">
        <v>236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M44" s="12">
        <f t="shared" si="49"/>
        <v>0</v>
      </c>
      <c r="N44" s="12">
        <f t="shared" si="50"/>
        <v>0</v>
      </c>
      <c r="O44" s="12">
        <f t="shared" si="51"/>
        <v>0</v>
      </c>
      <c r="P44" s="12">
        <f t="shared" si="52"/>
        <v>0</v>
      </c>
      <c r="Q44" s="12">
        <f t="shared" si="53"/>
        <v>0</v>
      </c>
      <c r="R44" s="12">
        <f t="shared" si="54"/>
        <v>0</v>
      </c>
      <c r="S44" s="12">
        <f t="shared" si="55"/>
        <v>0</v>
      </c>
      <c r="T44" s="12">
        <f t="shared" si="56"/>
        <v>0</v>
      </c>
      <c r="U44" s="12">
        <f t="shared" si="57"/>
        <v>0</v>
      </c>
      <c r="W44" s="12">
        <f t="shared" si="13"/>
        <v>0</v>
      </c>
      <c r="X44" s="12">
        <f t="shared" si="14"/>
        <v>0</v>
      </c>
      <c r="Y44" s="12">
        <f t="shared" si="15"/>
        <v>0</v>
      </c>
      <c r="Z44" s="12">
        <f t="shared" si="16"/>
        <v>0</v>
      </c>
      <c r="AA44" s="12">
        <f t="shared" si="17"/>
        <v>0</v>
      </c>
      <c r="AB44" s="12">
        <f t="shared" si="18"/>
        <v>0</v>
      </c>
      <c r="AC44" s="12">
        <f t="shared" si="19"/>
        <v>0</v>
      </c>
      <c r="AD44" s="12">
        <f t="shared" si="20"/>
        <v>0</v>
      </c>
      <c r="AE44" s="12" t="e">
        <f t="shared" si="21"/>
        <v>#DIV/0!</v>
      </c>
      <c r="AF44" s="12" t="e">
        <f t="shared" si="22"/>
        <v>#DIV/0!</v>
      </c>
      <c r="AG44" s="12" t="e">
        <f t="shared" si="23"/>
        <v>#DIV/0!</v>
      </c>
      <c r="AH44" s="12" t="e">
        <f t="shared" si="24"/>
        <v>#DIV/0!</v>
      </c>
    </row>
    <row r="45" spans="1:34" x14ac:dyDescent="0.25">
      <c r="A45" s="32" t="s">
        <v>160</v>
      </c>
      <c r="B45" s="32">
        <v>410977.51</v>
      </c>
      <c r="C45" s="32">
        <v>433776.77800001</v>
      </c>
      <c r="D45" s="32">
        <v>419305.47800000198</v>
      </c>
      <c r="E45" s="32">
        <v>483986.35000000102</v>
      </c>
      <c r="F45" s="32">
        <v>469613.79399999999</v>
      </c>
      <c r="G45" s="32">
        <v>423711.26199999999</v>
      </c>
      <c r="H45" s="32">
        <v>436848.60399999999</v>
      </c>
      <c r="I45" s="32">
        <v>345995.96599999996</v>
      </c>
      <c r="J45" s="32">
        <v>366999.684000001</v>
      </c>
      <c r="M45" s="12">
        <f t="shared" si="49"/>
        <v>1.275481152266477E-2</v>
      </c>
      <c r="N45" s="12">
        <f t="shared" si="50"/>
        <v>1.1862900865119746E-2</v>
      </c>
      <c r="O45" s="12">
        <f t="shared" si="51"/>
        <v>1.1380312076209282E-2</v>
      </c>
      <c r="P45" s="12">
        <f t="shared" si="52"/>
        <v>1.1561414091353948E-2</v>
      </c>
      <c r="Q45" s="12">
        <f t="shared" si="53"/>
        <v>1.1612048965591813E-2</v>
      </c>
      <c r="R45" s="12">
        <f t="shared" si="54"/>
        <v>1.1090807138095163E-2</v>
      </c>
      <c r="S45" s="12">
        <f t="shared" si="55"/>
        <v>1.4892475729694307E-2</v>
      </c>
      <c r="T45" s="12">
        <f t="shared" si="56"/>
        <v>1.1587041603427724E-2</v>
      </c>
      <c r="U45" s="12">
        <f t="shared" si="57"/>
        <v>1.1463599944938107E-2</v>
      </c>
      <c r="W45" s="12">
        <f t="shared" si="13"/>
        <v>1.1999341487997932E-2</v>
      </c>
      <c r="X45" s="12">
        <f t="shared" si="14"/>
        <v>1.1421423398346973E-2</v>
      </c>
      <c r="Y45" s="12">
        <f t="shared" si="15"/>
        <v>1.2647705759353379E-2</v>
      </c>
      <c r="Z45" s="12">
        <f t="shared" si="16"/>
        <v>1.2022823548566096E-2</v>
      </c>
      <c r="AA45" s="12">
        <f t="shared" si="17"/>
        <v>6.9733364665355976E-4</v>
      </c>
      <c r="AB45" s="12">
        <f t="shared" si="18"/>
        <v>2.8743922188776051E-4</v>
      </c>
      <c r="AC45" s="12">
        <f t="shared" si="19"/>
        <v>1.9450073587446847E-3</v>
      </c>
      <c r="AD45" s="12">
        <f t="shared" si="20"/>
        <v>1.170578503819942E-3</v>
      </c>
      <c r="AE45" s="12">
        <f t="shared" si="21"/>
        <v>5.8114326302910191E-2</v>
      </c>
      <c r="AF45" s="12">
        <f t="shared" si="22"/>
        <v>2.5166672477036592E-2</v>
      </c>
      <c r="AG45" s="12">
        <f t="shared" si="23"/>
        <v>0.15378341303570334</v>
      </c>
      <c r="AH45" s="12">
        <f t="shared" si="24"/>
        <v>9.7363027835466423E-2</v>
      </c>
    </row>
    <row r="46" spans="1:34" x14ac:dyDescent="0.25">
      <c r="A46" s="32" t="s">
        <v>237</v>
      </c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M46" s="12">
        <f t="shared" si="49"/>
        <v>0</v>
      </c>
      <c r="N46" s="12">
        <f t="shared" si="50"/>
        <v>0</v>
      </c>
      <c r="O46" s="12">
        <f t="shared" si="51"/>
        <v>0</v>
      </c>
      <c r="P46" s="12">
        <f t="shared" si="52"/>
        <v>0</v>
      </c>
      <c r="Q46" s="12">
        <f t="shared" si="53"/>
        <v>0</v>
      </c>
      <c r="R46" s="12">
        <f t="shared" si="54"/>
        <v>0</v>
      </c>
      <c r="S46" s="12">
        <f t="shared" si="55"/>
        <v>0</v>
      </c>
      <c r="T46" s="12">
        <f t="shared" si="56"/>
        <v>0</v>
      </c>
      <c r="U46" s="12">
        <f t="shared" si="57"/>
        <v>0</v>
      </c>
      <c r="W46" s="12">
        <f t="shared" si="13"/>
        <v>0</v>
      </c>
      <c r="X46" s="12">
        <f t="shared" si="14"/>
        <v>0</v>
      </c>
      <c r="Y46" s="12">
        <f t="shared" si="15"/>
        <v>0</v>
      </c>
      <c r="Z46" s="12">
        <f t="shared" si="16"/>
        <v>0</v>
      </c>
      <c r="AA46" s="12">
        <f t="shared" si="17"/>
        <v>0</v>
      </c>
      <c r="AB46" s="12">
        <f t="shared" si="18"/>
        <v>0</v>
      </c>
      <c r="AC46" s="12">
        <f t="shared" si="19"/>
        <v>0</v>
      </c>
      <c r="AD46" s="12">
        <f t="shared" si="20"/>
        <v>0</v>
      </c>
      <c r="AE46" s="12" t="e">
        <f t="shared" si="21"/>
        <v>#DIV/0!</v>
      </c>
      <c r="AF46" s="12" t="e">
        <f t="shared" si="22"/>
        <v>#DIV/0!</v>
      </c>
      <c r="AG46" s="12" t="e">
        <f t="shared" si="23"/>
        <v>#DIV/0!</v>
      </c>
      <c r="AH46" s="12" t="e">
        <f t="shared" si="24"/>
        <v>#DIV/0!</v>
      </c>
    </row>
    <row r="47" spans="1:34" x14ac:dyDescent="0.25">
      <c r="A47" s="32" t="s">
        <v>238</v>
      </c>
      <c r="B47" s="32">
        <v>30912.43</v>
      </c>
      <c r="C47" s="32">
        <v>42553.036</v>
      </c>
      <c r="D47" s="32">
        <v>36519.635999999999</v>
      </c>
      <c r="E47" s="32">
        <v>40172.794000000002</v>
      </c>
      <c r="F47" s="32">
        <v>42490.152000000002</v>
      </c>
      <c r="G47" s="32">
        <v>37750.413999999997</v>
      </c>
      <c r="H47" s="32">
        <v>30344.6</v>
      </c>
      <c r="I47" s="32">
        <v>28867.788</v>
      </c>
      <c r="J47" s="32">
        <v>33350.938000000002</v>
      </c>
      <c r="M47" s="12">
        <f t="shared" si="49"/>
        <v>9.5937662953276474E-4</v>
      </c>
      <c r="N47" s="12">
        <f t="shared" si="50"/>
        <v>1.1637378328672543E-3</v>
      </c>
      <c r="O47" s="12">
        <f t="shared" si="51"/>
        <v>9.9117439765374418E-4</v>
      </c>
      <c r="P47" s="12">
        <f t="shared" si="52"/>
        <v>9.5964340035758924E-4</v>
      </c>
      <c r="Q47" s="12">
        <f t="shared" si="53"/>
        <v>1.050645726090914E-3</v>
      </c>
      <c r="R47" s="12">
        <f t="shared" si="54"/>
        <v>9.8813177417325193E-4</v>
      </c>
      <c r="S47" s="12">
        <f t="shared" si="55"/>
        <v>1.0344687264407096E-3</v>
      </c>
      <c r="T47" s="12">
        <f t="shared" si="56"/>
        <v>9.6675190876338612E-4</v>
      </c>
      <c r="U47" s="12">
        <f t="shared" si="57"/>
        <v>1.0417497008537839E-3</v>
      </c>
      <c r="W47" s="12">
        <f t="shared" si="13"/>
        <v>1.0380962866845878E-3</v>
      </c>
      <c r="X47" s="12">
        <f t="shared" si="14"/>
        <v>9.9947363354058508E-4</v>
      </c>
      <c r="Y47" s="12">
        <f t="shared" si="15"/>
        <v>1.0143234453526264E-3</v>
      </c>
      <c r="Z47" s="12">
        <f t="shared" si="16"/>
        <v>1.0172977885259333E-3</v>
      </c>
      <c r="AA47" s="12">
        <f t="shared" si="17"/>
        <v>1.0996419012454575E-4</v>
      </c>
      <c r="AB47" s="12">
        <f t="shared" si="18"/>
        <v>4.6549265865852335E-5</v>
      </c>
      <c r="AC47" s="12">
        <f t="shared" si="19"/>
        <v>4.1358692764605622E-5</v>
      </c>
      <c r="AD47" s="12">
        <f t="shared" si="20"/>
        <v>6.5399131961859573E-5</v>
      </c>
      <c r="AE47" s="12">
        <f t="shared" si="21"/>
        <v>0.10592870000117528</v>
      </c>
      <c r="AF47" s="12">
        <f t="shared" si="22"/>
        <v>4.6573780741923025E-2</v>
      </c>
      <c r="AG47" s="12">
        <f t="shared" si="23"/>
        <v>4.0774659162322133E-2</v>
      </c>
      <c r="AH47" s="12">
        <f t="shared" si="24"/>
        <v>6.4287107176968367E-2</v>
      </c>
    </row>
    <row r="48" spans="1:34" x14ac:dyDescent="0.25">
      <c r="A48" s="32" t="s">
        <v>239</v>
      </c>
      <c r="B48" s="32">
        <v>8673.51000002</v>
      </c>
      <c r="C48" s="32">
        <v>9170.3660000199998</v>
      </c>
      <c r="D48" s="32">
        <v>7997.2139999999999</v>
      </c>
      <c r="E48" s="32">
        <v>10342.258</v>
      </c>
      <c r="F48" s="32">
        <v>10219.806</v>
      </c>
      <c r="G48" s="32">
        <v>8665.1579999999994</v>
      </c>
      <c r="H48" s="32">
        <v>9457.5840000200005</v>
      </c>
      <c r="I48" s="32">
        <v>6765.3700000199997</v>
      </c>
      <c r="J48" s="32">
        <v>7949.9579999999996</v>
      </c>
      <c r="M48" s="12">
        <f t="shared" si="49"/>
        <v>2.6918501036760675E-4</v>
      </c>
      <c r="N48" s="12">
        <f t="shared" si="50"/>
        <v>2.5079060999226528E-4</v>
      </c>
      <c r="O48" s="12">
        <f t="shared" si="51"/>
        <v>2.1705128083308634E-4</v>
      </c>
      <c r="P48" s="12">
        <f t="shared" si="52"/>
        <v>2.4705475139457516E-4</v>
      </c>
      <c r="Q48" s="12">
        <f t="shared" si="53"/>
        <v>2.5270315567189026E-4</v>
      </c>
      <c r="R48" s="12">
        <f t="shared" si="54"/>
        <v>2.2681388204197036E-4</v>
      </c>
      <c r="S48" s="12">
        <f t="shared" si="55"/>
        <v>3.2241568106703409E-4</v>
      </c>
      <c r="T48" s="12">
        <f t="shared" si="56"/>
        <v>2.2656513762016973E-4</v>
      </c>
      <c r="U48" s="12">
        <f t="shared" si="57"/>
        <v>2.4832484076760134E-4</v>
      </c>
      <c r="W48" s="12">
        <f t="shared" si="13"/>
        <v>2.4567563373098614E-4</v>
      </c>
      <c r="X48" s="12">
        <f t="shared" si="14"/>
        <v>2.421905963694786E-4</v>
      </c>
      <c r="Y48" s="12">
        <f t="shared" si="15"/>
        <v>2.6576855315160172E-4</v>
      </c>
      <c r="Z48" s="12">
        <f t="shared" si="16"/>
        <v>2.5121159441735544E-4</v>
      </c>
      <c r="AA48" s="12">
        <f t="shared" si="17"/>
        <v>2.6440568742175694E-5</v>
      </c>
      <c r="AB48" s="12">
        <f t="shared" si="18"/>
        <v>1.3612811074585062E-5</v>
      </c>
      <c r="AC48" s="12">
        <f t="shared" si="19"/>
        <v>5.0249815880922433E-5</v>
      </c>
      <c r="AD48" s="12">
        <f t="shared" si="20"/>
        <v>3.1206376623879808E-5</v>
      </c>
      <c r="AE48" s="12">
        <f t="shared" si="21"/>
        <v>0.1076238955432105</v>
      </c>
      <c r="AF48" s="12">
        <f t="shared" si="22"/>
        <v>5.6207017442649887E-2</v>
      </c>
      <c r="AG48" s="12">
        <f t="shared" si="23"/>
        <v>0.18907359537100143</v>
      </c>
      <c r="AH48" s="12">
        <f t="shared" si="24"/>
        <v>0.12422347263173875</v>
      </c>
    </row>
    <row r="49" spans="1:34" x14ac:dyDescent="0.25">
      <c r="A49" s="32" t="s">
        <v>161</v>
      </c>
      <c r="B49" s="32">
        <v>506676.158</v>
      </c>
      <c r="C49" s="32">
        <v>505318.092</v>
      </c>
      <c r="D49" s="32">
        <v>461735.14199999999</v>
      </c>
      <c r="E49" s="32">
        <v>520442.35800000001</v>
      </c>
      <c r="F49" s="32">
        <v>552208.72600000002</v>
      </c>
      <c r="G49" s="32">
        <v>439409.82799999998</v>
      </c>
      <c r="H49" s="32">
        <v>450848.81599999999</v>
      </c>
      <c r="I49" s="32">
        <v>433046.38799999998</v>
      </c>
      <c r="J49" s="32">
        <v>379913.69199999998</v>
      </c>
      <c r="M49" s="12">
        <f t="shared" si="49"/>
        <v>1.572484805389452E-2</v>
      </c>
      <c r="N49" s="12">
        <f t="shared" si="50"/>
        <v>1.3819408356496487E-2</v>
      </c>
      <c r="O49" s="12">
        <f t="shared" si="51"/>
        <v>1.2531889727691044E-2</v>
      </c>
      <c r="P49" s="12">
        <f t="shared" si="52"/>
        <v>1.2432271305830554E-2</v>
      </c>
      <c r="Q49" s="12">
        <f t="shared" si="53"/>
        <v>1.3654357788176625E-2</v>
      </c>
      <c r="R49" s="12">
        <f t="shared" si="54"/>
        <v>1.1501723211056797E-2</v>
      </c>
      <c r="S49" s="12">
        <f t="shared" si="55"/>
        <v>1.5369752789782096E-2</v>
      </c>
      <c r="T49" s="12">
        <f t="shared" si="56"/>
        <v>1.4502268832724208E-2</v>
      </c>
      <c r="U49" s="12">
        <f t="shared" si="57"/>
        <v>1.1866981821958247E-2</v>
      </c>
      <c r="W49" s="12">
        <f t="shared" si="13"/>
        <v>1.4025382046027352E-2</v>
      </c>
      <c r="X49" s="12">
        <f t="shared" si="14"/>
        <v>1.2529450768354657E-2</v>
      </c>
      <c r="Y49" s="12">
        <f t="shared" si="15"/>
        <v>1.3913001148154849E-2</v>
      </c>
      <c r="Z49" s="12">
        <f t="shared" si="16"/>
        <v>1.3489277987512288E-2</v>
      </c>
      <c r="AA49" s="12">
        <f t="shared" si="17"/>
        <v>1.6064135796245761E-3</v>
      </c>
      <c r="AB49" s="12">
        <f t="shared" si="18"/>
        <v>1.0796026081875316E-3</v>
      </c>
      <c r="AC49" s="12">
        <f t="shared" si="19"/>
        <v>1.8242199473516634E-3</v>
      </c>
      <c r="AD49" s="12">
        <f t="shared" si="20"/>
        <v>1.5129615453068311E-3</v>
      </c>
      <c r="AE49" s="12">
        <f t="shared" si="21"/>
        <v>0.11453617265845446</v>
      </c>
      <c r="AF49" s="12">
        <f t="shared" si="22"/>
        <v>8.6165198151722563E-2</v>
      </c>
      <c r="AG49" s="12">
        <f t="shared" si="23"/>
        <v>0.13111620763386428</v>
      </c>
      <c r="AH49" s="12">
        <f t="shared" si="24"/>
        <v>0.11216030588942245</v>
      </c>
    </row>
    <row r="50" spans="1:34" x14ac:dyDescent="0.25">
      <c r="A50" s="32" t="s">
        <v>240</v>
      </c>
      <c r="B50" s="32">
        <v>22189.668000099999</v>
      </c>
      <c r="C50" s="32">
        <v>24770.648000000001</v>
      </c>
      <c r="D50" s="32">
        <v>22649.008000000002</v>
      </c>
      <c r="E50" s="32">
        <v>25761.412</v>
      </c>
      <c r="F50" s="32">
        <v>27375.71</v>
      </c>
      <c r="G50" s="32">
        <v>22102.822</v>
      </c>
      <c r="H50" s="32">
        <v>23128.67</v>
      </c>
      <c r="I50" s="32">
        <v>19766.536000100001</v>
      </c>
      <c r="J50" s="32">
        <v>20710.675999999999</v>
      </c>
      <c r="M50" s="12">
        <f t="shared" si="49"/>
        <v>6.8866306842868649E-4</v>
      </c>
      <c r="N50" s="12">
        <f t="shared" si="50"/>
        <v>6.774261705378104E-4</v>
      </c>
      <c r="O50" s="12">
        <f t="shared" si="51"/>
        <v>6.147135985105338E-4</v>
      </c>
      <c r="P50" s="12">
        <f t="shared" si="52"/>
        <v>6.1538585067528052E-4</v>
      </c>
      <c r="Q50" s="12">
        <f t="shared" si="53"/>
        <v>6.7691385783238186E-4</v>
      </c>
      <c r="R50" s="12">
        <f t="shared" si="54"/>
        <v>5.7854996549430119E-4</v>
      </c>
      <c r="S50" s="12">
        <f t="shared" si="55"/>
        <v>7.8847260465346209E-4</v>
      </c>
      <c r="T50" s="12">
        <f t="shared" si="56"/>
        <v>6.6196053565783651E-4</v>
      </c>
      <c r="U50" s="12">
        <f t="shared" si="57"/>
        <v>6.4691855226019842E-4</v>
      </c>
      <c r="W50" s="12">
        <f t="shared" si="13"/>
        <v>6.602676124923436E-4</v>
      </c>
      <c r="X50" s="12">
        <f t="shared" si="14"/>
        <v>6.2361655800065449E-4</v>
      </c>
      <c r="Y50" s="12">
        <f t="shared" si="15"/>
        <v>6.9911723085716571E-4</v>
      </c>
      <c r="Z50" s="12">
        <f t="shared" si="16"/>
        <v>6.6100046711672119E-4</v>
      </c>
      <c r="AA50" s="12">
        <f t="shared" si="17"/>
        <v>3.9849003888976744E-5</v>
      </c>
      <c r="AB50" s="12">
        <f t="shared" si="18"/>
        <v>4.9695796967966567E-5</v>
      </c>
      <c r="AC50" s="12">
        <f t="shared" si="19"/>
        <v>7.7748649093348218E-5</v>
      </c>
      <c r="AD50" s="12">
        <f t="shared" si="20"/>
        <v>5.995610874877792E-5</v>
      </c>
      <c r="AE50" s="12">
        <f t="shared" si="21"/>
        <v>6.0352807157323392E-2</v>
      </c>
      <c r="AF50" s="12">
        <f t="shared" si="22"/>
        <v>7.9689668804327055E-2</v>
      </c>
      <c r="AG50" s="12">
        <f t="shared" si="23"/>
        <v>0.11120974517824862</v>
      </c>
      <c r="AH50" s="12">
        <f t="shared" si="24"/>
        <v>9.0705092857658626E-2</v>
      </c>
    </row>
    <row r="51" spans="1:34" x14ac:dyDescent="0.25">
      <c r="A51" s="32" t="s">
        <v>241</v>
      </c>
      <c r="B51" s="32">
        <v>13132.406000000001</v>
      </c>
      <c r="C51" s="32">
        <v>17171.349999999999</v>
      </c>
      <c r="D51" s="32">
        <v>14380.994000000001</v>
      </c>
      <c r="E51" s="32">
        <v>20435.047999999999</v>
      </c>
      <c r="F51" s="32">
        <v>18923.718000000001</v>
      </c>
      <c r="G51" s="32">
        <v>16080.432000000001</v>
      </c>
      <c r="H51" s="32">
        <v>14244.248</v>
      </c>
      <c r="I51" s="32">
        <v>12763.556</v>
      </c>
      <c r="J51" s="32">
        <v>14947.554</v>
      </c>
      <c r="M51" s="12">
        <f t="shared" si="49"/>
        <v>4.0756819848636479E-4</v>
      </c>
      <c r="N51" s="12">
        <f t="shared" si="50"/>
        <v>4.6960103237769275E-4</v>
      </c>
      <c r="O51" s="12">
        <f t="shared" si="51"/>
        <v>3.903125722724101E-4</v>
      </c>
      <c r="P51" s="12">
        <f t="shared" si="52"/>
        <v>4.8815023792446579E-4</v>
      </c>
      <c r="Q51" s="12">
        <f t="shared" si="53"/>
        <v>4.679230951786122E-4</v>
      </c>
      <c r="R51" s="12">
        <f t="shared" si="54"/>
        <v>4.2091156408595502E-4</v>
      </c>
      <c r="S51" s="12">
        <f t="shared" si="55"/>
        <v>4.855964187257576E-4</v>
      </c>
      <c r="T51" s="12">
        <f t="shared" si="56"/>
        <v>4.2743808862696268E-4</v>
      </c>
      <c r="U51" s="12">
        <f t="shared" si="57"/>
        <v>4.6690170777193073E-4</v>
      </c>
      <c r="W51" s="12">
        <f t="shared" si="13"/>
        <v>4.2249393437882255E-4</v>
      </c>
      <c r="X51" s="12">
        <f t="shared" si="14"/>
        <v>4.5899496572967771E-4</v>
      </c>
      <c r="Y51" s="12">
        <f t="shared" si="15"/>
        <v>4.5997873837488363E-4</v>
      </c>
      <c r="Z51" s="12">
        <f t="shared" si="16"/>
        <v>4.4715587949446128E-4</v>
      </c>
      <c r="AA51" s="12">
        <f t="shared" si="17"/>
        <v>4.1698299370781311E-5</v>
      </c>
      <c r="AB51" s="12">
        <f t="shared" si="18"/>
        <v>3.449700619594557E-5</v>
      </c>
      <c r="AC51" s="12">
        <f t="shared" si="19"/>
        <v>2.9690797714518148E-5</v>
      </c>
      <c r="AD51" s="12">
        <f t="shared" si="20"/>
        <v>3.5984499754342794E-5</v>
      </c>
      <c r="AE51" s="12">
        <f t="shared" si="21"/>
        <v>9.8695616617759982E-2</v>
      </c>
      <c r="AF51" s="12">
        <f t="shared" si="22"/>
        <v>7.5157700566725549E-2</v>
      </c>
      <c r="AG51" s="12">
        <f t="shared" si="23"/>
        <v>6.454819590013329E-2</v>
      </c>
      <c r="AH51" s="12">
        <f t="shared" si="24"/>
        <v>8.0474173335315646E-2</v>
      </c>
    </row>
    <row r="52" spans="1:34" x14ac:dyDescent="0.25">
      <c r="A52" s="32" t="s">
        <v>242</v>
      </c>
      <c r="B52" s="32">
        <v>103571.874</v>
      </c>
      <c r="C52" s="32">
        <v>125048.17400100001</v>
      </c>
      <c r="D52" s="32">
        <v>110490.18399999999</v>
      </c>
      <c r="E52" s="32">
        <v>134029.54199999999</v>
      </c>
      <c r="F52" s="32">
        <v>135448.40599999999</v>
      </c>
      <c r="G52" s="32">
        <v>119839.79</v>
      </c>
      <c r="H52" s="32">
        <v>109420.32799999999</v>
      </c>
      <c r="I52" s="32">
        <v>89782.682000000001</v>
      </c>
      <c r="J52" s="32">
        <v>100346.71400000001</v>
      </c>
      <c r="M52" s="12">
        <f t="shared" si="49"/>
        <v>3.2143844852220347E-3</v>
      </c>
      <c r="N52" s="12">
        <f t="shared" si="50"/>
        <v>3.4198098348595168E-3</v>
      </c>
      <c r="O52" s="12">
        <f t="shared" si="51"/>
        <v>2.9987988262766738E-3</v>
      </c>
      <c r="P52" s="12">
        <f t="shared" si="52"/>
        <v>3.2016833440375171E-3</v>
      </c>
      <c r="Q52" s="12">
        <f t="shared" si="53"/>
        <v>3.3492063965722433E-3</v>
      </c>
      <c r="R52" s="12">
        <f t="shared" si="54"/>
        <v>3.1368531298557397E-3</v>
      </c>
      <c r="S52" s="12">
        <f t="shared" si="55"/>
        <v>3.7302158325660814E-3</v>
      </c>
      <c r="T52" s="12">
        <f t="shared" si="56"/>
        <v>3.006727747806521E-3</v>
      </c>
      <c r="U52" s="12">
        <f t="shared" si="57"/>
        <v>3.1344293612119755E-3</v>
      </c>
      <c r="W52" s="12">
        <f t="shared" si="13"/>
        <v>3.2109977154527419E-3</v>
      </c>
      <c r="X52" s="12">
        <f t="shared" si="14"/>
        <v>3.2292476234884997E-3</v>
      </c>
      <c r="Y52" s="12">
        <f t="shared" si="15"/>
        <v>3.290457647194859E-3</v>
      </c>
      <c r="Z52" s="12">
        <f t="shared" si="16"/>
        <v>3.243567662045367E-3</v>
      </c>
      <c r="AA52" s="12">
        <f t="shared" si="17"/>
        <v>2.1052593663035515E-4</v>
      </c>
      <c r="AB52" s="12">
        <f t="shared" si="18"/>
        <v>1.0882701685487637E-4</v>
      </c>
      <c r="AC52" s="12">
        <f t="shared" si="19"/>
        <v>3.8615718524628243E-4</v>
      </c>
      <c r="AD52" s="12">
        <f t="shared" si="20"/>
        <v>2.2938976914735424E-4</v>
      </c>
      <c r="AE52" s="12">
        <f t="shared" si="21"/>
        <v>6.556402566629406E-2</v>
      </c>
      <c r="AF52" s="12">
        <f t="shared" si="22"/>
        <v>3.3700424849213775E-2</v>
      </c>
      <c r="AG52" s="12">
        <f t="shared" si="23"/>
        <v>0.11735668002762001</v>
      </c>
      <c r="AH52" s="12">
        <f t="shared" si="24"/>
        <v>7.0721437949810784E-2</v>
      </c>
    </row>
    <row r="53" spans="1:34" x14ac:dyDescent="0.25">
      <c r="A53" s="32" t="s">
        <v>243</v>
      </c>
      <c r="B53" s="32">
        <v>155484.236</v>
      </c>
      <c r="C53" s="32">
        <v>196814.34599999999</v>
      </c>
      <c r="D53" s="32">
        <v>187240.736</v>
      </c>
      <c r="E53" s="32">
        <v>177410.63200000001</v>
      </c>
      <c r="F53" s="32">
        <v>181627.34400000001</v>
      </c>
      <c r="G53" s="32">
        <v>166332.172001</v>
      </c>
      <c r="H53" s="32">
        <v>163188.626001</v>
      </c>
      <c r="I53" s="32">
        <v>157578.33799999999</v>
      </c>
      <c r="J53" s="32">
        <v>176852.76800000001</v>
      </c>
      <c r="M53" s="12">
        <f t="shared" si="49"/>
        <v>4.8255003660067153E-3</v>
      </c>
      <c r="N53" s="12">
        <f t="shared" si="50"/>
        <v>5.3824667290772376E-3</v>
      </c>
      <c r="O53" s="12">
        <f t="shared" si="51"/>
        <v>5.0818749595708933E-3</v>
      </c>
      <c r="P53" s="12">
        <f t="shared" si="52"/>
        <v>4.2379661756179804E-3</v>
      </c>
      <c r="Q53" s="12">
        <f t="shared" si="53"/>
        <v>4.4910640167830944E-3</v>
      </c>
      <c r="R53" s="12">
        <f t="shared" si="54"/>
        <v>4.3538093177319494E-3</v>
      </c>
      <c r="S53" s="12">
        <f t="shared" si="55"/>
        <v>5.5632148754263932E-3</v>
      </c>
      <c r="T53" s="12">
        <f t="shared" si="56"/>
        <v>5.2771330813868389E-3</v>
      </c>
      <c r="U53" s="12">
        <f t="shared" si="57"/>
        <v>5.5241720085703024E-3</v>
      </c>
      <c r="W53" s="12">
        <f t="shared" si="13"/>
        <v>5.0966140182182821E-3</v>
      </c>
      <c r="X53" s="12">
        <f t="shared" si="14"/>
        <v>4.3609465033776747E-3</v>
      </c>
      <c r="Y53" s="12">
        <f t="shared" si="15"/>
        <v>5.4548399884611779E-3</v>
      </c>
      <c r="Z53" s="12">
        <f t="shared" si="16"/>
        <v>4.9708001700190449E-3</v>
      </c>
      <c r="AA53" s="12">
        <f t="shared" si="17"/>
        <v>2.7877555898134183E-4</v>
      </c>
      <c r="AB53" s="12">
        <f t="shared" si="18"/>
        <v>1.2669977847185241E-4</v>
      </c>
      <c r="AC53" s="12">
        <f t="shared" si="19"/>
        <v>1.5513186319880093E-4</v>
      </c>
      <c r="AD53" s="12">
        <f t="shared" si="20"/>
        <v>5.1256762689373095E-4</v>
      </c>
      <c r="AE53" s="12">
        <f t="shared" si="21"/>
        <v>5.4698189422395883E-2</v>
      </c>
      <c r="AF53" s="12">
        <f t="shared" si="22"/>
        <v>2.9053275102943799E-2</v>
      </c>
      <c r="AG53" s="12">
        <f t="shared" si="23"/>
        <v>2.8439305924088887E-2</v>
      </c>
      <c r="AH53" s="12">
        <f t="shared" si="24"/>
        <v>0.1031157176635743</v>
      </c>
    </row>
    <row r="54" spans="1:34" x14ac:dyDescent="0.25">
      <c r="A54" s="32" t="s">
        <v>244</v>
      </c>
      <c r="B54" s="32">
        <v>152202.88200099999</v>
      </c>
      <c r="C54" s="32">
        <v>157265.424</v>
      </c>
      <c r="D54" s="32">
        <v>143058.106</v>
      </c>
      <c r="E54" s="32">
        <v>186678.734</v>
      </c>
      <c r="F54" s="32">
        <v>163553.64600099999</v>
      </c>
      <c r="G54" s="32">
        <v>154517.51199999999</v>
      </c>
      <c r="H54" s="32">
        <v>149667.28</v>
      </c>
      <c r="I54" s="32">
        <v>111442.732</v>
      </c>
      <c r="J54" s="32">
        <v>148716.01</v>
      </c>
      <c r="M54" s="12">
        <f t="shared" si="49"/>
        <v>4.7236625506080392E-3</v>
      </c>
      <c r="N54" s="12">
        <f t="shared" si="50"/>
        <v>4.3008852226362852E-3</v>
      </c>
      <c r="O54" s="12">
        <f t="shared" si="51"/>
        <v>3.8827202999513872E-3</v>
      </c>
      <c r="P54" s="12">
        <f t="shared" si="52"/>
        <v>4.4593616035322288E-3</v>
      </c>
      <c r="Q54" s="12">
        <f t="shared" si="53"/>
        <v>4.0441592008787575E-3</v>
      </c>
      <c r="R54" s="12">
        <f t="shared" si="54"/>
        <v>4.0445559954229039E-3</v>
      </c>
      <c r="S54" s="12">
        <f t="shared" si="55"/>
        <v>5.1022626935746419E-3</v>
      </c>
      <c r="T54" s="12">
        <f t="shared" si="56"/>
        <v>3.7321000791195537E-3</v>
      </c>
      <c r="U54" s="12">
        <f t="shared" si="57"/>
        <v>4.6452924031602444E-3</v>
      </c>
      <c r="W54" s="12">
        <f t="shared" si="13"/>
        <v>4.3024226910652373E-3</v>
      </c>
      <c r="X54" s="12">
        <f t="shared" si="14"/>
        <v>4.1826922666112964E-3</v>
      </c>
      <c r="Y54" s="12">
        <f t="shared" si="15"/>
        <v>4.4932183919514793E-3</v>
      </c>
      <c r="Z54" s="12">
        <f t="shared" si="16"/>
        <v>4.326111116542671E-3</v>
      </c>
      <c r="AA54" s="12">
        <f t="shared" si="17"/>
        <v>4.2047323350214143E-4</v>
      </c>
      <c r="AB54" s="12">
        <f t="shared" si="18"/>
        <v>2.3960275636077046E-4</v>
      </c>
      <c r="AC54" s="12">
        <f t="shared" si="19"/>
        <v>6.976254555106509E-4</v>
      </c>
      <c r="AD54" s="12">
        <f t="shared" si="20"/>
        <v>4.4566549153809255E-4</v>
      </c>
      <c r="AE54" s="12">
        <f t="shared" si="21"/>
        <v>9.7729410542420792E-2</v>
      </c>
      <c r="AF54" s="12">
        <f t="shared" si="22"/>
        <v>5.7284337715547529E-2</v>
      </c>
      <c r="AG54" s="12">
        <f t="shared" si="23"/>
        <v>0.15526186235689751</v>
      </c>
      <c r="AH54" s="12">
        <f t="shared" si="24"/>
        <v>0.1030175784976735</v>
      </c>
    </row>
    <row r="55" spans="1:34" x14ac:dyDescent="0.25">
      <c r="A55" s="32" t="s">
        <v>245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M55" s="12">
        <f t="shared" si="49"/>
        <v>0</v>
      </c>
      <c r="N55" s="12">
        <f t="shared" si="50"/>
        <v>0</v>
      </c>
      <c r="O55" s="12">
        <f t="shared" si="51"/>
        <v>0</v>
      </c>
      <c r="P55" s="12">
        <f t="shared" si="52"/>
        <v>0</v>
      </c>
      <c r="Q55" s="12">
        <f t="shared" si="53"/>
        <v>0</v>
      </c>
      <c r="R55" s="12">
        <f t="shared" si="54"/>
        <v>0</v>
      </c>
      <c r="S55" s="12">
        <f t="shared" si="55"/>
        <v>0</v>
      </c>
      <c r="T55" s="12">
        <f t="shared" si="56"/>
        <v>0</v>
      </c>
      <c r="U55" s="12">
        <f t="shared" si="57"/>
        <v>0</v>
      </c>
      <c r="W55" s="12">
        <f t="shared" si="13"/>
        <v>0</v>
      </c>
      <c r="X55" s="12">
        <f t="shared" si="14"/>
        <v>0</v>
      </c>
      <c r="Y55" s="12">
        <f t="shared" si="15"/>
        <v>0</v>
      </c>
      <c r="Z55" s="12">
        <f t="shared" si="16"/>
        <v>0</v>
      </c>
      <c r="AA55" s="12">
        <f t="shared" si="17"/>
        <v>0</v>
      </c>
      <c r="AB55" s="12">
        <f t="shared" si="18"/>
        <v>0</v>
      </c>
      <c r="AC55" s="12">
        <f t="shared" si="19"/>
        <v>0</v>
      </c>
      <c r="AD55" s="12">
        <f t="shared" si="20"/>
        <v>0</v>
      </c>
      <c r="AE55" s="12" t="e">
        <f t="shared" si="21"/>
        <v>#DIV/0!</v>
      </c>
      <c r="AF55" s="12" t="e">
        <f t="shared" si="22"/>
        <v>#DIV/0!</v>
      </c>
      <c r="AG55" s="12" t="e">
        <f t="shared" si="23"/>
        <v>#DIV/0!</v>
      </c>
      <c r="AH55" s="12" t="e">
        <f t="shared" si="24"/>
        <v>#DIV/0!</v>
      </c>
    </row>
    <row r="56" spans="1:34" x14ac:dyDescent="0.25">
      <c r="A56" s="32" t="s">
        <v>162</v>
      </c>
      <c r="B56" s="32">
        <v>2120530.6780099999</v>
      </c>
      <c r="C56" s="32">
        <v>2305758.6680000001</v>
      </c>
      <c r="D56" s="32">
        <v>2009812.51</v>
      </c>
      <c r="E56" s="32">
        <v>2507401.7379999999</v>
      </c>
      <c r="F56" s="32">
        <v>2134504.0040099998</v>
      </c>
      <c r="G56" s="32">
        <v>2090255.45</v>
      </c>
      <c r="H56" s="32">
        <v>2346943.7400000002</v>
      </c>
      <c r="I56" s="32">
        <v>1671962.9620000001</v>
      </c>
      <c r="J56" s="32">
        <v>2141601.0839999998</v>
      </c>
      <c r="M56" s="12">
        <f t="shared" si="49"/>
        <v>6.5811311976769926E-2</v>
      </c>
      <c r="N56" s="12">
        <f t="shared" si="50"/>
        <v>6.3057747405219383E-2</v>
      </c>
      <c r="O56" s="12">
        <f t="shared" si="51"/>
        <v>5.4548043797484992E-2</v>
      </c>
      <c r="P56" s="12">
        <f t="shared" si="52"/>
        <v>5.9896544161624633E-2</v>
      </c>
      <c r="Q56" s="12">
        <f t="shared" si="53"/>
        <v>5.277946544265244E-2</v>
      </c>
      <c r="R56" s="12">
        <f t="shared" si="54"/>
        <v>5.4713249668833008E-2</v>
      </c>
      <c r="S56" s="12">
        <f t="shared" si="55"/>
        <v>8.0008960465644499E-2</v>
      </c>
      <c r="T56" s="12">
        <f t="shared" si="56"/>
        <v>5.5992284025890203E-2</v>
      </c>
      <c r="U56" s="12">
        <f t="shared" si="57"/>
        <v>6.6895038712408594E-2</v>
      </c>
      <c r="W56" s="12">
        <f t="shared" si="13"/>
        <v>6.1139034393158098E-2</v>
      </c>
      <c r="X56" s="12">
        <f t="shared" si="14"/>
        <v>5.5796419757703358E-2</v>
      </c>
      <c r="Y56" s="12">
        <f t="shared" si="15"/>
        <v>6.763209440131443E-2</v>
      </c>
      <c r="Z56" s="12">
        <f t="shared" si="16"/>
        <v>6.1522516184058636E-2</v>
      </c>
      <c r="AA56" s="12">
        <f t="shared" si="17"/>
        <v>5.8716605178273972E-3</v>
      </c>
      <c r="AB56" s="12">
        <f t="shared" si="18"/>
        <v>3.6801012831278535E-3</v>
      </c>
      <c r="AC56" s="12">
        <f t="shared" si="19"/>
        <v>1.2025291061732083E-2</v>
      </c>
      <c r="AD56" s="12">
        <f t="shared" si="20"/>
        <v>8.6316343274466332E-3</v>
      </c>
      <c r="AE56" s="12">
        <f t="shared" si="21"/>
        <v>9.6037835338866243E-2</v>
      </c>
      <c r="AF56" s="12">
        <f t="shared" si="22"/>
        <v>6.5955867761923415E-2</v>
      </c>
      <c r="AG56" s="12">
        <f t="shared" si="23"/>
        <v>0.17780450492005423</v>
      </c>
      <c r="AH56" s="12">
        <f t="shared" si="24"/>
        <v>0.14030041134246088</v>
      </c>
    </row>
    <row r="57" spans="1:34" x14ac:dyDescent="0.25">
      <c r="A57" s="32" t="s">
        <v>246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M57" s="12">
        <f t="shared" si="49"/>
        <v>0</v>
      </c>
      <c r="N57" s="12">
        <f t="shared" si="50"/>
        <v>0</v>
      </c>
      <c r="O57" s="12">
        <f t="shared" si="51"/>
        <v>0</v>
      </c>
      <c r="P57" s="12">
        <f t="shared" si="52"/>
        <v>0</v>
      </c>
      <c r="Q57" s="12">
        <f t="shared" si="53"/>
        <v>0</v>
      </c>
      <c r="R57" s="12">
        <f t="shared" si="54"/>
        <v>0</v>
      </c>
      <c r="S57" s="12">
        <f t="shared" si="55"/>
        <v>0</v>
      </c>
      <c r="T57" s="12">
        <f t="shared" si="56"/>
        <v>0</v>
      </c>
      <c r="U57" s="12">
        <f t="shared" si="57"/>
        <v>0</v>
      </c>
      <c r="W57" s="12">
        <f t="shared" si="13"/>
        <v>0</v>
      </c>
      <c r="X57" s="12">
        <f t="shared" si="14"/>
        <v>0</v>
      </c>
      <c r="Y57" s="12">
        <f t="shared" si="15"/>
        <v>0</v>
      </c>
      <c r="Z57" s="12">
        <f t="shared" si="16"/>
        <v>0</v>
      </c>
      <c r="AA57" s="12">
        <f t="shared" si="17"/>
        <v>0</v>
      </c>
      <c r="AB57" s="12">
        <f t="shared" si="18"/>
        <v>0</v>
      </c>
      <c r="AC57" s="12">
        <f t="shared" si="19"/>
        <v>0</v>
      </c>
      <c r="AD57" s="12">
        <f t="shared" si="20"/>
        <v>0</v>
      </c>
      <c r="AE57" s="12" t="e">
        <f t="shared" si="21"/>
        <v>#DIV/0!</v>
      </c>
      <c r="AF57" s="12" t="e">
        <f t="shared" si="22"/>
        <v>#DIV/0!</v>
      </c>
      <c r="AG57" s="12" t="e">
        <f t="shared" si="23"/>
        <v>#DIV/0!</v>
      </c>
      <c r="AH57" s="12" t="e">
        <f t="shared" si="24"/>
        <v>#DIV/0!</v>
      </c>
    </row>
    <row r="58" spans="1:34" x14ac:dyDescent="0.25">
      <c r="A58" s="32" t="s">
        <v>247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M58" s="12">
        <f t="shared" si="49"/>
        <v>0</v>
      </c>
      <c r="N58" s="12">
        <f t="shared" si="50"/>
        <v>0</v>
      </c>
      <c r="O58" s="12">
        <f t="shared" si="51"/>
        <v>0</v>
      </c>
      <c r="P58" s="12">
        <f t="shared" si="52"/>
        <v>0</v>
      </c>
      <c r="Q58" s="12">
        <f t="shared" si="53"/>
        <v>0</v>
      </c>
      <c r="R58" s="12">
        <f t="shared" si="54"/>
        <v>0</v>
      </c>
      <c r="S58" s="12">
        <f t="shared" si="55"/>
        <v>0</v>
      </c>
      <c r="T58" s="12">
        <f t="shared" si="56"/>
        <v>0</v>
      </c>
      <c r="U58" s="12">
        <f t="shared" si="57"/>
        <v>0</v>
      </c>
      <c r="W58" s="12">
        <f t="shared" si="13"/>
        <v>0</v>
      </c>
      <c r="X58" s="12">
        <f t="shared" si="14"/>
        <v>0</v>
      </c>
      <c r="Y58" s="12">
        <f t="shared" si="15"/>
        <v>0</v>
      </c>
      <c r="Z58" s="12">
        <f t="shared" si="16"/>
        <v>0</v>
      </c>
      <c r="AA58" s="12">
        <f t="shared" si="17"/>
        <v>0</v>
      </c>
      <c r="AB58" s="12">
        <f t="shared" si="18"/>
        <v>0</v>
      </c>
      <c r="AC58" s="12">
        <f t="shared" si="19"/>
        <v>0</v>
      </c>
      <c r="AD58" s="12">
        <f t="shared" si="20"/>
        <v>0</v>
      </c>
      <c r="AE58" s="12" t="e">
        <f t="shared" si="21"/>
        <v>#DIV/0!</v>
      </c>
      <c r="AF58" s="12" t="e">
        <f t="shared" si="22"/>
        <v>#DIV/0!</v>
      </c>
      <c r="AG58" s="12" t="e">
        <f t="shared" si="23"/>
        <v>#DIV/0!</v>
      </c>
      <c r="AH58" s="12" t="e">
        <f t="shared" si="24"/>
        <v>#DIV/0!</v>
      </c>
    </row>
    <row r="59" spans="1:34" x14ac:dyDescent="0.25">
      <c r="A59" s="32" t="s">
        <v>248</v>
      </c>
      <c r="B59" s="32">
        <v>161725.73800099999</v>
      </c>
      <c r="C59" s="32">
        <v>197865.66</v>
      </c>
      <c r="D59" s="32">
        <v>180358.31400000001</v>
      </c>
      <c r="E59" s="32">
        <v>190402.84400000001</v>
      </c>
      <c r="F59" s="32">
        <v>211918.91</v>
      </c>
      <c r="G59" s="32">
        <v>185834.68599999999</v>
      </c>
      <c r="H59" s="32">
        <v>158983.508</v>
      </c>
      <c r="I59" s="32">
        <v>147131.97</v>
      </c>
      <c r="J59" s="32">
        <v>161115.39000000001</v>
      </c>
      <c r="M59" s="12">
        <f t="shared" si="49"/>
        <v>5.019207271382364E-3</v>
      </c>
      <c r="N59" s="12">
        <f t="shared" si="50"/>
        <v>5.4112180002209229E-3</v>
      </c>
      <c r="O59" s="12">
        <f t="shared" si="51"/>
        <v>4.8950800944673944E-3</v>
      </c>
      <c r="P59" s="12">
        <f t="shared" si="52"/>
        <v>4.5483227443407501E-3</v>
      </c>
      <c r="Q59" s="12">
        <f t="shared" si="53"/>
        <v>5.240077678925344E-3</v>
      </c>
      <c r="R59" s="12">
        <f t="shared" si="54"/>
        <v>4.8642952095865541E-3</v>
      </c>
      <c r="S59" s="12">
        <f t="shared" si="55"/>
        <v>5.419859449320023E-3</v>
      </c>
      <c r="T59" s="12">
        <f t="shared" si="56"/>
        <v>4.9272951858180918E-3</v>
      </c>
      <c r="U59" s="12">
        <f t="shared" si="57"/>
        <v>5.032599363035628E-3</v>
      </c>
      <c r="W59" s="12">
        <f t="shared" si="13"/>
        <v>5.1085017886902265E-3</v>
      </c>
      <c r="X59" s="12">
        <f t="shared" si="14"/>
        <v>4.88423187761755E-3</v>
      </c>
      <c r="Y59" s="12">
        <f t="shared" si="15"/>
        <v>5.1265846660579146E-3</v>
      </c>
      <c r="Z59" s="12">
        <f t="shared" si="16"/>
        <v>5.0397727774552309E-3</v>
      </c>
      <c r="AA59" s="12">
        <f t="shared" si="17"/>
        <v>2.6940623146995456E-4</v>
      </c>
      <c r="AB59" s="12">
        <f t="shared" si="18"/>
        <v>3.46308136534023E-4</v>
      </c>
      <c r="AC59" s="12">
        <f t="shared" si="19"/>
        <v>2.5938353129669432E-4</v>
      </c>
      <c r="AD59" s="12">
        <f t="shared" si="20"/>
        <v>2.8038736065400861E-4</v>
      </c>
      <c r="AE59" s="12">
        <f t="shared" si="21"/>
        <v>5.2736838042495404E-2</v>
      </c>
      <c r="AF59" s="12">
        <f t="shared" si="22"/>
        <v>7.0903295586970894E-2</v>
      </c>
      <c r="AG59" s="12">
        <f t="shared" si="23"/>
        <v>5.0595776368236048E-2</v>
      </c>
      <c r="AH59" s="12">
        <f t="shared" si="24"/>
        <v>5.5634921063958488E-2</v>
      </c>
    </row>
    <row r="60" spans="1:34" x14ac:dyDescent="0.25">
      <c r="A60" s="32" t="s">
        <v>249</v>
      </c>
      <c r="B60" s="32">
        <v>38145.96</v>
      </c>
      <c r="C60" s="32">
        <v>84700.28</v>
      </c>
      <c r="D60" s="32">
        <v>64790.402000000002</v>
      </c>
      <c r="E60" s="32">
        <v>54782.815999999999</v>
      </c>
      <c r="F60" s="32">
        <v>71342.19</v>
      </c>
      <c r="G60" s="32">
        <v>64139.930000300003</v>
      </c>
      <c r="H60" s="32">
        <v>31963.140000200001</v>
      </c>
      <c r="I60" s="32">
        <v>49355.491999999998</v>
      </c>
      <c r="J60" s="32">
        <v>64205.892</v>
      </c>
      <c r="M60" s="12">
        <f t="shared" si="49"/>
        <v>1.1838714243782083E-3</v>
      </c>
      <c r="N60" s="12">
        <f t="shared" si="50"/>
        <v>2.3163780908711106E-3</v>
      </c>
      <c r="O60" s="12">
        <f t="shared" si="51"/>
        <v>1.7584673537297563E-3</v>
      </c>
      <c r="P60" s="12">
        <f t="shared" si="52"/>
        <v>1.3086460410845246E-3</v>
      </c>
      <c r="Q60" s="12">
        <f t="shared" si="53"/>
        <v>1.764064459300262E-3</v>
      </c>
      <c r="R60" s="12">
        <f t="shared" si="54"/>
        <v>1.6788876229687079E-3</v>
      </c>
      <c r="S60" s="12">
        <f t="shared" si="55"/>
        <v>1.0896458918243442E-3</v>
      </c>
      <c r="T60" s="12">
        <f t="shared" si="56"/>
        <v>1.6528636035069966E-3</v>
      </c>
      <c r="U60" s="12">
        <f t="shared" si="57"/>
        <v>2.0055348603403703E-3</v>
      </c>
      <c r="W60" s="12">
        <f t="shared" si="13"/>
        <v>1.7529056229930251E-3</v>
      </c>
      <c r="X60" s="12">
        <f t="shared" si="14"/>
        <v>1.5838660411178318E-3</v>
      </c>
      <c r="Y60" s="12">
        <f t="shared" si="15"/>
        <v>1.5826814518905702E-3</v>
      </c>
      <c r="Z60" s="12">
        <f t="shared" si="16"/>
        <v>1.6398177053338089E-3</v>
      </c>
      <c r="AA60" s="12">
        <f t="shared" si="17"/>
        <v>5.6627381808565657E-4</v>
      </c>
      <c r="AB60" s="12">
        <f t="shared" si="18"/>
        <v>2.4212250964256334E-4</v>
      </c>
      <c r="AC60" s="12">
        <f t="shared" si="19"/>
        <v>4.6196028126503565E-4</v>
      </c>
      <c r="AD60" s="12">
        <f t="shared" si="20"/>
        <v>3.9416769088524974E-4</v>
      </c>
      <c r="AE60" s="12">
        <f t="shared" si="21"/>
        <v>0.32304866312127162</v>
      </c>
      <c r="AF60" s="12">
        <f t="shared" si="22"/>
        <v>0.15286804777485005</v>
      </c>
      <c r="AG60" s="12">
        <f t="shared" si="23"/>
        <v>0.29188456130145923</v>
      </c>
      <c r="AH60" s="12">
        <f t="shared" si="24"/>
        <v>0.24037287169369301</v>
      </c>
    </row>
    <row r="61" spans="1:34" x14ac:dyDescent="0.25">
      <c r="A61" s="32" t="s">
        <v>250</v>
      </c>
      <c r="B61" s="32">
        <v>16924.060000099998</v>
      </c>
      <c r="C61" s="32">
        <v>9692.15</v>
      </c>
      <c r="D61" s="32">
        <v>8554.6219999999994</v>
      </c>
      <c r="E61" s="32">
        <v>13364.548000000001</v>
      </c>
      <c r="F61" s="32">
        <v>6567.3660000299997</v>
      </c>
      <c r="G61" s="32">
        <v>7721.11400005</v>
      </c>
      <c r="H61" s="32">
        <v>7813.3919999899999</v>
      </c>
      <c r="I61" s="32">
        <v>6230.2719999999999</v>
      </c>
      <c r="J61" s="32">
        <v>7480.0060000000003</v>
      </c>
      <c r="M61" s="12">
        <f t="shared" si="49"/>
        <v>5.2524332900733516E-4</v>
      </c>
      <c r="N61" s="12">
        <f t="shared" si="50"/>
        <v>2.6506032699580724E-4</v>
      </c>
      <c r="O61" s="12">
        <f t="shared" si="51"/>
        <v>2.3217981438822304E-4</v>
      </c>
      <c r="P61" s="12">
        <f t="shared" si="52"/>
        <v>3.192508912116548E-4</v>
      </c>
      <c r="Q61" s="12">
        <f t="shared" si="53"/>
        <v>1.6238998202704243E-4</v>
      </c>
      <c r="R61" s="12">
        <f t="shared" si="54"/>
        <v>2.0210316303983687E-4</v>
      </c>
      <c r="S61" s="12">
        <f t="shared" si="55"/>
        <v>2.6636402099258793E-4</v>
      </c>
      <c r="T61" s="12">
        <f t="shared" si="56"/>
        <v>2.0864526745572191E-4</v>
      </c>
      <c r="U61" s="12">
        <f t="shared" si="57"/>
        <v>2.3364542289288858E-4</v>
      </c>
      <c r="W61" s="12">
        <f t="shared" si="13"/>
        <v>3.4082782346378846E-4</v>
      </c>
      <c r="X61" s="12">
        <f t="shared" si="14"/>
        <v>2.2791467875951137E-4</v>
      </c>
      <c r="Y61" s="12">
        <f t="shared" si="15"/>
        <v>2.3621823711373279E-4</v>
      </c>
      <c r="Z61" s="12">
        <f t="shared" si="16"/>
        <v>2.6832024644567756E-4</v>
      </c>
      <c r="AA61" s="12">
        <f t="shared" si="17"/>
        <v>1.6055245573019366E-4</v>
      </c>
      <c r="AB61" s="12">
        <f t="shared" si="18"/>
        <v>8.1553736673227028E-5</v>
      </c>
      <c r="AC61" s="12">
        <f t="shared" si="19"/>
        <v>2.8945261394978018E-5</v>
      </c>
      <c r="AD61" s="12">
        <f t="shared" si="20"/>
        <v>1.0623873776302811E-4</v>
      </c>
      <c r="AE61" s="12">
        <f t="shared" si="21"/>
        <v>0.47106616501704618</v>
      </c>
      <c r="AF61" s="12">
        <f t="shared" si="22"/>
        <v>0.35782573161634773</v>
      </c>
      <c r="AG61" s="12">
        <f t="shared" si="23"/>
        <v>0.12253609945044863</v>
      </c>
      <c r="AH61" s="12">
        <f t="shared" si="24"/>
        <v>0.39594007224697647</v>
      </c>
    </row>
    <row r="62" spans="1:34" x14ac:dyDescent="0.25">
      <c r="A62" s="32" t="s">
        <v>251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M62" s="12">
        <f t="shared" si="49"/>
        <v>0</v>
      </c>
      <c r="N62" s="12">
        <f t="shared" si="50"/>
        <v>0</v>
      </c>
      <c r="O62" s="12">
        <f t="shared" si="51"/>
        <v>0</v>
      </c>
      <c r="P62" s="12">
        <f t="shared" si="52"/>
        <v>0</v>
      </c>
      <c r="Q62" s="12">
        <f t="shared" si="53"/>
        <v>0</v>
      </c>
      <c r="R62" s="12">
        <f t="shared" si="54"/>
        <v>0</v>
      </c>
      <c r="S62" s="12">
        <f t="shared" si="55"/>
        <v>0</v>
      </c>
      <c r="T62" s="12">
        <f t="shared" si="56"/>
        <v>0</v>
      </c>
      <c r="U62" s="12">
        <f t="shared" si="57"/>
        <v>0</v>
      </c>
      <c r="W62" s="12">
        <f t="shared" si="13"/>
        <v>0</v>
      </c>
      <c r="X62" s="12">
        <f t="shared" si="14"/>
        <v>0</v>
      </c>
      <c r="Y62" s="12">
        <f t="shared" si="15"/>
        <v>0</v>
      </c>
      <c r="Z62" s="12">
        <f t="shared" si="16"/>
        <v>0</v>
      </c>
      <c r="AA62" s="12">
        <f t="shared" si="17"/>
        <v>0</v>
      </c>
      <c r="AB62" s="12">
        <f t="shared" si="18"/>
        <v>0</v>
      </c>
      <c r="AC62" s="12">
        <f t="shared" si="19"/>
        <v>0</v>
      </c>
      <c r="AD62" s="12">
        <f t="shared" si="20"/>
        <v>0</v>
      </c>
      <c r="AE62" s="12" t="e">
        <f t="shared" si="21"/>
        <v>#DIV/0!</v>
      </c>
      <c r="AF62" s="12" t="e">
        <f t="shared" si="22"/>
        <v>#DIV/0!</v>
      </c>
      <c r="AG62" s="12" t="e">
        <f t="shared" si="23"/>
        <v>#DIV/0!</v>
      </c>
      <c r="AH62" s="12" t="e">
        <f t="shared" si="24"/>
        <v>#DIV/0!</v>
      </c>
    </row>
    <row r="63" spans="1:34" x14ac:dyDescent="0.25">
      <c r="A63" s="32" t="s">
        <v>252</v>
      </c>
      <c r="B63" s="32">
        <v>40608.150000100002</v>
      </c>
      <c r="C63" s="32">
        <v>43543.332000199996</v>
      </c>
      <c r="D63" s="32">
        <v>39470.614000000001</v>
      </c>
      <c r="E63" s="32">
        <v>46209.786</v>
      </c>
      <c r="F63" s="32">
        <v>55805.85</v>
      </c>
      <c r="G63" s="32">
        <v>37328.8840003</v>
      </c>
      <c r="H63" s="32">
        <v>42881.618000299997</v>
      </c>
      <c r="I63" s="32">
        <v>43461.654000000002</v>
      </c>
      <c r="J63" s="32">
        <v>33673.237999999998</v>
      </c>
      <c r="M63" s="12">
        <f t="shared" si="49"/>
        <v>1.2602862369168932E-3</v>
      </c>
      <c r="N63" s="12">
        <f t="shared" si="50"/>
        <v>1.1908203874744004E-3</v>
      </c>
      <c r="O63" s="12">
        <f t="shared" si="51"/>
        <v>1.0712664840491139E-3</v>
      </c>
      <c r="P63" s="12">
        <f t="shared" si="52"/>
        <v>1.1038544186604627E-3</v>
      </c>
      <c r="Q63" s="12">
        <f t="shared" si="53"/>
        <v>1.3799004012358118E-3</v>
      </c>
      <c r="R63" s="12">
        <f t="shared" si="54"/>
        <v>9.770980624245328E-4</v>
      </c>
      <c r="S63" s="12">
        <f t="shared" si="55"/>
        <v>1.4618644754087167E-3</v>
      </c>
      <c r="T63" s="12">
        <f t="shared" si="56"/>
        <v>1.4554851574534861E-3</v>
      </c>
      <c r="U63" s="12">
        <f t="shared" si="57"/>
        <v>1.0518170617353629E-3</v>
      </c>
      <c r="W63" s="12">
        <f t="shared" si="13"/>
        <v>1.1741243694801359E-3</v>
      </c>
      <c r="X63" s="12">
        <f t="shared" si="14"/>
        <v>1.153617627440269E-3</v>
      </c>
      <c r="Y63" s="12">
        <f t="shared" si="15"/>
        <v>1.3230555648658553E-3</v>
      </c>
      <c r="Z63" s="12">
        <f t="shared" si="16"/>
        <v>1.2169325205954201E-3</v>
      </c>
      <c r="AA63" s="12">
        <f t="shared" si="17"/>
        <v>9.5609541920237741E-5</v>
      </c>
      <c r="AB63" s="12">
        <f t="shared" si="18"/>
        <v>2.0596046647113143E-4</v>
      </c>
      <c r="AC63" s="12">
        <f t="shared" si="19"/>
        <v>2.3492108911237842E-4</v>
      </c>
      <c r="AD63" s="12">
        <f t="shared" si="20"/>
        <v>1.8193675920393515E-4</v>
      </c>
      <c r="AE63" s="12">
        <f t="shared" si="21"/>
        <v>8.1430506346248946E-2</v>
      </c>
      <c r="AF63" s="12">
        <f t="shared" si="22"/>
        <v>0.17853443079587084</v>
      </c>
      <c r="AG63" s="12">
        <f t="shared" si="23"/>
        <v>0.17755950343340046</v>
      </c>
      <c r="AH63" s="12">
        <f t="shared" si="24"/>
        <v>0.14950439414250943</v>
      </c>
    </row>
    <row r="64" spans="1:34" x14ac:dyDescent="0.25">
      <c r="A64" s="32" t="s">
        <v>253</v>
      </c>
      <c r="B64" s="32">
        <v>8090.5439999999999</v>
      </c>
      <c r="C64" s="32">
        <v>8140.2879999999996</v>
      </c>
      <c r="D64" s="32">
        <v>8121.3879999999999</v>
      </c>
      <c r="E64" s="32">
        <v>10464.614</v>
      </c>
      <c r="F64" s="32">
        <v>9514.1620000000003</v>
      </c>
      <c r="G64" s="32">
        <v>7559.2560000499998</v>
      </c>
      <c r="H64" s="32">
        <v>9182.8800000400006</v>
      </c>
      <c r="I64" s="32">
        <v>7061.7179999999998</v>
      </c>
      <c r="J64" s="32">
        <v>8237.3659999899992</v>
      </c>
      <c r="M64" s="12">
        <f t="shared" si="49"/>
        <v>2.510924839556946E-4</v>
      </c>
      <c r="N64" s="12">
        <f t="shared" si="50"/>
        <v>2.2262009968067412E-4</v>
      </c>
      <c r="O64" s="12">
        <f t="shared" si="51"/>
        <v>2.2042147021981122E-4</v>
      </c>
      <c r="P64" s="12">
        <f t="shared" si="52"/>
        <v>2.4997757841761347E-4</v>
      </c>
      <c r="Q64" s="12">
        <f t="shared" si="53"/>
        <v>2.3525483369973783E-4</v>
      </c>
      <c r="R64" s="12">
        <f t="shared" si="54"/>
        <v>1.978664669150173E-4</v>
      </c>
      <c r="S64" s="12">
        <f t="shared" si="55"/>
        <v>3.130508287701681E-4</v>
      </c>
      <c r="T64" s="12">
        <f t="shared" si="56"/>
        <v>2.364895209722602E-4</v>
      </c>
      <c r="U64" s="12">
        <f t="shared" si="57"/>
        <v>2.5730231534455526E-4</v>
      </c>
      <c r="W64" s="12">
        <f t="shared" si="13"/>
        <v>2.3137801795205997E-4</v>
      </c>
      <c r="X64" s="12">
        <f t="shared" si="14"/>
        <v>2.2769962634412288E-4</v>
      </c>
      <c r="Y64" s="12">
        <f t="shared" si="15"/>
        <v>2.6894755502899456E-4</v>
      </c>
      <c r="Z64" s="12">
        <f t="shared" si="16"/>
        <v>2.4267506644172585E-4</v>
      </c>
      <c r="AA64" s="12">
        <f t="shared" si="17"/>
        <v>1.7108583232777997E-5</v>
      </c>
      <c r="AB64" s="12">
        <f t="shared" si="18"/>
        <v>2.6864527804313935E-5</v>
      </c>
      <c r="AC64" s="12">
        <f t="shared" si="19"/>
        <v>3.9586830744737924E-5</v>
      </c>
      <c r="AD64" s="12">
        <f t="shared" si="20"/>
        <v>3.2189749120211216E-5</v>
      </c>
      <c r="AE64" s="12">
        <f t="shared" si="21"/>
        <v>7.3942128920487099E-2</v>
      </c>
      <c r="AF64" s="12">
        <f t="shared" si="22"/>
        <v>0.11798230957003647</v>
      </c>
      <c r="AG64" s="12">
        <f t="shared" si="23"/>
        <v>0.14719163645295147</v>
      </c>
      <c r="AH64" s="12">
        <f t="shared" si="24"/>
        <v>0.13264547360468537</v>
      </c>
    </row>
    <row r="65" spans="1:34" x14ac:dyDescent="0.25">
      <c r="A65" s="32" t="s">
        <v>254</v>
      </c>
      <c r="B65" s="32">
        <v>181789.71</v>
      </c>
      <c r="C65" s="32">
        <v>214949.82399999999</v>
      </c>
      <c r="D65" s="32">
        <v>201887.23800000001</v>
      </c>
      <c r="E65" s="32">
        <v>219514.804</v>
      </c>
      <c r="F65" s="32">
        <v>222953.71599999999</v>
      </c>
      <c r="G65" s="32">
        <v>192485.05399999997</v>
      </c>
      <c r="H65" s="32">
        <v>174620.87</v>
      </c>
      <c r="I65" s="32">
        <v>165735.32799999998</v>
      </c>
      <c r="J65" s="32">
        <v>183934.27600099999</v>
      </c>
      <c r="M65" s="12">
        <f t="shared" si="49"/>
        <v>5.6418987204674212E-3</v>
      </c>
      <c r="N65" s="12">
        <f t="shared" si="50"/>
        <v>5.8784346751888095E-3</v>
      </c>
      <c r="O65" s="12">
        <f t="shared" si="51"/>
        <v>5.4793936478071169E-3</v>
      </c>
      <c r="P65" s="12">
        <f t="shared" si="52"/>
        <v>5.2437461267789776E-3</v>
      </c>
      <c r="Q65" s="12">
        <f t="shared" si="53"/>
        <v>5.512933181116589E-3</v>
      </c>
      <c r="R65" s="12">
        <f t="shared" si="54"/>
        <v>5.038371179475123E-3</v>
      </c>
      <c r="S65" s="12">
        <f t="shared" si="55"/>
        <v>5.9529481027553073E-3</v>
      </c>
      <c r="T65" s="12">
        <f t="shared" si="56"/>
        <v>5.5503021115966998E-3</v>
      </c>
      <c r="U65" s="12">
        <f t="shared" si="57"/>
        <v>5.7453699503383993E-3</v>
      </c>
      <c r="W65" s="12">
        <f t="shared" si="13"/>
        <v>5.6665756811544489E-3</v>
      </c>
      <c r="X65" s="12">
        <f t="shared" si="14"/>
        <v>5.2650168291235632E-3</v>
      </c>
      <c r="Y65" s="12">
        <f t="shared" si="15"/>
        <v>5.7495400548968024E-3</v>
      </c>
      <c r="Z65" s="12">
        <f t="shared" si="16"/>
        <v>5.5603775217249376E-3</v>
      </c>
      <c r="AA65" s="12">
        <f t="shared" si="17"/>
        <v>2.0066177930792159E-4</v>
      </c>
      <c r="AB65" s="12">
        <f t="shared" si="18"/>
        <v>2.3799496934633443E-4</v>
      </c>
      <c r="AC65" s="12">
        <f t="shared" si="19"/>
        <v>2.0135538452707285E-4</v>
      </c>
      <c r="AD65" s="12">
        <f t="shared" si="20"/>
        <v>2.9107491459308784E-4</v>
      </c>
      <c r="AE65" s="12">
        <f t="shared" si="21"/>
        <v>3.541147080683494E-2</v>
      </c>
      <c r="AF65" s="12">
        <f t="shared" si="22"/>
        <v>4.52030785599506E-2</v>
      </c>
      <c r="AG65" s="12">
        <f t="shared" si="23"/>
        <v>3.5021129099810568E-2</v>
      </c>
      <c r="AH65" s="12">
        <f t="shared" si="24"/>
        <v>5.2348048932977974E-2</v>
      </c>
    </row>
    <row r="66" spans="1:34" x14ac:dyDescent="0.25">
      <c r="A66" s="32" t="s">
        <v>255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M66" s="12">
        <f t="shared" si="49"/>
        <v>0</v>
      </c>
      <c r="N66" s="12">
        <f t="shared" si="50"/>
        <v>0</v>
      </c>
      <c r="O66" s="12">
        <f t="shared" si="51"/>
        <v>0</v>
      </c>
      <c r="P66" s="12">
        <f t="shared" si="52"/>
        <v>0</v>
      </c>
      <c r="Q66" s="12">
        <f t="shared" si="53"/>
        <v>0</v>
      </c>
      <c r="R66" s="12">
        <f t="shared" si="54"/>
        <v>0</v>
      </c>
      <c r="S66" s="12">
        <f t="shared" si="55"/>
        <v>0</v>
      </c>
      <c r="T66" s="12">
        <f t="shared" si="56"/>
        <v>0</v>
      </c>
      <c r="U66" s="12">
        <f t="shared" si="57"/>
        <v>0</v>
      </c>
      <c r="W66" s="12">
        <f t="shared" si="13"/>
        <v>0</v>
      </c>
      <c r="X66" s="12">
        <f t="shared" si="14"/>
        <v>0</v>
      </c>
      <c r="Y66" s="12">
        <f t="shared" si="15"/>
        <v>0</v>
      </c>
      <c r="Z66" s="12">
        <f t="shared" si="16"/>
        <v>0</v>
      </c>
      <c r="AA66" s="12">
        <f t="shared" si="17"/>
        <v>0</v>
      </c>
      <c r="AB66" s="12">
        <f t="shared" si="18"/>
        <v>0</v>
      </c>
      <c r="AC66" s="12">
        <f t="shared" si="19"/>
        <v>0</v>
      </c>
      <c r="AD66" s="12">
        <f t="shared" si="20"/>
        <v>0</v>
      </c>
      <c r="AE66" s="12" t="e">
        <f t="shared" si="21"/>
        <v>#DIV/0!</v>
      </c>
      <c r="AF66" s="12" t="e">
        <f t="shared" si="22"/>
        <v>#DIV/0!</v>
      </c>
      <c r="AG66" s="12" t="e">
        <f t="shared" si="23"/>
        <v>#DIV/0!</v>
      </c>
      <c r="AH66" s="12" t="e">
        <f t="shared" si="24"/>
        <v>#DIV/0!</v>
      </c>
    </row>
    <row r="67" spans="1:34" x14ac:dyDescent="0.25">
      <c r="A67" s="32" t="s">
        <v>256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M67" s="12">
        <f t="shared" si="49"/>
        <v>0</v>
      </c>
      <c r="N67" s="12">
        <f t="shared" si="50"/>
        <v>0</v>
      </c>
      <c r="O67" s="12">
        <f t="shared" si="51"/>
        <v>0</v>
      </c>
      <c r="P67" s="12">
        <f t="shared" si="52"/>
        <v>0</v>
      </c>
      <c r="Q67" s="12">
        <f t="shared" si="53"/>
        <v>0</v>
      </c>
      <c r="R67" s="12">
        <f t="shared" si="54"/>
        <v>0</v>
      </c>
      <c r="S67" s="12">
        <f t="shared" si="55"/>
        <v>0</v>
      </c>
      <c r="T67" s="12">
        <f t="shared" si="56"/>
        <v>0</v>
      </c>
      <c r="U67" s="12">
        <f t="shared" si="57"/>
        <v>0</v>
      </c>
      <c r="W67" s="12">
        <f t="shared" si="13"/>
        <v>0</v>
      </c>
      <c r="X67" s="12">
        <f t="shared" si="14"/>
        <v>0</v>
      </c>
      <c r="Y67" s="12">
        <f t="shared" si="15"/>
        <v>0</v>
      </c>
      <c r="Z67" s="12">
        <f t="shared" si="16"/>
        <v>0</v>
      </c>
      <c r="AA67" s="12">
        <f t="shared" si="17"/>
        <v>0</v>
      </c>
      <c r="AB67" s="12">
        <f t="shared" si="18"/>
        <v>0</v>
      </c>
      <c r="AC67" s="12">
        <f t="shared" si="19"/>
        <v>0</v>
      </c>
      <c r="AD67" s="12">
        <f t="shared" si="20"/>
        <v>0</v>
      </c>
      <c r="AE67" s="12" t="e">
        <f t="shared" si="21"/>
        <v>#DIV/0!</v>
      </c>
      <c r="AF67" s="12" t="e">
        <f t="shared" si="22"/>
        <v>#DIV/0!</v>
      </c>
      <c r="AG67" s="12" t="e">
        <f t="shared" si="23"/>
        <v>#DIV/0!</v>
      </c>
      <c r="AH67" s="12" t="e">
        <f t="shared" si="24"/>
        <v>#DIV/0!</v>
      </c>
    </row>
    <row r="68" spans="1:34" x14ac:dyDescent="0.25">
      <c r="A68" s="32" t="s">
        <v>163</v>
      </c>
      <c r="B68" s="32">
        <v>792386.93</v>
      </c>
      <c r="C68" s="32">
        <v>999681.17</v>
      </c>
      <c r="D68" s="32">
        <v>931914.99000300001</v>
      </c>
      <c r="E68" s="32">
        <v>1074769.82</v>
      </c>
      <c r="F68" s="32">
        <v>1096544.28</v>
      </c>
      <c r="G68" s="32">
        <v>996397.64999999991</v>
      </c>
      <c r="H68" s="32">
        <v>873213.5</v>
      </c>
      <c r="I68" s="32">
        <v>752153.15</v>
      </c>
      <c r="J68" s="32">
        <v>903789.45000100008</v>
      </c>
      <c r="M68" s="12">
        <f t="shared" si="49"/>
        <v>2.4591968414945535E-2</v>
      </c>
      <c r="N68" s="12">
        <f t="shared" si="50"/>
        <v>2.7339219658357661E-2</v>
      </c>
      <c r="O68" s="12">
        <f t="shared" si="51"/>
        <v>2.529297605487411E-2</v>
      </c>
      <c r="P68" s="12">
        <f t="shared" si="52"/>
        <v>2.5673986346742877E-2</v>
      </c>
      <c r="Q68" s="12">
        <f t="shared" si="53"/>
        <v>2.7114037183285165E-2</v>
      </c>
      <c r="R68" s="12">
        <f t="shared" si="54"/>
        <v>2.6081096161662196E-2</v>
      </c>
      <c r="S68" s="12">
        <f t="shared" si="55"/>
        <v>2.9768461513937722E-2</v>
      </c>
      <c r="T68" s="12">
        <f t="shared" si="56"/>
        <v>2.5188819228023067E-2</v>
      </c>
      <c r="U68" s="12">
        <f t="shared" si="57"/>
        <v>2.8230761880620795E-2</v>
      </c>
      <c r="W68" s="12">
        <f t="shared" si="13"/>
        <v>2.5741388042725771E-2</v>
      </c>
      <c r="X68" s="12">
        <f t="shared" si="14"/>
        <v>2.6289706563896745E-2</v>
      </c>
      <c r="Y68" s="12">
        <f t="shared" si="15"/>
        <v>2.7729347540860528E-2</v>
      </c>
      <c r="Z68" s="12">
        <f t="shared" si="16"/>
        <v>2.6586814049161012E-2</v>
      </c>
      <c r="AA68" s="12">
        <f t="shared" si="17"/>
        <v>1.4274636008473826E-3</v>
      </c>
      <c r="AB68" s="12">
        <f t="shared" si="18"/>
        <v>7.423444806132002E-4</v>
      </c>
      <c r="AC68" s="12">
        <f t="shared" si="19"/>
        <v>2.330631485632664E-3</v>
      </c>
      <c r="AD68" s="12">
        <f t="shared" si="20"/>
        <v>1.672062494060977E-3</v>
      </c>
      <c r="AE68" s="12">
        <f t="shared" si="21"/>
        <v>5.5454025963093623E-2</v>
      </c>
      <c r="AF68" s="12">
        <f t="shared" si="22"/>
        <v>2.8237077458774327E-2</v>
      </c>
      <c r="AG68" s="12">
        <f t="shared" si="23"/>
        <v>8.4049272425121668E-2</v>
      </c>
      <c r="AH68" s="12">
        <f t="shared" si="24"/>
        <v>6.289066794423763E-2</v>
      </c>
    </row>
    <row r="69" spans="1:34" x14ac:dyDescent="0.25">
      <c r="A69" s="32" t="s">
        <v>257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M69" s="12">
        <f t="shared" si="49"/>
        <v>0</v>
      </c>
      <c r="N69" s="12">
        <f t="shared" si="50"/>
        <v>0</v>
      </c>
      <c r="O69" s="12">
        <f t="shared" si="51"/>
        <v>0</v>
      </c>
      <c r="P69" s="12">
        <f t="shared" si="52"/>
        <v>0</v>
      </c>
      <c r="Q69" s="12">
        <f t="shared" si="53"/>
        <v>0</v>
      </c>
      <c r="R69" s="12">
        <f t="shared" si="54"/>
        <v>0</v>
      </c>
      <c r="S69" s="12">
        <f t="shared" si="55"/>
        <v>0</v>
      </c>
      <c r="T69" s="12">
        <f t="shared" si="56"/>
        <v>0</v>
      </c>
      <c r="U69" s="12">
        <f t="shared" si="57"/>
        <v>0</v>
      </c>
      <c r="W69" s="12">
        <f t="shared" si="13"/>
        <v>0</v>
      </c>
      <c r="X69" s="12">
        <f t="shared" si="14"/>
        <v>0</v>
      </c>
      <c r="Y69" s="12">
        <f t="shared" si="15"/>
        <v>0</v>
      </c>
      <c r="Z69" s="12">
        <f t="shared" si="16"/>
        <v>0</v>
      </c>
      <c r="AA69" s="12">
        <f t="shared" si="17"/>
        <v>0</v>
      </c>
      <c r="AB69" s="12">
        <f t="shared" si="18"/>
        <v>0</v>
      </c>
      <c r="AC69" s="12">
        <f t="shared" si="19"/>
        <v>0</v>
      </c>
      <c r="AD69" s="12">
        <f t="shared" si="20"/>
        <v>0</v>
      </c>
      <c r="AE69" s="12" t="e">
        <f t="shared" si="21"/>
        <v>#DIV/0!</v>
      </c>
      <c r="AF69" s="12" t="e">
        <f t="shared" si="22"/>
        <v>#DIV/0!</v>
      </c>
      <c r="AG69" s="12" t="e">
        <f t="shared" si="23"/>
        <v>#DIV/0!</v>
      </c>
      <c r="AH69" s="12" t="e">
        <f t="shared" si="24"/>
        <v>#DIV/0!</v>
      </c>
    </row>
    <row r="70" spans="1:34" x14ac:dyDescent="0.25">
      <c r="A70" s="32" t="s">
        <v>258</v>
      </c>
      <c r="B70" s="32">
        <v>46672.17</v>
      </c>
      <c r="C70" s="32">
        <v>48239.22</v>
      </c>
      <c r="D70" s="32">
        <v>46388.889999899999</v>
      </c>
      <c r="E70" s="32">
        <v>60006.819999899999</v>
      </c>
      <c r="F70" s="32">
        <v>49697.89</v>
      </c>
      <c r="G70" s="32">
        <v>43800.900000200003</v>
      </c>
      <c r="H70" s="32">
        <v>51723.56</v>
      </c>
      <c r="I70" s="32">
        <v>39992.61</v>
      </c>
      <c r="J70" s="32">
        <v>46982.950000299999</v>
      </c>
      <c r="M70" s="12">
        <f t="shared" si="49"/>
        <v>1.448484934622746E-3</v>
      </c>
      <c r="N70" s="12">
        <f t="shared" si="50"/>
        <v>1.3192432460519788E-3</v>
      </c>
      <c r="O70" s="12">
        <f t="shared" si="51"/>
        <v>1.2590344576127943E-3</v>
      </c>
      <c r="P70" s="12">
        <f t="shared" si="52"/>
        <v>1.4334364891162368E-3</v>
      </c>
      <c r="Q70" s="12">
        <f t="shared" si="53"/>
        <v>1.2288700620378193E-3</v>
      </c>
      <c r="R70" s="12">
        <f t="shared" si="54"/>
        <v>1.1465055993182703E-3</v>
      </c>
      <c r="S70" s="12">
        <f t="shared" si="55"/>
        <v>1.7632924882904908E-3</v>
      </c>
      <c r="T70" s="12">
        <f t="shared" si="56"/>
        <v>1.3393105164112222E-3</v>
      </c>
      <c r="U70" s="12">
        <f t="shared" si="57"/>
        <v>1.4675591465535633E-3</v>
      </c>
      <c r="W70" s="12">
        <f t="shared" si="13"/>
        <v>1.3422542127625064E-3</v>
      </c>
      <c r="X70" s="12">
        <f t="shared" si="14"/>
        <v>1.2696040501574421E-3</v>
      </c>
      <c r="Y70" s="12">
        <f t="shared" si="15"/>
        <v>1.5233873837517588E-3</v>
      </c>
      <c r="Z70" s="12">
        <f t="shared" si="16"/>
        <v>1.3784152155572357E-3</v>
      </c>
      <c r="AA70" s="12">
        <f t="shared" si="17"/>
        <v>9.6798756456575023E-5</v>
      </c>
      <c r="AB70" s="12">
        <f t="shared" si="18"/>
        <v>1.4773888188679508E-4</v>
      </c>
      <c r="AC70" s="12">
        <f t="shared" si="19"/>
        <v>2.1743452387132937E-4</v>
      </c>
      <c r="AD70" s="12">
        <f t="shared" si="20"/>
        <v>1.8008412945659283E-4</v>
      </c>
      <c r="AE70" s="12">
        <f t="shared" si="21"/>
        <v>7.211655999004285E-2</v>
      </c>
      <c r="AF70" s="12">
        <f t="shared" si="22"/>
        <v>0.11636610789676841</v>
      </c>
      <c r="AG70" s="12">
        <f t="shared" si="23"/>
        <v>0.14273094696100033</v>
      </c>
      <c r="AH70" s="12">
        <f t="shared" si="24"/>
        <v>0.13064577888005419</v>
      </c>
    </row>
    <row r="71" spans="1:34" x14ac:dyDescent="0.25">
      <c r="A71" s="32" t="s">
        <v>259</v>
      </c>
      <c r="B71" s="32"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M71" s="12">
        <f t="shared" si="49"/>
        <v>0</v>
      </c>
      <c r="N71" s="12">
        <f t="shared" si="50"/>
        <v>0</v>
      </c>
      <c r="O71" s="12">
        <f t="shared" si="51"/>
        <v>0</v>
      </c>
      <c r="P71" s="12">
        <f t="shared" si="52"/>
        <v>0</v>
      </c>
      <c r="Q71" s="12">
        <f t="shared" si="53"/>
        <v>0</v>
      </c>
      <c r="R71" s="12">
        <f t="shared" si="54"/>
        <v>0</v>
      </c>
      <c r="S71" s="12">
        <f t="shared" si="55"/>
        <v>0</v>
      </c>
      <c r="T71" s="12">
        <f t="shared" si="56"/>
        <v>0</v>
      </c>
      <c r="U71" s="12">
        <f t="shared" si="57"/>
        <v>0</v>
      </c>
      <c r="W71" s="12">
        <f t="shared" si="13"/>
        <v>0</v>
      </c>
      <c r="X71" s="12">
        <f t="shared" si="14"/>
        <v>0</v>
      </c>
      <c r="Y71" s="12">
        <f t="shared" si="15"/>
        <v>0</v>
      </c>
      <c r="Z71" s="12">
        <f t="shared" si="16"/>
        <v>0</v>
      </c>
      <c r="AA71" s="12">
        <f t="shared" si="17"/>
        <v>0</v>
      </c>
      <c r="AB71" s="12">
        <f t="shared" si="18"/>
        <v>0</v>
      </c>
      <c r="AC71" s="12">
        <f t="shared" si="19"/>
        <v>0</v>
      </c>
      <c r="AD71" s="12">
        <f t="shared" si="20"/>
        <v>0</v>
      </c>
      <c r="AE71" s="12" t="e">
        <f t="shared" si="21"/>
        <v>#DIV/0!</v>
      </c>
      <c r="AF71" s="12" t="e">
        <f t="shared" si="22"/>
        <v>#DIV/0!</v>
      </c>
      <c r="AG71" s="12" t="e">
        <f t="shared" si="23"/>
        <v>#DIV/0!</v>
      </c>
      <c r="AH71" s="12" t="e">
        <f t="shared" si="24"/>
        <v>#DIV/0!</v>
      </c>
    </row>
    <row r="72" spans="1:34" x14ac:dyDescent="0.25">
      <c r="A72" s="32" t="s">
        <v>260</v>
      </c>
      <c r="B72" s="32">
        <v>15488.89</v>
      </c>
      <c r="C72" s="32">
        <v>18933.919999999998</v>
      </c>
      <c r="D72" s="32">
        <v>18712.970000099998</v>
      </c>
      <c r="E72" s="32">
        <v>19213.400000000001</v>
      </c>
      <c r="F72" s="32">
        <v>22128.16</v>
      </c>
      <c r="G72" s="32">
        <v>19442.16</v>
      </c>
      <c r="H72" s="32">
        <v>16678.669999999998</v>
      </c>
      <c r="I72" s="32">
        <v>14255.59</v>
      </c>
      <c r="J72" s="32">
        <v>17330.63</v>
      </c>
      <c r="M72" s="12">
        <f t="shared" ref="M72:M103" si="58">B72/B$170</f>
        <v>4.8070239328981072E-4</v>
      </c>
      <c r="N72" s="12">
        <f t="shared" ref="N72:N103" si="59">C72/C$170</f>
        <v>5.1780368922400648E-4</v>
      </c>
      <c r="O72" s="12">
        <f t="shared" ref="O72:O103" si="60">D72/D$170</f>
        <v>5.0788613468550725E-4</v>
      </c>
      <c r="P72" s="12">
        <f t="shared" ref="P72:P103" si="61">E72/E$170</f>
        <v>4.5896764134529719E-4</v>
      </c>
      <c r="Q72" s="12">
        <f t="shared" ref="Q72:Q103" si="62">F72/F$170</f>
        <v>5.4715870939355362E-4</v>
      </c>
      <c r="R72" s="12">
        <f t="shared" ref="R72:R103" si="63">G72/G$170</f>
        <v>5.0890610244857799E-4</v>
      </c>
      <c r="S72" s="12">
        <f t="shared" ref="S72:S103" si="64">H72/H$170</f>
        <v>5.685875745149011E-4</v>
      </c>
      <c r="T72" s="12">
        <f t="shared" ref="T72:T103" si="65">I72/I$170</f>
        <v>4.77404740642E-4</v>
      </c>
      <c r="U72" s="12">
        <f t="shared" ref="U72:U103" si="66">J72/J$170</f>
        <v>5.4133945552318834E-4</v>
      </c>
      <c r="W72" s="12">
        <f t="shared" si="13"/>
        <v>5.0213073906644145E-4</v>
      </c>
      <c r="X72" s="12">
        <f t="shared" si="14"/>
        <v>5.0501081772914294E-4</v>
      </c>
      <c r="Y72" s="12">
        <f t="shared" si="15"/>
        <v>5.2911059022669657E-4</v>
      </c>
      <c r="Z72" s="12">
        <f t="shared" si="16"/>
        <v>5.1208404900742702E-4</v>
      </c>
      <c r="AA72" s="12">
        <f t="shared" si="17"/>
        <v>1.9208591152090356E-5</v>
      </c>
      <c r="AB72" s="12">
        <f t="shared" si="18"/>
        <v>4.422438301612751E-5</v>
      </c>
      <c r="AC72" s="12">
        <f t="shared" si="19"/>
        <v>4.6805300534267242E-5</v>
      </c>
      <c r="AD72" s="12">
        <f t="shared" si="20"/>
        <v>3.596527948380124E-5</v>
      </c>
      <c r="AE72" s="12">
        <f t="shared" si="21"/>
        <v>3.8254163024958113E-2</v>
      </c>
      <c r="AF72" s="12">
        <f t="shared" si="22"/>
        <v>8.7571159792158709E-2</v>
      </c>
      <c r="AG72" s="12">
        <f t="shared" si="23"/>
        <v>8.8460335889730707E-2</v>
      </c>
      <c r="AH72" s="12">
        <f t="shared" si="24"/>
        <v>7.0233157141904298E-2</v>
      </c>
    </row>
    <row r="73" spans="1:34" x14ac:dyDescent="0.25">
      <c r="A73" s="32" t="s">
        <v>261</v>
      </c>
      <c r="B73" s="32">
        <v>63513.68</v>
      </c>
      <c r="C73" s="32">
        <v>86066.96</v>
      </c>
      <c r="D73" s="32">
        <v>69069.769999900003</v>
      </c>
      <c r="E73" s="32">
        <v>70540.569999900006</v>
      </c>
      <c r="F73" s="32">
        <v>70403.179999999993</v>
      </c>
      <c r="G73" s="32">
        <v>71436.759999999995</v>
      </c>
      <c r="H73" s="32">
        <v>62570.92</v>
      </c>
      <c r="I73" s="32">
        <v>51414.77</v>
      </c>
      <c r="J73" s="32">
        <v>74442.390000500003</v>
      </c>
      <c r="M73" s="12">
        <f t="shared" si="58"/>
        <v>1.9711662993696249E-3</v>
      </c>
      <c r="N73" s="12">
        <f t="shared" si="59"/>
        <v>2.3537539721460218E-3</v>
      </c>
      <c r="O73" s="12">
        <f t="shared" si="60"/>
        <v>1.8746130896741013E-3</v>
      </c>
      <c r="P73" s="12">
        <f t="shared" si="61"/>
        <v>1.6850655808970268E-3</v>
      </c>
      <c r="Q73" s="12">
        <f t="shared" si="62"/>
        <v>1.7408457416252432E-3</v>
      </c>
      <c r="R73" s="12">
        <f t="shared" si="63"/>
        <v>1.8698849872213002E-3</v>
      </c>
      <c r="S73" s="12">
        <f t="shared" si="64"/>
        <v>2.1330866093019359E-3</v>
      </c>
      <c r="T73" s="12">
        <f t="shared" si="65"/>
        <v>1.7218266614723123E-3</v>
      </c>
      <c r="U73" s="12">
        <f t="shared" si="66"/>
        <v>2.3252820509534569E-3</v>
      </c>
      <c r="W73" s="12">
        <f t="shared" ref="W73:W136" si="67">AVERAGE(M73:O73)</f>
        <v>2.0665111203965825E-3</v>
      </c>
      <c r="X73" s="12">
        <f t="shared" ref="X73:X136" si="68">AVERAGE(P73:R73)</f>
        <v>1.7652654365811901E-3</v>
      </c>
      <c r="Y73" s="12">
        <f t="shared" ref="Y73:Y136" si="69">AVERAGE(S73:U73)</f>
        <v>2.0600651072425684E-3</v>
      </c>
      <c r="Z73" s="12">
        <f t="shared" ref="Z73:Z136" si="70">AVERAGE(M73:U73)</f>
        <v>1.9639472214067807E-3</v>
      </c>
      <c r="AA73" s="12">
        <f t="shared" ref="AA73:AA136" si="71">STDEV(M73:O73)</f>
        <v>2.5340081390257932E-4</v>
      </c>
      <c r="AB73" s="12">
        <f t="shared" ref="AB73:AB136" si="72">STDEV(P73:R73)</f>
        <v>9.4798704446950855E-5</v>
      </c>
      <c r="AC73" s="12">
        <f t="shared" ref="AC73:AC136" si="73">STDEV(S73:U73)</f>
        <v>3.0828348414359567E-4</v>
      </c>
      <c r="AD73" s="12">
        <f t="shared" ref="AD73:AD136" si="74">STDEV(M73:U73)</f>
        <v>2.5351831931319372E-4</v>
      </c>
      <c r="AE73" s="12">
        <f t="shared" ref="AE73:AE136" si="75">AA73/W73</f>
        <v>0.12262252615120182</v>
      </c>
      <c r="AF73" s="12">
        <f t="shared" ref="AF73:AF136" si="76">AB73/X73</f>
        <v>5.3702237908508872E-2</v>
      </c>
      <c r="AG73" s="12">
        <f t="shared" ref="AG73:AG136" si="77">AC73/Y73</f>
        <v>0.14964744709269809</v>
      </c>
      <c r="AH73" s="12">
        <f t="shared" ref="AH73:AH136" si="78">AD73/Z73</f>
        <v>0.12908611624073985</v>
      </c>
    </row>
    <row r="74" spans="1:34" x14ac:dyDescent="0.25">
      <c r="A74" s="32" t="s">
        <v>262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M74" s="12">
        <f t="shared" si="58"/>
        <v>0</v>
      </c>
      <c r="N74" s="12">
        <f t="shared" si="59"/>
        <v>0</v>
      </c>
      <c r="O74" s="12">
        <f t="shared" si="60"/>
        <v>0</v>
      </c>
      <c r="P74" s="12">
        <f t="shared" si="61"/>
        <v>0</v>
      </c>
      <c r="Q74" s="12">
        <f t="shared" si="62"/>
        <v>0</v>
      </c>
      <c r="R74" s="12">
        <f t="shared" si="63"/>
        <v>0</v>
      </c>
      <c r="S74" s="12">
        <f t="shared" si="64"/>
        <v>0</v>
      </c>
      <c r="T74" s="12">
        <f t="shared" si="65"/>
        <v>0</v>
      </c>
      <c r="U74" s="12">
        <f t="shared" si="66"/>
        <v>0</v>
      </c>
      <c r="W74" s="12">
        <f t="shared" si="67"/>
        <v>0</v>
      </c>
      <c r="X74" s="12">
        <f t="shared" si="68"/>
        <v>0</v>
      </c>
      <c r="Y74" s="12">
        <f t="shared" si="69"/>
        <v>0</v>
      </c>
      <c r="Z74" s="12">
        <f t="shared" si="70"/>
        <v>0</v>
      </c>
      <c r="AA74" s="12">
        <f t="shared" si="71"/>
        <v>0</v>
      </c>
      <c r="AB74" s="12">
        <f t="shared" si="72"/>
        <v>0</v>
      </c>
      <c r="AC74" s="12">
        <f t="shared" si="73"/>
        <v>0</v>
      </c>
      <c r="AD74" s="12">
        <f t="shared" si="74"/>
        <v>0</v>
      </c>
      <c r="AE74" s="12" t="e">
        <f t="shared" si="75"/>
        <v>#DIV/0!</v>
      </c>
      <c r="AF74" s="12" t="e">
        <f t="shared" si="76"/>
        <v>#DIV/0!</v>
      </c>
      <c r="AG74" s="12" t="e">
        <f t="shared" si="77"/>
        <v>#DIV/0!</v>
      </c>
      <c r="AH74" s="12" t="e">
        <f t="shared" si="78"/>
        <v>#DIV/0!</v>
      </c>
    </row>
    <row r="75" spans="1:34" x14ac:dyDescent="0.25">
      <c r="A75" s="32" t="s">
        <v>263</v>
      </c>
      <c r="B75" s="32">
        <v>106308.25</v>
      </c>
      <c r="C75" s="32">
        <v>172009.63</v>
      </c>
      <c r="D75" s="32">
        <v>153273.81</v>
      </c>
      <c r="E75" s="32">
        <v>147635.20000000001</v>
      </c>
      <c r="F75" s="32">
        <v>161985.03</v>
      </c>
      <c r="G75" s="32">
        <v>149272.85999999999</v>
      </c>
      <c r="H75" s="32">
        <v>94253.2</v>
      </c>
      <c r="I75" s="32">
        <v>117330.62</v>
      </c>
      <c r="J75" s="32">
        <v>158006.48000099999</v>
      </c>
      <c r="M75" s="12">
        <f t="shared" si="58"/>
        <v>3.2993087433283805E-3</v>
      </c>
      <c r="N75" s="12">
        <f t="shared" si="59"/>
        <v>4.7041088689535162E-3</v>
      </c>
      <c r="O75" s="12">
        <f t="shared" si="60"/>
        <v>4.159983311521627E-3</v>
      </c>
      <c r="P75" s="12">
        <f t="shared" si="61"/>
        <v>3.5266938451050424E-3</v>
      </c>
      <c r="Q75" s="12">
        <f t="shared" si="62"/>
        <v>4.0053723380469074E-3</v>
      </c>
      <c r="R75" s="12">
        <f t="shared" si="63"/>
        <v>3.9072751887625776E-3</v>
      </c>
      <c r="S75" s="12">
        <f t="shared" si="64"/>
        <v>3.2131577864582656E-3</v>
      </c>
      <c r="T75" s="12">
        <f t="shared" si="65"/>
        <v>3.9292792659206006E-3</v>
      </c>
      <c r="U75" s="12">
        <f t="shared" si="66"/>
        <v>4.9354894688119749E-3</v>
      </c>
      <c r="W75" s="12">
        <f t="shared" si="67"/>
        <v>4.0544669746011746E-3</v>
      </c>
      <c r="X75" s="12">
        <f t="shared" si="68"/>
        <v>3.8131137906381759E-3</v>
      </c>
      <c r="Y75" s="12">
        <f t="shared" si="69"/>
        <v>4.0259755070636135E-3</v>
      </c>
      <c r="Z75" s="12">
        <f t="shared" si="70"/>
        <v>3.9645187574343212E-3</v>
      </c>
      <c r="AA75" s="12">
        <f t="shared" si="71"/>
        <v>7.0831922270748234E-4</v>
      </c>
      <c r="AB75" s="12">
        <f t="shared" si="72"/>
        <v>2.5284985974651116E-4</v>
      </c>
      <c r="AC75" s="12">
        <f t="shared" si="73"/>
        <v>8.6522784762063133E-4</v>
      </c>
      <c r="AD75" s="12">
        <f t="shared" si="74"/>
        <v>5.8447733443105926E-4</v>
      </c>
      <c r="AE75" s="12">
        <f t="shared" si="75"/>
        <v>0.17470094765715968</v>
      </c>
      <c r="AF75" s="12">
        <f t="shared" si="76"/>
        <v>6.6310599061402076E-2</v>
      </c>
      <c r="AG75" s="12">
        <f t="shared" si="77"/>
        <v>0.21491135405632264</v>
      </c>
      <c r="AH75" s="12">
        <f t="shared" si="78"/>
        <v>0.1474270574038877</v>
      </c>
    </row>
    <row r="76" spans="1:34" x14ac:dyDescent="0.25">
      <c r="A76" s="32" t="s">
        <v>264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M76" s="12">
        <f t="shared" si="58"/>
        <v>0</v>
      </c>
      <c r="N76" s="12">
        <f t="shared" si="59"/>
        <v>0</v>
      </c>
      <c r="O76" s="12">
        <f t="shared" si="60"/>
        <v>0</v>
      </c>
      <c r="P76" s="12">
        <f t="shared" si="61"/>
        <v>0</v>
      </c>
      <c r="Q76" s="12">
        <f t="shared" si="62"/>
        <v>0</v>
      </c>
      <c r="R76" s="12">
        <f t="shared" si="63"/>
        <v>0</v>
      </c>
      <c r="S76" s="12">
        <f t="shared" si="64"/>
        <v>0</v>
      </c>
      <c r="T76" s="12">
        <f t="shared" si="65"/>
        <v>0</v>
      </c>
      <c r="U76" s="12">
        <f t="shared" si="66"/>
        <v>0</v>
      </c>
      <c r="W76" s="12">
        <f t="shared" si="67"/>
        <v>0</v>
      </c>
      <c r="X76" s="12">
        <f t="shared" si="68"/>
        <v>0</v>
      </c>
      <c r="Y76" s="12">
        <f t="shared" si="69"/>
        <v>0</v>
      </c>
      <c r="Z76" s="12">
        <f t="shared" si="70"/>
        <v>0</v>
      </c>
      <c r="AA76" s="12">
        <f t="shared" si="71"/>
        <v>0</v>
      </c>
      <c r="AB76" s="12">
        <f t="shared" si="72"/>
        <v>0</v>
      </c>
      <c r="AC76" s="12">
        <f t="shared" si="73"/>
        <v>0</v>
      </c>
      <c r="AD76" s="12">
        <f t="shared" si="74"/>
        <v>0</v>
      </c>
      <c r="AE76" s="12" t="e">
        <f t="shared" si="75"/>
        <v>#DIV/0!</v>
      </c>
      <c r="AF76" s="12" t="e">
        <f t="shared" si="76"/>
        <v>#DIV/0!</v>
      </c>
      <c r="AG76" s="12" t="e">
        <f t="shared" si="77"/>
        <v>#DIV/0!</v>
      </c>
      <c r="AH76" s="12" t="e">
        <f t="shared" si="78"/>
        <v>#DIV/0!</v>
      </c>
    </row>
    <row r="77" spans="1:34" x14ac:dyDescent="0.25">
      <c r="A77" s="32" t="s">
        <v>265</v>
      </c>
      <c r="B77" s="32">
        <v>65401.500000009997</v>
      </c>
      <c r="C77" s="32">
        <v>76774.5</v>
      </c>
      <c r="D77" s="32">
        <v>92839.15</v>
      </c>
      <c r="E77" s="32">
        <v>81229.87</v>
      </c>
      <c r="F77" s="32">
        <v>86310.549999999988</v>
      </c>
      <c r="G77" s="32">
        <v>76822.900000199996</v>
      </c>
      <c r="H77" s="32">
        <v>56087.59</v>
      </c>
      <c r="I77" s="32">
        <v>82572.26999999999</v>
      </c>
      <c r="J77" s="32">
        <v>68004.83</v>
      </c>
      <c r="M77" s="12">
        <f t="shared" si="58"/>
        <v>2.0297553649582614E-3</v>
      </c>
      <c r="N77" s="12">
        <f t="shared" si="59"/>
        <v>2.0996243428898238E-3</v>
      </c>
      <c r="O77" s="12">
        <f t="shared" si="60"/>
        <v>2.5197345499263901E-3</v>
      </c>
      <c r="P77" s="12">
        <f t="shared" si="61"/>
        <v>1.940410434419994E-3</v>
      </c>
      <c r="Q77" s="12">
        <f t="shared" si="62"/>
        <v>2.1341841863511367E-3</v>
      </c>
      <c r="R77" s="12">
        <f t="shared" si="63"/>
        <v>2.0108692973362344E-3</v>
      </c>
      <c r="S77" s="12">
        <f t="shared" si="64"/>
        <v>1.9120653360541473E-3</v>
      </c>
      <c r="T77" s="12">
        <f t="shared" si="65"/>
        <v>2.7652586209038835E-3</v>
      </c>
      <c r="U77" s="12">
        <f t="shared" si="66"/>
        <v>2.1241984650960167E-3</v>
      </c>
      <c r="W77" s="12">
        <f t="shared" si="67"/>
        <v>2.2163714192581581E-3</v>
      </c>
      <c r="X77" s="12">
        <f t="shared" si="68"/>
        <v>2.0284879727024553E-3</v>
      </c>
      <c r="Y77" s="12">
        <f t="shared" si="69"/>
        <v>2.2671741406846825E-3</v>
      </c>
      <c r="Z77" s="12">
        <f t="shared" si="70"/>
        <v>2.1706778442150986E-3</v>
      </c>
      <c r="AA77" s="12">
        <f t="shared" si="71"/>
        <v>2.6503265894210705E-4</v>
      </c>
      <c r="AB77" s="12">
        <f t="shared" si="72"/>
        <v>9.8080987075035162E-5</v>
      </c>
      <c r="AC77" s="12">
        <f t="shared" si="73"/>
        <v>4.4420291330167717E-4</v>
      </c>
      <c r="AD77" s="12">
        <f t="shared" si="74"/>
        <v>2.8487037179533486E-4</v>
      </c>
      <c r="AE77" s="12">
        <f t="shared" si="75"/>
        <v>0.11957953285231235</v>
      </c>
      <c r="AF77" s="12">
        <f t="shared" si="76"/>
        <v>4.8351771563312086E-2</v>
      </c>
      <c r="AG77" s="12">
        <f t="shared" si="77"/>
        <v>0.19592800805655303</v>
      </c>
      <c r="AH77" s="12">
        <f t="shared" si="78"/>
        <v>0.13123567486281776</v>
      </c>
    </row>
    <row r="78" spans="1:34" x14ac:dyDescent="0.25">
      <c r="A78" s="32" t="s">
        <v>266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M78" s="12">
        <f t="shared" si="58"/>
        <v>0</v>
      </c>
      <c r="N78" s="12">
        <f t="shared" si="59"/>
        <v>0</v>
      </c>
      <c r="O78" s="12">
        <f t="shared" si="60"/>
        <v>0</v>
      </c>
      <c r="P78" s="12">
        <f t="shared" si="61"/>
        <v>0</v>
      </c>
      <c r="Q78" s="12">
        <f t="shared" si="62"/>
        <v>0</v>
      </c>
      <c r="R78" s="12">
        <f t="shared" si="63"/>
        <v>0</v>
      </c>
      <c r="S78" s="12">
        <f t="shared" si="64"/>
        <v>0</v>
      </c>
      <c r="T78" s="12">
        <f t="shared" si="65"/>
        <v>0</v>
      </c>
      <c r="U78" s="12">
        <f t="shared" si="66"/>
        <v>0</v>
      </c>
      <c r="W78" s="12">
        <f t="shared" si="67"/>
        <v>0</v>
      </c>
      <c r="X78" s="12">
        <f t="shared" si="68"/>
        <v>0</v>
      </c>
      <c r="Y78" s="12">
        <f t="shared" si="69"/>
        <v>0</v>
      </c>
      <c r="Z78" s="12">
        <f t="shared" si="70"/>
        <v>0</v>
      </c>
      <c r="AA78" s="12">
        <f t="shared" si="71"/>
        <v>0</v>
      </c>
      <c r="AB78" s="12">
        <f t="shared" si="72"/>
        <v>0</v>
      </c>
      <c r="AC78" s="12">
        <f t="shared" si="73"/>
        <v>0</v>
      </c>
      <c r="AD78" s="12">
        <f t="shared" si="74"/>
        <v>0</v>
      </c>
      <c r="AE78" s="12" t="e">
        <f t="shared" si="75"/>
        <v>#DIV/0!</v>
      </c>
      <c r="AF78" s="12" t="e">
        <f t="shared" si="76"/>
        <v>#DIV/0!</v>
      </c>
      <c r="AG78" s="12" t="e">
        <f t="shared" si="77"/>
        <v>#DIV/0!</v>
      </c>
      <c r="AH78" s="12" t="e">
        <f t="shared" si="78"/>
        <v>#DIV/0!</v>
      </c>
    </row>
    <row r="79" spans="1:34" x14ac:dyDescent="0.25">
      <c r="A79" s="32" t="s">
        <v>164</v>
      </c>
      <c r="B79" s="32">
        <v>1399359.64</v>
      </c>
      <c r="C79" s="32">
        <v>1532480.79</v>
      </c>
      <c r="D79" s="32">
        <v>1807290.8399999999</v>
      </c>
      <c r="E79" s="32">
        <v>1983856.5699999998</v>
      </c>
      <c r="F79" s="32">
        <v>1940569.4300009999</v>
      </c>
      <c r="G79" s="32">
        <v>1884087.670005</v>
      </c>
      <c r="H79" s="32">
        <v>1142949.8500000001</v>
      </c>
      <c r="I79" s="32">
        <v>1511335.08</v>
      </c>
      <c r="J79" s="32">
        <v>1418516.22</v>
      </c>
      <c r="M79" s="12">
        <f t="shared" si="58"/>
        <v>4.3429550343579683E-2</v>
      </c>
      <c r="N79" s="12">
        <f t="shared" si="59"/>
        <v>4.1910191166273023E-2</v>
      </c>
      <c r="O79" s="12">
        <f t="shared" si="60"/>
        <v>4.9051431118375038E-2</v>
      </c>
      <c r="P79" s="12">
        <f t="shared" si="61"/>
        <v>4.7390153262841107E-2</v>
      </c>
      <c r="Q79" s="12">
        <f t="shared" si="62"/>
        <v>4.7984082942636487E-2</v>
      </c>
      <c r="R79" s="12">
        <f t="shared" si="63"/>
        <v>4.9316727812839058E-2</v>
      </c>
      <c r="S79" s="12">
        <f t="shared" si="64"/>
        <v>3.8963963133971123E-2</v>
      </c>
      <c r="T79" s="12">
        <f t="shared" si="65"/>
        <v>5.0613024917983494E-2</v>
      </c>
      <c r="U79" s="12">
        <f t="shared" si="66"/>
        <v>4.4308764204510236E-2</v>
      </c>
      <c r="W79" s="12">
        <f t="shared" si="67"/>
        <v>4.4797057542742581E-2</v>
      </c>
      <c r="X79" s="12">
        <f t="shared" si="68"/>
        <v>4.8230321339438886E-2</v>
      </c>
      <c r="Y79" s="12">
        <f t="shared" si="69"/>
        <v>4.4628584085488282E-2</v>
      </c>
      <c r="Z79" s="12">
        <f t="shared" si="70"/>
        <v>4.5885320989223245E-2</v>
      </c>
      <c r="AA79" s="12">
        <f t="shared" si="71"/>
        <v>3.7618989843158025E-3</v>
      </c>
      <c r="AB79" s="12">
        <f t="shared" si="72"/>
        <v>9.8660903361960563E-4</v>
      </c>
      <c r="AC79" s="12">
        <f t="shared" si="73"/>
        <v>5.8311125592922647E-3</v>
      </c>
      <c r="AD79" s="12">
        <f t="shared" si="74"/>
        <v>3.9217742304202136E-3</v>
      </c>
      <c r="AE79" s="12">
        <f t="shared" si="75"/>
        <v>8.3976475033576289E-2</v>
      </c>
      <c r="AF79" s="12">
        <f t="shared" si="76"/>
        <v>2.045619863645478E-2</v>
      </c>
      <c r="AG79" s="12">
        <f t="shared" si="77"/>
        <v>0.13065869506687636</v>
      </c>
      <c r="AH79" s="12">
        <f t="shared" si="78"/>
        <v>8.5469037719956065E-2</v>
      </c>
    </row>
    <row r="80" spans="1:34" x14ac:dyDescent="0.25">
      <c r="A80" s="32" t="s">
        <v>165</v>
      </c>
      <c r="B80" s="32">
        <v>9580896.8499999996</v>
      </c>
      <c r="C80" s="32">
        <v>9352007.0800000001</v>
      </c>
      <c r="D80" s="32">
        <v>9621826.8699999992</v>
      </c>
      <c r="E80" s="32">
        <v>13971195.560000001</v>
      </c>
      <c r="F80" s="32">
        <v>11761155.17</v>
      </c>
      <c r="G80" s="32">
        <v>11617181.46001</v>
      </c>
      <c r="H80" s="32">
        <v>7231662.1899999995</v>
      </c>
      <c r="I80" s="32">
        <v>7991004.8499999996</v>
      </c>
      <c r="J80" s="32">
        <v>8555652.9499999993</v>
      </c>
      <c r="M80" s="12">
        <f t="shared" si="58"/>
        <v>0.29734603613672822</v>
      </c>
      <c r="N80" s="12">
        <f t="shared" si="59"/>
        <v>0.25575811916777025</v>
      </c>
      <c r="O80" s="12">
        <f t="shared" si="60"/>
        <v>0.26114467439382089</v>
      </c>
      <c r="P80" s="12">
        <f t="shared" si="61"/>
        <v>0.33374242314983754</v>
      </c>
      <c r="Q80" s="12">
        <f t="shared" si="62"/>
        <v>0.29081579687576914</v>
      </c>
      <c r="R80" s="12">
        <f t="shared" si="63"/>
        <v>0.30408424466476819</v>
      </c>
      <c r="S80" s="12">
        <f t="shared" si="64"/>
        <v>0.24653244319380491</v>
      </c>
      <c r="T80" s="12">
        <f t="shared" si="65"/>
        <v>0.26761036182179859</v>
      </c>
      <c r="U80" s="12">
        <f t="shared" si="66"/>
        <v>0.26724432462053366</v>
      </c>
      <c r="W80" s="12">
        <f t="shared" si="67"/>
        <v>0.2714162765661064</v>
      </c>
      <c r="X80" s="12">
        <f t="shared" si="68"/>
        <v>0.30954748823012496</v>
      </c>
      <c r="Y80" s="12">
        <f t="shared" si="69"/>
        <v>0.26046237654537907</v>
      </c>
      <c r="Z80" s="12">
        <f t="shared" si="70"/>
        <v>0.28047538044720349</v>
      </c>
      <c r="AA80" s="12">
        <f t="shared" si="71"/>
        <v>2.261676519406592E-2</v>
      </c>
      <c r="AB80" s="12">
        <f t="shared" si="72"/>
        <v>2.1978605131108615E-2</v>
      </c>
      <c r="AC80" s="12">
        <f t="shared" si="73"/>
        <v>1.2065064367530359E-2</v>
      </c>
      <c r="AD80" s="12">
        <f t="shared" si="74"/>
        <v>2.7981268906236555E-2</v>
      </c>
      <c r="AE80" s="12">
        <f t="shared" si="75"/>
        <v>8.3328698927742306E-2</v>
      </c>
      <c r="AF80" s="12">
        <f t="shared" si="76"/>
        <v>7.1002369480605176E-2</v>
      </c>
      <c r="AG80" s="12">
        <f t="shared" si="77"/>
        <v>4.6321716508750055E-2</v>
      </c>
      <c r="AH80" s="12">
        <f t="shared" si="78"/>
        <v>9.9763725649010149E-2</v>
      </c>
    </row>
    <row r="81" spans="1:34" x14ac:dyDescent="0.25">
      <c r="A81" s="32" t="s">
        <v>166</v>
      </c>
      <c r="B81" s="32">
        <v>369824.83</v>
      </c>
      <c r="C81" s="32">
        <v>535387.35</v>
      </c>
      <c r="D81" s="32">
        <v>467393.43</v>
      </c>
      <c r="E81" s="32">
        <v>485559.13</v>
      </c>
      <c r="F81" s="32">
        <v>591115.88</v>
      </c>
      <c r="G81" s="32">
        <v>525072.98000099999</v>
      </c>
      <c r="H81" s="32">
        <v>378160.16000000003</v>
      </c>
      <c r="I81" s="32">
        <v>362538.99000009999</v>
      </c>
      <c r="J81" s="32">
        <v>430289.01</v>
      </c>
      <c r="M81" s="12">
        <f t="shared" si="58"/>
        <v>1.1477625632243331E-2</v>
      </c>
      <c r="N81" s="12">
        <f t="shared" si="59"/>
        <v>1.4641740590108357E-2</v>
      </c>
      <c r="O81" s="12">
        <f t="shared" si="60"/>
        <v>1.2685460540942068E-2</v>
      </c>
      <c r="P81" s="12">
        <f t="shared" si="61"/>
        <v>1.1598984491541035E-2</v>
      </c>
      <c r="Q81" s="12">
        <f t="shared" si="62"/>
        <v>1.461640741945262E-2</v>
      </c>
      <c r="R81" s="12">
        <f t="shared" si="63"/>
        <v>1.3743989544030551E-2</v>
      </c>
      <c r="S81" s="12">
        <f t="shared" si="64"/>
        <v>1.289174545407799E-2</v>
      </c>
      <c r="T81" s="12">
        <f t="shared" si="65"/>
        <v>1.2141050106913173E-2</v>
      </c>
      <c r="U81" s="12">
        <f t="shared" si="66"/>
        <v>1.3440504955158106E-2</v>
      </c>
      <c r="W81" s="12">
        <f t="shared" si="67"/>
        <v>1.2934942254431252E-2</v>
      </c>
      <c r="X81" s="12">
        <f t="shared" si="68"/>
        <v>1.33197938183414E-2</v>
      </c>
      <c r="Y81" s="12">
        <f t="shared" si="69"/>
        <v>1.2824433505383091E-2</v>
      </c>
      <c r="Z81" s="12">
        <f t="shared" si="70"/>
        <v>1.302638985938525E-2</v>
      </c>
      <c r="AA81" s="12">
        <f t="shared" si="71"/>
        <v>1.5967425311146511E-3</v>
      </c>
      <c r="AB81" s="12">
        <f t="shared" si="72"/>
        <v>1.5527932224676081E-3</v>
      </c>
      <c r="AC81" s="12">
        <f t="shared" si="73"/>
        <v>6.5233725900384074E-4</v>
      </c>
      <c r="AD81" s="12">
        <f t="shared" si="74"/>
        <v>1.1820691367950549E-3</v>
      </c>
      <c r="AE81" s="12">
        <f t="shared" si="75"/>
        <v>0.12344411746930213</v>
      </c>
      <c r="AF81" s="12">
        <f t="shared" si="76"/>
        <v>0.116577872273774</v>
      </c>
      <c r="AG81" s="12">
        <f t="shared" si="77"/>
        <v>5.0866750467380907E-2</v>
      </c>
      <c r="AH81" s="12">
        <f t="shared" si="78"/>
        <v>9.0744185423208265E-2</v>
      </c>
    </row>
    <row r="82" spans="1:34" x14ac:dyDescent="0.25">
      <c r="A82" s="32" t="s">
        <v>267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M82" s="12">
        <f t="shared" si="58"/>
        <v>0</v>
      </c>
      <c r="N82" s="12">
        <f t="shared" si="59"/>
        <v>0</v>
      </c>
      <c r="O82" s="12">
        <f t="shared" si="60"/>
        <v>0</v>
      </c>
      <c r="P82" s="12">
        <f t="shared" si="61"/>
        <v>0</v>
      </c>
      <c r="Q82" s="12">
        <f t="shared" si="62"/>
        <v>0</v>
      </c>
      <c r="R82" s="12">
        <f t="shared" si="63"/>
        <v>0</v>
      </c>
      <c r="S82" s="12">
        <f t="shared" si="64"/>
        <v>0</v>
      </c>
      <c r="T82" s="12">
        <f t="shared" si="65"/>
        <v>0</v>
      </c>
      <c r="U82" s="12">
        <f t="shared" si="66"/>
        <v>0</v>
      </c>
      <c r="W82" s="12">
        <f t="shared" si="67"/>
        <v>0</v>
      </c>
      <c r="X82" s="12">
        <f t="shared" si="68"/>
        <v>0</v>
      </c>
      <c r="Y82" s="12">
        <f t="shared" si="69"/>
        <v>0</v>
      </c>
      <c r="Z82" s="12">
        <f t="shared" si="70"/>
        <v>0</v>
      </c>
      <c r="AA82" s="12">
        <f t="shared" si="71"/>
        <v>0</v>
      </c>
      <c r="AB82" s="12">
        <f t="shared" si="72"/>
        <v>0</v>
      </c>
      <c r="AC82" s="12">
        <f t="shared" si="73"/>
        <v>0</v>
      </c>
      <c r="AD82" s="12">
        <f t="shared" si="74"/>
        <v>0</v>
      </c>
      <c r="AE82" s="12" t="e">
        <f t="shared" si="75"/>
        <v>#DIV/0!</v>
      </c>
      <c r="AF82" s="12" t="e">
        <f t="shared" si="76"/>
        <v>#DIV/0!</v>
      </c>
      <c r="AG82" s="12" t="e">
        <f t="shared" si="77"/>
        <v>#DIV/0!</v>
      </c>
      <c r="AH82" s="12" t="e">
        <f t="shared" si="78"/>
        <v>#DIV/0!</v>
      </c>
    </row>
    <row r="83" spans="1:34" x14ac:dyDescent="0.25">
      <c r="A83" s="32" t="s">
        <v>268</v>
      </c>
      <c r="B83" s="32">
        <v>265432.14</v>
      </c>
      <c r="C83" s="32">
        <v>181922.84</v>
      </c>
      <c r="D83" s="32">
        <v>195750.40999999997</v>
      </c>
      <c r="E83" s="32">
        <v>296735.64</v>
      </c>
      <c r="F83" s="32">
        <v>205871.49000009999</v>
      </c>
      <c r="G83" s="32">
        <v>222512.76000099999</v>
      </c>
      <c r="H83" s="32">
        <v>130790.87</v>
      </c>
      <c r="I83" s="32">
        <v>146291.35999999999</v>
      </c>
      <c r="J83" s="32">
        <v>153445.91</v>
      </c>
      <c r="M83" s="12">
        <f t="shared" si="58"/>
        <v>8.2377668738067168E-3</v>
      </c>
      <c r="N83" s="12">
        <f t="shared" si="59"/>
        <v>4.97521473134505E-3</v>
      </c>
      <c r="O83" s="12">
        <f t="shared" si="60"/>
        <v>5.3128348464980164E-3</v>
      </c>
      <c r="P83" s="12">
        <f t="shared" si="61"/>
        <v>7.0883891863952877E-3</v>
      </c>
      <c r="Q83" s="12">
        <f t="shared" si="62"/>
        <v>5.0905443005375313E-3</v>
      </c>
      <c r="R83" s="12">
        <f t="shared" si="63"/>
        <v>5.8243580670658372E-3</v>
      </c>
      <c r="S83" s="12">
        <f t="shared" si="64"/>
        <v>4.4587526188835051E-3</v>
      </c>
      <c r="T83" s="12">
        <f t="shared" si="65"/>
        <v>4.8991440395638091E-3</v>
      </c>
      <c r="U83" s="12">
        <f t="shared" si="66"/>
        <v>4.7930355314065422E-3</v>
      </c>
      <c r="W83" s="12">
        <f t="shared" si="67"/>
        <v>6.1752721505499283E-3</v>
      </c>
      <c r="X83" s="12">
        <f t="shared" si="68"/>
        <v>6.0010971846662193E-3</v>
      </c>
      <c r="Y83" s="12">
        <f t="shared" si="69"/>
        <v>4.7169773966179518E-3</v>
      </c>
      <c r="Z83" s="12">
        <f t="shared" si="70"/>
        <v>5.6311155772780334E-3</v>
      </c>
      <c r="AA83" s="12">
        <f t="shared" si="71"/>
        <v>1.7941321573773626E-3</v>
      </c>
      <c r="AB83" s="12">
        <f t="shared" si="72"/>
        <v>1.0105808150537091E-3</v>
      </c>
      <c r="AC83" s="12">
        <f t="shared" si="73"/>
        <v>2.2983642172824485E-4</v>
      </c>
      <c r="AD83" s="12">
        <f t="shared" si="74"/>
        <v>1.2445853357358257E-3</v>
      </c>
      <c r="AE83" s="12">
        <f t="shared" si="75"/>
        <v>0.29053491305927126</v>
      </c>
      <c r="AF83" s="12">
        <f t="shared" si="76"/>
        <v>0.16839934164637554</v>
      </c>
      <c r="AG83" s="12">
        <f t="shared" si="77"/>
        <v>4.8725359992828537E-2</v>
      </c>
      <c r="AH83" s="12">
        <f t="shared" si="78"/>
        <v>0.22101932000078622</v>
      </c>
    </row>
    <row r="84" spans="1:34" x14ac:dyDescent="0.25">
      <c r="A84" s="32" t="s">
        <v>269</v>
      </c>
      <c r="B84" s="32">
        <v>179497.85</v>
      </c>
      <c r="C84" s="32">
        <v>90251.959999999992</v>
      </c>
      <c r="D84" s="32">
        <v>206137.61</v>
      </c>
      <c r="E84" s="32">
        <v>158561.99</v>
      </c>
      <c r="F84" s="32">
        <v>114637.04000009999</v>
      </c>
      <c r="G84" s="32">
        <v>165505.0300001</v>
      </c>
      <c r="H84" s="32">
        <v>154810.88</v>
      </c>
      <c r="I84" s="32">
        <v>111578.59</v>
      </c>
      <c r="J84" s="32">
        <v>167632.87</v>
      </c>
      <c r="M84" s="12">
        <f t="shared" si="58"/>
        <v>5.5707701510809013E-3</v>
      </c>
      <c r="N84" s="12">
        <f t="shared" si="59"/>
        <v>2.4682050968683434E-3</v>
      </c>
      <c r="O84" s="12">
        <f t="shared" si="60"/>
        <v>5.5947524073222529E-3</v>
      </c>
      <c r="P84" s="12">
        <f t="shared" si="61"/>
        <v>3.7877118343092107E-3</v>
      </c>
      <c r="Q84" s="12">
        <f t="shared" si="62"/>
        <v>2.8346077963622772E-3</v>
      </c>
      <c r="R84" s="12">
        <f t="shared" si="63"/>
        <v>4.3321585540385356E-3</v>
      </c>
      <c r="S84" s="12">
        <f t="shared" si="64"/>
        <v>5.2776116301669991E-3</v>
      </c>
      <c r="T84" s="12">
        <f t="shared" si="65"/>
        <v>3.7366498208878099E-3</v>
      </c>
      <c r="U84" s="12">
        <f t="shared" si="66"/>
        <v>5.2361793295217429E-3</v>
      </c>
      <c r="W84" s="12">
        <f t="shared" si="67"/>
        <v>4.5445758850904995E-3</v>
      </c>
      <c r="X84" s="12">
        <f t="shared" si="68"/>
        <v>3.6514927282366746E-3</v>
      </c>
      <c r="Y84" s="12">
        <f t="shared" si="69"/>
        <v>4.7501469268588503E-3</v>
      </c>
      <c r="Z84" s="12">
        <f t="shared" si="70"/>
        <v>4.3154051800620083E-3</v>
      </c>
      <c r="AA84" s="12">
        <f t="shared" si="71"/>
        <v>1.7982298309143715E-3</v>
      </c>
      <c r="AB84" s="12">
        <f t="shared" si="72"/>
        <v>7.5801141257805912E-4</v>
      </c>
      <c r="AC84" s="12">
        <f t="shared" si="73"/>
        <v>8.7795868168322471E-4</v>
      </c>
      <c r="AD84" s="12">
        <f t="shared" si="74"/>
        <v>1.1834771107146291E-3</v>
      </c>
      <c r="AE84" s="12">
        <f t="shared" si="75"/>
        <v>0.39568705119742148</v>
      </c>
      <c r="AF84" s="12">
        <f t="shared" si="76"/>
        <v>0.20758946244543308</v>
      </c>
      <c r="AG84" s="12">
        <f t="shared" si="77"/>
        <v>0.1848276895855506</v>
      </c>
      <c r="AH84" s="12">
        <f t="shared" si="78"/>
        <v>0.27424472589098198</v>
      </c>
    </row>
    <row r="85" spans="1:34" x14ac:dyDescent="0.25">
      <c r="A85" s="32" t="s">
        <v>270</v>
      </c>
      <c r="B85" s="32">
        <v>224022.41999999998</v>
      </c>
      <c r="C85" s="32">
        <v>246581.86</v>
      </c>
      <c r="D85" s="32">
        <v>261232.25</v>
      </c>
      <c r="E85" s="32">
        <v>263656.86</v>
      </c>
      <c r="F85" s="32">
        <v>279471.88</v>
      </c>
      <c r="G85" s="32">
        <v>234810.52000100003</v>
      </c>
      <c r="H85" s="32">
        <v>210276.31999999998</v>
      </c>
      <c r="I85" s="32">
        <v>209675.78</v>
      </c>
      <c r="J85" s="32">
        <v>200792.900001</v>
      </c>
      <c r="M85" s="12">
        <f t="shared" si="58"/>
        <v>6.9526036691186493E-3</v>
      </c>
      <c r="N85" s="12">
        <f t="shared" si="59"/>
        <v>6.7435056662179561E-3</v>
      </c>
      <c r="O85" s="12">
        <f t="shared" si="60"/>
        <v>7.090068423504613E-3</v>
      </c>
      <c r="P85" s="12">
        <f t="shared" si="61"/>
        <v>6.2982068326640373E-3</v>
      </c>
      <c r="Q85" s="12">
        <f t="shared" si="62"/>
        <v>6.9104468321175404E-3</v>
      </c>
      <c r="R85" s="12">
        <f t="shared" si="63"/>
        <v>6.1462567198105967E-3</v>
      </c>
      <c r="S85" s="12">
        <f t="shared" si="64"/>
        <v>7.1684674357559196E-3</v>
      </c>
      <c r="T85" s="12">
        <f t="shared" si="65"/>
        <v>7.0218217113293133E-3</v>
      </c>
      <c r="U85" s="12">
        <f t="shared" si="66"/>
        <v>6.2719658292551012E-3</v>
      </c>
      <c r="W85" s="12">
        <f t="shared" si="67"/>
        <v>6.9287259196137395E-3</v>
      </c>
      <c r="X85" s="12">
        <f t="shared" si="68"/>
        <v>6.4516367948640576E-3</v>
      </c>
      <c r="Y85" s="12">
        <f t="shared" si="69"/>
        <v>6.8207516587801111E-3</v>
      </c>
      <c r="Z85" s="12">
        <f t="shared" si="70"/>
        <v>6.7337047910859702E-3</v>
      </c>
      <c r="AA85" s="12">
        <f t="shared" si="71"/>
        <v>1.7451087752801253E-4</v>
      </c>
      <c r="AB85" s="12">
        <f t="shared" si="72"/>
        <v>4.0453948745759012E-4</v>
      </c>
      <c r="AC85" s="12">
        <f t="shared" si="73"/>
        <v>4.8088528480162625E-4</v>
      </c>
      <c r="AD85" s="12">
        <f t="shared" si="74"/>
        <v>3.915086297858464E-4</v>
      </c>
      <c r="AE85" s="12">
        <f t="shared" si="75"/>
        <v>2.5186575360703706E-2</v>
      </c>
      <c r="AF85" s="12">
        <f t="shared" si="76"/>
        <v>6.2703388352492367E-2</v>
      </c>
      <c r="AG85" s="12">
        <f t="shared" si="77"/>
        <v>7.0503268387231158E-2</v>
      </c>
      <c r="AH85" s="12">
        <f t="shared" si="78"/>
        <v>5.8141638508436351E-2</v>
      </c>
    </row>
    <row r="86" spans="1:34" x14ac:dyDescent="0.25">
      <c r="A86" s="32" t="s">
        <v>167</v>
      </c>
      <c r="B86" s="32">
        <v>447253.33999999997</v>
      </c>
      <c r="C86" s="32">
        <v>490157.24</v>
      </c>
      <c r="D86" s="32">
        <v>531679.54000100004</v>
      </c>
      <c r="E86" s="32">
        <v>599429.31000000006</v>
      </c>
      <c r="F86" s="32">
        <v>595518.82000000007</v>
      </c>
      <c r="G86" s="32">
        <v>552752.64000000001</v>
      </c>
      <c r="H86" s="32">
        <v>380351.44</v>
      </c>
      <c r="I86" s="32">
        <v>445215.55</v>
      </c>
      <c r="J86" s="32">
        <v>430187.11000099999</v>
      </c>
      <c r="M86" s="12">
        <f t="shared" si="58"/>
        <v>1.3880642895963587E-2</v>
      </c>
      <c r="N86" s="12">
        <f t="shared" si="59"/>
        <v>1.3404790300785932E-2</v>
      </c>
      <c r="O86" s="12">
        <f t="shared" si="60"/>
        <v>1.4430240975165005E-2</v>
      </c>
      <c r="P86" s="12">
        <f t="shared" si="61"/>
        <v>1.4319103155294688E-2</v>
      </c>
      <c r="Q86" s="12">
        <f t="shared" si="62"/>
        <v>1.47252780606599E-2</v>
      </c>
      <c r="R86" s="12">
        <f t="shared" si="63"/>
        <v>1.4468515413954105E-2</v>
      </c>
      <c r="S86" s="12">
        <f t="shared" si="64"/>
        <v>1.2966447728317064E-2</v>
      </c>
      <c r="T86" s="12">
        <f t="shared" si="65"/>
        <v>1.490980129040856E-2</v>
      </c>
      <c r="U86" s="12">
        <f t="shared" si="66"/>
        <v>1.3437322007395879E-2</v>
      </c>
      <c r="W86" s="12">
        <f t="shared" si="67"/>
        <v>1.3905224723971507E-2</v>
      </c>
      <c r="X86" s="12">
        <f t="shared" si="68"/>
        <v>1.4504298876636229E-2</v>
      </c>
      <c r="Y86" s="12">
        <f t="shared" si="69"/>
        <v>1.3771190342040501E-2</v>
      </c>
      <c r="Z86" s="12">
        <f t="shared" si="70"/>
        <v>1.4060237980882746E-2</v>
      </c>
      <c r="AA86" s="12">
        <f t="shared" si="71"/>
        <v>5.1316709861143849E-4</v>
      </c>
      <c r="AB86" s="12">
        <f t="shared" si="72"/>
        <v>2.0543820381869603E-4</v>
      </c>
      <c r="AC86" s="12">
        <f t="shared" si="73"/>
        <v>1.013783416456497E-3</v>
      </c>
      <c r="AD86" s="12">
        <f t="shared" si="74"/>
        <v>6.6903918642363214E-4</v>
      </c>
      <c r="AE86" s="12">
        <f t="shared" si="75"/>
        <v>3.6904624613996996E-2</v>
      </c>
      <c r="AF86" s="12">
        <f t="shared" si="76"/>
        <v>1.4163952740219617E-2</v>
      </c>
      <c r="AG86" s="12">
        <f t="shared" si="77"/>
        <v>7.3616251847280975E-2</v>
      </c>
      <c r="AH86" s="12">
        <f t="shared" si="78"/>
        <v>4.7583773996805974E-2</v>
      </c>
    </row>
    <row r="87" spans="1:34" x14ac:dyDescent="0.25">
      <c r="A87" s="32" t="s">
        <v>271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M87" s="12">
        <f t="shared" si="58"/>
        <v>0</v>
      </c>
      <c r="N87" s="12">
        <f t="shared" si="59"/>
        <v>0</v>
      </c>
      <c r="O87" s="12">
        <f t="shared" si="60"/>
        <v>0</v>
      </c>
      <c r="P87" s="12">
        <f t="shared" si="61"/>
        <v>0</v>
      </c>
      <c r="Q87" s="12">
        <f t="shared" si="62"/>
        <v>0</v>
      </c>
      <c r="R87" s="12">
        <f t="shared" si="63"/>
        <v>0</v>
      </c>
      <c r="S87" s="12">
        <f t="shared" si="64"/>
        <v>0</v>
      </c>
      <c r="T87" s="12">
        <f t="shared" si="65"/>
        <v>0</v>
      </c>
      <c r="U87" s="12">
        <f t="shared" si="66"/>
        <v>0</v>
      </c>
      <c r="W87" s="12">
        <f t="shared" si="67"/>
        <v>0</v>
      </c>
      <c r="X87" s="12">
        <f t="shared" si="68"/>
        <v>0</v>
      </c>
      <c r="Y87" s="12">
        <f t="shared" si="69"/>
        <v>0</v>
      </c>
      <c r="Z87" s="12">
        <f t="shared" si="70"/>
        <v>0</v>
      </c>
      <c r="AA87" s="12">
        <f t="shared" si="71"/>
        <v>0</v>
      </c>
      <c r="AB87" s="12">
        <f t="shared" si="72"/>
        <v>0</v>
      </c>
      <c r="AC87" s="12">
        <f t="shared" si="73"/>
        <v>0</v>
      </c>
      <c r="AD87" s="12">
        <f t="shared" si="74"/>
        <v>0</v>
      </c>
      <c r="AE87" s="12" t="e">
        <f t="shared" si="75"/>
        <v>#DIV/0!</v>
      </c>
      <c r="AF87" s="12" t="e">
        <f t="shared" si="76"/>
        <v>#DIV/0!</v>
      </c>
      <c r="AG87" s="12" t="e">
        <f t="shared" si="77"/>
        <v>#DIV/0!</v>
      </c>
      <c r="AH87" s="12" t="e">
        <f t="shared" si="78"/>
        <v>#DIV/0!</v>
      </c>
    </row>
    <row r="88" spans="1:34" x14ac:dyDescent="0.25">
      <c r="A88" s="32" t="s">
        <v>168</v>
      </c>
      <c r="B88" s="32">
        <v>1011104.3999999999</v>
      </c>
      <c r="C88" s="32">
        <v>1139179.08</v>
      </c>
      <c r="D88" s="32">
        <v>1179891.6100029999</v>
      </c>
      <c r="E88" s="32">
        <v>1420463.58</v>
      </c>
      <c r="F88" s="32">
        <v>1379472.24</v>
      </c>
      <c r="G88" s="32">
        <v>1297908.1000009999</v>
      </c>
      <c r="H88" s="32">
        <v>865041.61</v>
      </c>
      <c r="I88" s="32">
        <v>957385.09000000008</v>
      </c>
      <c r="J88" s="32">
        <v>1016972.3900029999</v>
      </c>
      <c r="M88" s="12">
        <f t="shared" si="58"/>
        <v>3.1379931353754727E-2</v>
      </c>
      <c r="N88" s="12">
        <f t="shared" si="59"/>
        <v>3.1154199991909215E-2</v>
      </c>
      <c r="O88" s="12">
        <f t="shared" si="60"/>
        <v>3.2023275255028003E-2</v>
      </c>
      <c r="P88" s="12">
        <f t="shared" si="61"/>
        <v>3.3931881860029815E-2</v>
      </c>
      <c r="Q88" s="12">
        <f t="shared" si="62"/>
        <v>3.4109941833511431E-2</v>
      </c>
      <c r="R88" s="12">
        <f t="shared" si="63"/>
        <v>3.3973249500464354E-2</v>
      </c>
      <c r="S88" s="12">
        <f t="shared" si="64"/>
        <v>2.9489876044334774E-2</v>
      </c>
      <c r="T88" s="12">
        <f t="shared" si="65"/>
        <v>3.2061821403811967E-2</v>
      </c>
      <c r="U88" s="12">
        <f t="shared" si="66"/>
        <v>3.1766143520826393E-2</v>
      </c>
      <c r="W88" s="12">
        <f t="shared" si="67"/>
        <v>3.1519135533563981E-2</v>
      </c>
      <c r="X88" s="12">
        <f t="shared" si="68"/>
        <v>3.4005024398001869E-2</v>
      </c>
      <c r="Y88" s="12">
        <f t="shared" si="69"/>
        <v>3.1105946989657712E-2</v>
      </c>
      <c r="Z88" s="12">
        <f t="shared" si="70"/>
        <v>3.221003564040785E-2</v>
      </c>
      <c r="AA88" s="12">
        <f t="shared" si="71"/>
        <v>4.5095044738698617E-4</v>
      </c>
      <c r="AB88" s="12">
        <f t="shared" si="72"/>
        <v>9.3185683579657299E-5</v>
      </c>
      <c r="AC88" s="12">
        <f t="shared" si="73"/>
        <v>1.4073451345918803E-3</v>
      </c>
      <c r="AD88" s="12">
        <f t="shared" si="74"/>
        <v>1.5467845054211442E-3</v>
      </c>
      <c r="AE88" s="12">
        <f t="shared" si="75"/>
        <v>1.4307195922514426E-2</v>
      </c>
      <c r="AF88" s="12">
        <f t="shared" si="76"/>
        <v>2.7403504402464971E-3</v>
      </c>
      <c r="AG88" s="12">
        <f t="shared" si="77"/>
        <v>4.5243603580363674E-2</v>
      </c>
      <c r="AH88" s="12">
        <f t="shared" si="78"/>
        <v>4.8021819121512731E-2</v>
      </c>
    </row>
    <row r="89" spans="1:34" x14ac:dyDescent="0.25">
      <c r="A89" s="32" t="s">
        <v>272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M89" s="12">
        <f t="shared" si="58"/>
        <v>0</v>
      </c>
      <c r="N89" s="12">
        <f t="shared" si="59"/>
        <v>0</v>
      </c>
      <c r="O89" s="12">
        <f t="shared" si="60"/>
        <v>0</v>
      </c>
      <c r="P89" s="12">
        <f t="shared" si="61"/>
        <v>0</v>
      </c>
      <c r="Q89" s="12">
        <f t="shared" si="62"/>
        <v>0</v>
      </c>
      <c r="R89" s="12">
        <f t="shared" si="63"/>
        <v>0</v>
      </c>
      <c r="S89" s="12">
        <f t="shared" si="64"/>
        <v>0</v>
      </c>
      <c r="T89" s="12">
        <f t="shared" si="65"/>
        <v>0</v>
      </c>
      <c r="U89" s="12">
        <f t="shared" si="66"/>
        <v>0</v>
      </c>
      <c r="W89" s="12">
        <f t="shared" si="67"/>
        <v>0</v>
      </c>
      <c r="X89" s="12">
        <f t="shared" si="68"/>
        <v>0</v>
      </c>
      <c r="Y89" s="12">
        <f t="shared" si="69"/>
        <v>0</v>
      </c>
      <c r="Z89" s="12">
        <f t="shared" si="70"/>
        <v>0</v>
      </c>
      <c r="AA89" s="12">
        <f t="shared" si="71"/>
        <v>0</v>
      </c>
      <c r="AB89" s="12">
        <f t="shared" si="72"/>
        <v>0</v>
      </c>
      <c r="AC89" s="12">
        <f t="shared" si="73"/>
        <v>0</v>
      </c>
      <c r="AD89" s="12">
        <f t="shared" si="74"/>
        <v>0</v>
      </c>
      <c r="AE89" s="12" t="e">
        <f t="shared" si="75"/>
        <v>#DIV/0!</v>
      </c>
      <c r="AF89" s="12" t="e">
        <f t="shared" si="76"/>
        <v>#DIV/0!</v>
      </c>
      <c r="AG89" s="12" t="e">
        <f t="shared" si="77"/>
        <v>#DIV/0!</v>
      </c>
      <c r="AH89" s="12" t="e">
        <f t="shared" si="78"/>
        <v>#DIV/0!</v>
      </c>
    </row>
    <row r="90" spans="1:34" x14ac:dyDescent="0.25">
      <c r="A90" s="32" t="s">
        <v>273</v>
      </c>
      <c r="B90" s="32">
        <v>12195.91</v>
      </c>
      <c r="C90" s="32">
        <v>12728.32</v>
      </c>
      <c r="D90" s="32">
        <v>12805.75</v>
      </c>
      <c r="E90" s="32">
        <v>11322.58</v>
      </c>
      <c r="F90" s="32">
        <v>11885.94</v>
      </c>
      <c r="G90" s="32">
        <v>9072.8799999999992</v>
      </c>
      <c r="H90" s="32">
        <v>11120.87</v>
      </c>
      <c r="I90" s="32">
        <v>11839.46</v>
      </c>
      <c r="J90" s="32">
        <v>10989.920000100001</v>
      </c>
      <c r="M90" s="12">
        <f t="shared" si="58"/>
        <v>3.7850376142816789E-4</v>
      </c>
      <c r="N90" s="12">
        <f t="shared" si="59"/>
        <v>3.4809331895474928E-4</v>
      </c>
      <c r="O90" s="12">
        <f t="shared" si="60"/>
        <v>3.4755909239496348E-4</v>
      </c>
      <c r="P90" s="12">
        <f t="shared" si="61"/>
        <v>2.7047257833300899E-4</v>
      </c>
      <c r="Q90" s="12">
        <f t="shared" si="62"/>
        <v>2.9390132710217272E-4</v>
      </c>
      <c r="R90" s="12">
        <f t="shared" si="63"/>
        <v>2.374861640262015E-4</v>
      </c>
      <c r="S90" s="12">
        <f t="shared" si="64"/>
        <v>3.7911826901039047E-4</v>
      </c>
      <c r="T90" s="12">
        <f t="shared" si="65"/>
        <v>3.9649108389349952E-4</v>
      </c>
      <c r="U90" s="12">
        <f t="shared" si="66"/>
        <v>3.4328107570801128E-4</v>
      </c>
      <c r="W90" s="12">
        <f t="shared" si="67"/>
        <v>3.5805205759262688E-4</v>
      </c>
      <c r="X90" s="12">
        <f t="shared" si="68"/>
        <v>2.6728668982046105E-4</v>
      </c>
      <c r="Y90" s="12">
        <f t="shared" si="69"/>
        <v>3.7296347620396707E-4</v>
      </c>
      <c r="Z90" s="12">
        <f t="shared" si="70"/>
        <v>3.327674078723517E-4</v>
      </c>
      <c r="AA90" s="12">
        <f t="shared" si="71"/>
        <v>1.7713709149605206E-5</v>
      </c>
      <c r="AB90" s="12">
        <f t="shared" si="72"/>
        <v>2.8342195935263999E-5</v>
      </c>
      <c r="AC90" s="12">
        <f t="shared" si="73"/>
        <v>2.7133693973405691E-5</v>
      </c>
      <c r="AD90" s="12">
        <f t="shared" si="74"/>
        <v>5.4007952416737409E-5</v>
      </c>
      <c r="AE90" s="12">
        <f t="shared" si="75"/>
        <v>4.9472440596218969E-2</v>
      </c>
      <c r="AF90" s="12">
        <f t="shared" si="76"/>
        <v>0.10603669024560002</v>
      </c>
      <c r="AG90" s="12">
        <f t="shared" si="77"/>
        <v>7.2751611631179561E-2</v>
      </c>
      <c r="AH90" s="12">
        <f t="shared" si="78"/>
        <v>0.16229940534757734</v>
      </c>
    </row>
    <row r="91" spans="1:34" x14ac:dyDescent="0.25">
      <c r="A91" s="32" t="s">
        <v>274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M91" s="12">
        <f t="shared" si="58"/>
        <v>0</v>
      </c>
      <c r="N91" s="12">
        <f t="shared" si="59"/>
        <v>0</v>
      </c>
      <c r="O91" s="12">
        <f t="shared" si="60"/>
        <v>0</v>
      </c>
      <c r="P91" s="12">
        <f t="shared" si="61"/>
        <v>0</v>
      </c>
      <c r="Q91" s="12">
        <f t="shared" si="62"/>
        <v>0</v>
      </c>
      <c r="R91" s="12">
        <f t="shared" si="63"/>
        <v>0</v>
      </c>
      <c r="S91" s="12">
        <f t="shared" si="64"/>
        <v>0</v>
      </c>
      <c r="T91" s="12">
        <f t="shared" si="65"/>
        <v>0</v>
      </c>
      <c r="U91" s="12">
        <f t="shared" si="66"/>
        <v>0</v>
      </c>
      <c r="W91" s="12">
        <f t="shared" si="67"/>
        <v>0</v>
      </c>
      <c r="X91" s="12">
        <f t="shared" si="68"/>
        <v>0</v>
      </c>
      <c r="Y91" s="12">
        <f t="shared" si="69"/>
        <v>0</v>
      </c>
      <c r="Z91" s="12">
        <f t="shared" si="70"/>
        <v>0</v>
      </c>
      <c r="AA91" s="12">
        <f t="shared" si="71"/>
        <v>0</v>
      </c>
      <c r="AB91" s="12">
        <f t="shared" si="72"/>
        <v>0</v>
      </c>
      <c r="AC91" s="12">
        <f t="shared" si="73"/>
        <v>0</v>
      </c>
      <c r="AD91" s="12">
        <f t="shared" si="74"/>
        <v>0</v>
      </c>
      <c r="AE91" s="12" t="e">
        <f t="shared" si="75"/>
        <v>#DIV/0!</v>
      </c>
      <c r="AF91" s="12" t="e">
        <f t="shared" si="76"/>
        <v>#DIV/0!</v>
      </c>
      <c r="AG91" s="12" t="e">
        <f t="shared" si="77"/>
        <v>#DIV/0!</v>
      </c>
      <c r="AH91" s="12" t="e">
        <f t="shared" si="78"/>
        <v>#DIV/0!</v>
      </c>
    </row>
    <row r="92" spans="1:34" x14ac:dyDescent="0.25">
      <c r="A92" s="32" t="s">
        <v>275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M92" s="12">
        <f t="shared" si="58"/>
        <v>0</v>
      </c>
      <c r="N92" s="12">
        <f t="shared" si="59"/>
        <v>0</v>
      </c>
      <c r="O92" s="12">
        <f t="shared" si="60"/>
        <v>0</v>
      </c>
      <c r="P92" s="12">
        <f t="shared" si="61"/>
        <v>0</v>
      </c>
      <c r="Q92" s="12">
        <f t="shared" si="62"/>
        <v>0</v>
      </c>
      <c r="R92" s="12">
        <f t="shared" si="63"/>
        <v>0</v>
      </c>
      <c r="S92" s="12">
        <f t="shared" si="64"/>
        <v>0</v>
      </c>
      <c r="T92" s="12">
        <f t="shared" si="65"/>
        <v>0</v>
      </c>
      <c r="U92" s="12">
        <f t="shared" si="66"/>
        <v>0</v>
      </c>
      <c r="W92" s="12">
        <f t="shared" si="67"/>
        <v>0</v>
      </c>
      <c r="X92" s="12">
        <f t="shared" si="68"/>
        <v>0</v>
      </c>
      <c r="Y92" s="12">
        <f t="shared" si="69"/>
        <v>0</v>
      </c>
      <c r="Z92" s="12">
        <f t="shared" si="70"/>
        <v>0</v>
      </c>
      <c r="AA92" s="12">
        <f t="shared" si="71"/>
        <v>0</v>
      </c>
      <c r="AB92" s="12">
        <f t="shared" si="72"/>
        <v>0</v>
      </c>
      <c r="AC92" s="12">
        <f t="shared" si="73"/>
        <v>0</v>
      </c>
      <c r="AD92" s="12">
        <f t="shared" si="74"/>
        <v>0</v>
      </c>
      <c r="AE92" s="12" t="e">
        <f t="shared" si="75"/>
        <v>#DIV/0!</v>
      </c>
      <c r="AF92" s="12" t="e">
        <f t="shared" si="76"/>
        <v>#DIV/0!</v>
      </c>
      <c r="AG92" s="12" t="e">
        <f t="shared" si="77"/>
        <v>#DIV/0!</v>
      </c>
      <c r="AH92" s="12" t="e">
        <f t="shared" si="78"/>
        <v>#DIV/0!</v>
      </c>
    </row>
    <row r="93" spans="1:34" x14ac:dyDescent="0.25">
      <c r="A93" s="32" t="s">
        <v>276</v>
      </c>
      <c r="B93" s="32">
        <v>38953.339999999997</v>
      </c>
      <c r="C93" s="32">
        <v>51798.92</v>
      </c>
      <c r="D93" s="32">
        <v>51465.97</v>
      </c>
      <c r="E93" s="32">
        <v>56190.700000099998</v>
      </c>
      <c r="F93" s="32">
        <v>54238.45</v>
      </c>
      <c r="G93" s="32">
        <v>60038.399999999994</v>
      </c>
      <c r="H93" s="32">
        <v>35437.769999999997</v>
      </c>
      <c r="I93" s="32">
        <v>42150.75</v>
      </c>
      <c r="J93" s="32">
        <v>45584.360000100001</v>
      </c>
      <c r="M93" s="12">
        <f t="shared" si="58"/>
        <v>1.2089287072625421E-3</v>
      </c>
      <c r="N93" s="12">
        <f t="shared" si="59"/>
        <v>1.4165937045165066E-3</v>
      </c>
      <c r="O93" s="12">
        <f t="shared" si="60"/>
        <v>1.3968307847979555E-3</v>
      </c>
      <c r="P93" s="12">
        <f t="shared" si="61"/>
        <v>1.3422774232872414E-3</v>
      </c>
      <c r="Q93" s="12">
        <f t="shared" si="62"/>
        <v>1.3411436062242311E-3</v>
      </c>
      <c r="R93" s="12">
        <f t="shared" si="63"/>
        <v>1.5715284794101426E-3</v>
      </c>
      <c r="S93" s="12">
        <f t="shared" si="64"/>
        <v>1.208098468913704E-3</v>
      </c>
      <c r="T93" s="12">
        <f t="shared" si="65"/>
        <v>1.4115843589508244E-3</v>
      </c>
      <c r="U93" s="12">
        <f t="shared" si="66"/>
        <v>1.4238727976321195E-3</v>
      </c>
      <c r="W93" s="12">
        <f t="shared" si="67"/>
        <v>1.3407843988590014E-3</v>
      </c>
      <c r="X93" s="12">
        <f t="shared" si="68"/>
        <v>1.4183165029738717E-3</v>
      </c>
      <c r="Y93" s="12">
        <f t="shared" si="69"/>
        <v>1.3478518751655494E-3</v>
      </c>
      <c r="Z93" s="12">
        <f t="shared" si="70"/>
        <v>1.368984258999474E-3</v>
      </c>
      <c r="AA93" s="12">
        <f t="shared" si="71"/>
        <v>1.146171270087325E-4</v>
      </c>
      <c r="AB93" s="12">
        <f t="shared" si="72"/>
        <v>1.3268667483177962E-4</v>
      </c>
      <c r="AC93" s="12">
        <f t="shared" si="73"/>
        <v>1.2118585870699177E-4</v>
      </c>
      <c r="AD93" s="12">
        <f t="shared" si="74"/>
        <v>1.1285175221634284E-4</v>
      </c>
      <c r="AE93" s="12">
        <f t="shared" si="75"/>
        <v>8.5485128784516667E-2</v>
      </c>
      <c r="AF93" s="12">
        <f t="shared" si="76"/>
        <v>9.3552232208796327E-2</v>
      </c>
      <c r="AG93" s="12">
        <f t="shared" si="77"/>
        <v>8.9910368446167108E-2</v>
      </c>
      <c r="AH93" s="12">
        <f t="shared" si="78"/>
        <v>8.2434660204800933E-2</v>
      </c>
    </row>
    <row r="94" spans="1:34" x14ac:dyDescent="0.25">
      <c r="A94" s="32" t="s">
        <v>277</v>
      </c>
      <c r="B94" s="32">
        <v>15781.33</v>
      </c>
      <c r="C94" s="32">
        <v>15594.24</v>
      </c>
      <c r="D94" s="32">
        <v>17134.71</v>
      </c>
      <c r="E94" s="32">
        <v>22852.69</v>
      </c>
      <c r="F94" s="32">
        <v>21155.81</v>
      </c>
      <c r="G94" s="32">
        <v>21711.58</v>
      </c>
      <c r="H94" s="32">
        <v>13361.31</v>
      </c>
      <c r="I94" s="32">
        <v>12100.29</v>
      </c>
      <c r="J94" s="32">
        <v>11722.7</v>
      </c>
      <c r="M94" s="12">
        <f t="shared" si="58"/>
        <v>4.8977835728036606E-4</v>
      </c>
      <c r="N94" s="12">
        <f t="shared" si="59"/>
        <v>4.2647032429864347E-4</v>
      </c>
      <c r="O94" s="12">
        <f t="shared" si="60"/>
        <v>4.6505079796582818E-4</v>
      </c>
      <c r="P94" s="12">
        <f t="shared" si="61"/>
        <v>5.459026110784795E-4</v>
      </c>
      <c r="Q94" s="12">
        <f t="shared" si="62"/>
        <v>5.2311560002165725E-4</v>
      </c>
      <c r="R94" s="12">
        <f t="shared" si="63"/>
        <v>5.6830905392201781E-4</v>
      </c>
      <c r="S94" s="12">
        <f t="shared" si="64"/>
        <v>4.5549644217684587E-4</v>
      </c>
      <c r="T94" s="12">
        <f t="shared" si="65"/>
        <v>4.0522600672038034E-4</v>
      </c>
      <c r="U94" s="12">
        <f t="shared" si="66"/>
        <v>3.6617018742317385E-4</v>
      </c>
      <c r="W94" s="12">
        <f t="shared" si="67"/>
        <v>4.6043315984827925E-4</v>
      </c>
      <c r="X94" s="12">
        <f t="shared" si="68"/>
        <v>5.4577575500738482E-4</v>
      </c>
      <c r="Y94" s="12">
        <f t="shared" si="69"/>
        <v>4.089642121068E-4</v>
      </c>
      <c r="Z94" s="12">
        <f t="shared" si="70"/>
        <v>4.7172437565415473E-4</v>
      </c>
      <c r="AA94" s="12">
        <f t="shared" si="71"/>
        <v>3.190562170436739E-5</v>
      </c>
      <c r="AB94" s="12">
        <f t="shared" si="72"/>
        <v>2.2596994008232243E-5</v>
      </c>
      <c r="AC94" s="12">
        <f t="shared" si="73"/>
        <v>4.4780303501793855E-5</v>
      </c>
      <c r="AD94" s="12">
        <f t="shared" si="74"/>
        <v>6.6818360344922029E-5</v>
      </c>
      <c r="AE94" s="12">
        <f t="shared" si="75"/>
        <v>6.9294795611334434E-2</v>
      </c>
      <c r="AF94" s="12">
        <f t="shared" si="76"/>
        <v>4.1403440517299064E-2</v>
      </c>
      <c r="AG94" s="12">
        <f t="shared" si="77"/>
        <v>0.10949687570730415</v>
      </c>
      <c r="AH94" s="12">
        <f t="shared" si="78"/>
        <v>0.14164703753598265</v>
      </c>
    </row>
    <row r="95" spans="1:34" x14ac:dyDescent="0.25">
      <c r="A95" s="32" t="s">
        <v>278</v>
      </c>
      <c r="B95" s="32">
        <v>33260.629999999997</v>
      </c>
      <c r="C95" s="32">
        <v>46496</v>
      </c>
      <c r="D95" s="32">
        <v>29245.7800001</v>
      </c>
      <c r="E95" s="32">
        <v>16244.6200001</v>
      </c>
      <c r="F95" s="32">
        <v>16167.58</v>
      </c>
      <c r="G95" s="32">
        <v>11336.03</v>
      </c>
      <c r="H95" s="32">
        <v>102098.12</v>
      </c>
      <c r="I95" s="32">
        <v>28205.46</v>
      </c>
      <c r="J95" s="32">
        <v>78492.33</v>
      </c>
      <c r="M95" s="12">
        <f t="shared" si="58"/>
        <v>1.0322537278866901E-3</v>
      </c>
      <c r="N95" s="12">
        <f t="shared" si="59"/>
        <v>1.2715697718253488E-3</v>
      </c>
      <c r="O95" s="12">
        <f t="shared" si="60"/>
        <v>7.9375567641235619E-4</v>
      </c>
      <c r="P95" s="12">
        <f t="shared" si="61"/>
        <v>3.88049742679408E-4</v>
      </c>
      <c r="Q95" s="12">
        <f t="shared" si="62"/>
        <v>3.9977260679681587E-4</v>
      </c>
      <c r="R95" s="12">
        <f t="shared" si="63"/>
        <v>2.967249958101442E-4</v>
      </c>
      <c r="S95" s="12">
        <f t="shared" si="64"/>
        <v>3.4805966191147927E-3</v>
      </c>
      <c r="T95" s="12">
        <f t="shared" si="65"/>
        <v>9.4457123949189795E-4</v>
      </c>
      <c r="U95" s="12">
        <f t="shared" si="66"/>
        <v>2.4517859526714506E-3</v>
      </c>
      <c r="W95" s="12">
        <f t="shared" si="67"/>
        <v>1.032526392041465E-3</v>
      </c>
      <c r="X95" s="12">
        <f t="shared" si="68"/>
        <v>3.6151578176212267E-4</v>
      </c>
      <c r="Y95" s="12">
        <f t="shared" si="69"/>
        <v>2.2923179370927141E-3</v>
      </c>
      <c r="Z95" s="12">
        <f t="shared" si="70"/>
        <v>1.2287867036321004E-3</v>
      </c>
      <c r="AA95" s="12">
        <f t="shared" si="71"/>
        <v>2.3890716440312141E-4</v>
      </c>
      <c r="AB95" s="12">
        <f t="shared" si="72"/>
        <v>5.6415785414945017E-5</v>
      </c>
      <c r="AC95" s="12">
        <f t="shared" si="73"/>
        <v>1.2755111593072508E-3</v>
      </c>
      <c r="AD95" s="12">
        <f t="shared" si="74"/>
        <v>1.0688605569862837E-3</v>
      </c>
      <c r="AE95" s="12">
        <f t="shared" si="75"/>
        <v>0.2313811697643533</v>
      </c>
      <c r="AF95" s="12">
        <f t="shared" si="76"/>
        <v>0.15605345122129854</v>
      </c>
      <c r="AG95" s="12">
        <f t="shared" si="77"/>
        <v>0.55642855585946671</v>
      </c>
      <c r="AH95" s="12">
        <f t="shared" si="78"/>
        <v>0.86985036038142327</v>
      </c>
    </row>
    <row r="96" spans="1:34" x14ac:dyDescent="0.25">
      <c r="A96" s="32" t="s">
        <v>279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M96" s="12">
        <f t="shared" si="58"/>
        <v>0</v>
      </c>
      <c r="N96" s="12">
        <f t="shared" si="59"/>
        <v>0</v>
      </c>
      <c r="O96" s="12">
        <f t="shared" si="60"/>
        <v>0</v>
      </c>
      <c r="P96" s="12">
        <f t="shared" si="61"/>
        <v>0</v>
      </c>
      <c r="Q96" s="12">
        <f t="shared" si="62"/>
        <v>0</v>
      </c>
      <c r="R96" s="12">
        <f t="shared" si="63"/>
        <v>0</v>
      </c>
      <c r="S96" s="12">
        <f t="shared" si="64"/>
        <v>0</v>
      </c>
      <c r="T96" s="12">
        <f t="shared" si="65"/>
        <v>0</v>
      </c>
      <c r="U96" s="12">
        <f t="shared" si="66"/>
        <v>0</v>
      </c>
      <c r="W96" s="12">
        <f t="shared" si="67"/>
        <v>0</v>
      </c>
      <c r="X96" s="12">
        <f t="shared" si="68"/>
        <v>0</v>
      </c>
      <c r="Y96" s="12">
        <f t="shared" si="69"/>
        <v>0</v>
      </c>
      <c r="Z96" s="12">
        <f t="shared" si="70"/>
        <v>0</v>
      </c>
      <c r="AA96" s="12">
        <f t="shared" si="71"/>
        <v>0</v>
      </c>
      <c r="AB96" s="12">
        <f t="shared" si="72"/>
        <v>0</v>
      </c>
      <c r="AC96" s="12">
        <f t="shared" si="73"/>
        <v>0</v>
      </c>
      <c r="AD96" s="12">
        <f t="shared" si="74"/>
        <v>0</v>
      </c>
      <c r="AE96" s="12" t="e">
        <f t="shared" si="75"/>
        <v>#DIV/0!</v>
      </c>
      <c r="AF96" s="12" t="e">
        <f t="shared" si="76"/>
        <v>#DIV/0!</v>
      </c>
      <c r="AG96" s="12" t="e">
        <f t="shared" si="77"/>
        <v>#DIV/0!</v>
      </c>
      <c r="AH96" s="12" t="e">
        <f t="shared" si="78"/>
        <v>#DIV/0!</v>
      </c>
    </row>
    <row r="97" spans="1:34" x14ac:dyDescent="0.25">
      <c r="A97" s="32" t="s">
        <v>280</v>
      </c>
      <c r="B97" s="32">
        <v>5640.3600000099996</v>
      </c>
      <c r="C97" s="32">
        <v>6253.6099999899998</v>
      </c>
      <c r="D97" s="32">
        <v>6472.7200000499997</v>
      </c>
      <c r="E97" s="32">
        <v>4572.5400000299996</v>
      </c>
      <c r="F97" s="32">
        <v>5102.3500000000004</v>
      </c>
      <c r="G97" s="32">
        <v>4136.26</v>
      </c>
      <c r="H97" s="32">
        <v>5401.23</v>
      </c>
      <c r="I97" s="32">
        <v>5579.32</v>
      </c>
      <c r="J97" s="32">
        <v>5340.6</v>
      </c>
      <c r="M97" s="12">
        <f t="shared" si="58"/>
        <v>1.7505028126747131E-4</v>
      </c>
      <c r="N97" s="12">
        <f t="shared" si="59"/>
        <v>1.7102334482045774E-4</v>
      </c>
      <c r="O97" s="12">
        <f t="shared" si="60"/>
        <v>1.7567519969889354E-4</v>
      </c>
      <c r="P97" s="12">
        <f t="shared" si="61"/>
        <v>1.0922834577798797E-4</v>
      </c>
      <c r="Q97" s="12">
        <f t="shared" si="62"/>
        <v>1.2616481627366209E-4</v>
      </c>
      <c r="R97" s="12">
        <f t="shared" si="63"/>
        <v>1.0826821481326947E-4</v>
      </c>
      <c r="S97" s="12">
        <f t="shared" si="64"/>
        <v>1.8413172423803093E-4</v>
      </c>
      <c r="T97" s="12">
        <f t="shared" si="65"/>
        <v>1.8684556847936307E-4</v>
      </c>
      <c r="U97" s="12">
        <f t="shared" si="66"/>
        <v>1.6681894981123823E-4</v>
      </c>
      <c r="W97" s="12">
        <f t="shared" si="67"/>
        <v>1.7391627526227419E-4</v>
      </c>
      <c r="X97" s="12">
        <f t="shared" si="68"/>
        <v>1.1455379228830651E-4</v>
      </c>
      <c r="Y97" s="12">
        <f t="shared" si="69"/>
        <v>1.7926541417621076E-4</v>
      </c>
      <c r="Z97" s="12">
        <f t="shared" si="70"/>
        <v>1.5591182724226384E-4</v>
      </c>
      <c r="AA97" s="12">
        <f t="shared" si="71"/>
        <v>2.5247605168360176E-6</v>
      </c>
      <c r="AB97" s="12">
        <f t="shared" si="72"/>
        <v>1.0066894822075461E-5</v>
      </c>
      <c r="AC97" s="12">
        <f t="shared" si="73"/>
        <v>1.0864027523572962E-5</v>
      </c>
      <c r="AD97" s="12">
        <f t="shared" si="74"/>
        <v>3.1999217649491816E-5</v>
      </c>
      <c r="AE97" s="12">
        <f t="shared" si="75"/>
        <v>1.4517103203990288E-2</v>
      </c>
      <c r="AF97" s="12">
        <f t="shared" si="76"/>
        <v>8.7879193006018666E-2</v>
      </c>
      <c r="AG97" s="12">
        <f t="shared" si="77"/>
        <v>6.0603031396195904E-2</v>
      </c>
      <c r="AH97" s="12">
        <f t="shared" si="78"/>
        <v>0.20523919330231299</v>
      </c>
    </row>
    <row r="98" spans="1:34" x14ac:dyDescent="0.25">
      <c r="A98" s="32" t="s">
        <v>281</v>
      </c>
      <c r="B98" s="32">
        <v>31700.579999999998</v>
      </c>
      <c r="C98" s="32">
        <v>34295.89</v>
      </c>
      <c r="D98" s="32">
        <v>38117.360000100001</v>
      </c>
      <c r="E98" s="32">
        <v>36623.340000099997</v>
      </c>
      <c r="F98" s="32">
        <v>38735.78</v>
      </c>
      <c r="G98" s="32">
        <v>32197.07</v>
      </c>
      <c r="H98" s="32">
        <v>26809.010000000002</v>
      </c>
      <c r="I98" s="32">
        <v>28393.23000001</v>
      </c>
      <c r="J98" s="32">
        <v>26971.810000010002</v>
      </c>
      <c r="M98" s="12">
        <f t="shared" si="58"/>
        <v>9.8383710354164227E-4</v>
      </c>
      <c r="N98" s="12">
        <f t="shared" si="59"/>
        <v>9.379219077307136E-4</v>
      </c>
      <c r="O98" s="12">
        <f t="shared" si="60"/>
        <v>1.0345380041096258E-3</v>
      </c>
      <c r="P98" s="12">
        <f t="shared" si="61"/>
        <v>8.7485442337289446E-4</v>
      </c>
      <c r="Q98" s="12">
        <f t="shared" si="62"/>
        <v>9.5781209970248872E-4</v>
      </c>
      <c r="R98" s="12">
        <f t="shared" si="63"/>
        <v>8.4277083430874119E-4</v>
      </c>
      <c r="S98" s="12">
        <f t="shared" si="64"/>
        <v>9.1393798012945468E-4</v>
      </c>
      <c r="T98" s="12">
        <f t="shared" si="65"/>
        <v>9.5085945963256711E-4</v>
      </c>
      <c r="U98" s="12">
        <f t="shared" si="66"/>
        <v>8.4249129661647033E-4</v>
      </c>
      <c r="W98" s="12">
        <f t="shared" si="67"/>
        <v>9.8543233846066038E-4</v>
      </c>
      <c r="X98" s="12">
        <f t="shared" si="68"/>
        <v>8.9181245246137476E-4</v>
      </c>
      <c r="Y98" s="12">
        <f t="shared" si="69"/>
        <v>9.0242957879283067E-4</v>
      </c>
      <c r="Z98" s="12">
        <f t="shared" si="70"/>
        <v>9.2655812323828878E-4</v>
      </c>
      <c r="AA98" s="12">
        <f t="shared" si="71"/>
        <v>4.8327798426060706E-5</v>
      </c>
      <c r="AB98" s="12">
        <f t="shared" si="72"/>
        <v>5.9365850863716017E-5</v>
      </c>
      <c r="AC98" s="12">
        <f t="shared" si="73"/>
        <v>5.5093077286211179E-5</v>
      </c>
      <c r="AD98" s="12">
        <f t="shared" si="74"/>
        <v>6.4766040066561515E-5</v>
      </c>
      <c r="AE98" s="12">
        <f t="shared" si="75"/>
        <v>4.9042229019552325E-2</v>
      </c>
      <c r="AF98" s="12">
        <f t="shared" si="76"/>
        <v>6.6567640651202062E-2</v>
      </c>
      <c r="AG98" s="12">
        <f t="shared" si="77"/>
        <v>6.1049724633260062E-2</v>
      </c>
      <c r="AH98" s="12">
        <f t="shared" si="78"/>
        <v>6.9899597707056338E-2</v>
      </c>
    </row>
    <row r="99" spans="1:34" x14ac:dyDescent="0.25">
      <c r="A99" s="32" t="s">
        <v>282</v>
      </c>
      <c r="B99" s="32">
        <v>39216.97</v>
      </c>
      <c r="C99" s="32">
        <v>51629.139999899999</v>
      </c>
      <c r="D99" s="32">
        <v>60489.58</v>
      </c>
      <c r="E99" s="32">
        <v>46381.7800001</v>
      </c>
      <c r="F99" s="32">
        <v>53488.72</v>
      </c>
      <c r="G99" s="32">
        <v>51997.86</v>
      </c>
      <c r="H99" s="32">
        <v>33660.630000000005</v>
      </c>
      <c r="I99" s="32">
        <v>55023.98</v>
      </c>
      <c r="J99" s="32">
        <v>46213.19</v>
      </c>
      <c r="M99" s="12">
        <f t="shared" si="58"/>
        <v>1.217110544175516E-3</v>
      </c>
      <c r="N99" s="12">
        <f t="shared" si="59"/>
        <v>1.4119505714300549E-3</v>
      </c>
      <c r="O99" s="12">
        <f t="shared" si="60"/>
        <v>1.6417393377312953E-3</v>
      </c>
      <c r="P99" s="12">
        <f t="shared" si="61"/>
        <v>1.1079629929134029E-3</v>
      </c>
      <c r="Q99" s="12">
        <f t="shared" si="62"/>
        <v>1.3226051783028123E-3</v>
      </c>
      <c r="R99" s="12">
        <f t="shared" si="63"/>
        <v>1.3610642165411053E-3</v>
      </c>
      <c r="S99" s="12">
        <f t="shared" si="64"/>
        <v>1.1475145181446434E-3</v>
      </c>
      <c r="T99" s="12">
        <f t="shared" si="65"/>
        <v>1.8426953146794063E-3</v>
      </c>
      <c r="U99" s="12">
        <f t="shared" si="66"/>
        <v>1.4435149277660219E-3</v>
      </c>
      <c r="W99" s="12">
        <f t="shared" si="67"/>
        <v>1.4236001511122888E-3</v>
      </c>
      <c r="X99" s="12">
        <f t="shared" si="68"/>
        <v>1.2638774625857733E-3</v>
      </c>
      <c r="Y99" s="12">
        <f t="shared" si="69"/>
        <v>1.477908253530024E-3</v>
      </c>
      <c r="Z99" s="12">
        <f t="shared" si="70"/>
        <v>1.3884619557426954E-3</v>
      </c>
      <c r="AA99" s="12">
        <f t="shared" si="71"/>
        <v>2.1255396399323795E-4</v>
      </c>
      <c r="AB99" s="12">
        <f t="shared" si="72"/>
        <v>1.3638829053649019E-4</v>
      </c>
      <c r="AC99" s="12">
        <f t="shared" si="73"/>
        <v>3.4886424381198547E-4</v>
      </c>
      <c r="AD99" s="12">
        <f t="shared" si="74"/>
        <v>2.3591426268906496E-4</v>
      </c>
      <c r="AE99" s="12">
        <f t="shared" si="75"/>
        <v>0.14930734857478417</v>
      </c>
      <c r="AF99" s="12">
        <f t="shared" si="76"/>
        <v>0.10791259008405189</v>
      </c>
      <c r="AG99" s="12">
        <f t="shared" si="77"/>
        <v>0.23605270691107769</v>
      </c>
      <c r="AH99" s="12">
        <f t="shared" si="78"/>
        <v>0.16991049824110824</v>
      </c>
    </row>
    <row r="100" spans="1:34" x14ac:dyDescent="0.25">
      <c r="A100" s="32" t="s">
        <v>283</v>
      </c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M100" s="12">
        <f t="shared" si="58"/>
        <v>0</v>
      </c>
      <c r="N100" s="12">
        <f t="shared" si="59"/>
        <v>0</v>
      </c>
      <c r="O100" s="12">
        <f t="shared" si="60"/>
        <v>0</v>
      </c>
      <c r="P100" s="12">
        <f t="shared" si="61"/>
        <v>0</v>
      </c>
      <c r="Q100" s="12">
        <f t="shared" si="62"/>
        <v>0</v>
      </c>
      <c r="R100" s="12">
        <f t="shared" si="63"/>
        <v>0</v>
      </c>
      <c r="S100" s="12">
        <f t="shared" si="64"/>
        <v>0</v>
      </c>
      <c r="T100" s="12">
        <f t="shared" si="65"/>
        <v>0</v>
      </c>
      <c r="U100" s="12">
        <f t="shared" si="66"/>
        <v>0</v>
      </c>
      <c r="W100" s="12">
        <f t="shared" si="67"/>
        <v>0</v>
      </c>
      <c r="X100" s="12">
        <f t="shared" si="68"/>
        <v>0</v>
      </c>
      <c r="Y100" s="12">
        <f t="shared" si="69"/>
        <v>0</v>
      </c>
      <c r="Z100" s="12">
        <f t="shared" si="70"/>
        <v>0</v>
      </c>
      <c r="AA100" s="12">
        <f t="shared" si="71"/>
        <v>0</v>
      </c>
      <c r="AB100" s="12">
        <f t="shared" si="72"/>
        <v>0</v>
      </c>
      <c r="AC100" s="12">
        <f t="shared" si="73"/>
        <v>0</v>
      </c>
      <c r="AD100" s="12">
        <f t="shared" si="74"/>
        <v>0</v>
      </c>
      <c r="AE100" s="12" t="e">
        <f t="shared" si="75"/>
        <v>#DIV/0!</v>
      </c>
      <c r="AF100" s="12" t="e">
        <f t="shared" si="76"/>
        <v>#DIV/0!</v>
      </c>
      <c r="AG100" s="12" t="e">
        <f t="shared" si="77"/>
        <v>#DIV/0!</v>
      </c>
      <c r="AH100" s="12" t="e">
        <f t="shared" si="78"/>
        <v>#DIV/0!</v>
      </c>
    </row>
    <row r="101" spans="1:34" x14ac:dyDescent="0.25">
      <c r="A101" s="32" t="s">
        <v>169</v>
      </c>
      <c r="B101" s="32">
        <v>293439.95</v>
      </c>
      <c r="C101" s="32">
        <v>383846.30000000005</v>
      </c>
      <c r="D101" s="32">
        <v>356182.56</v>
      </c>
      <c r="E101" s="32">
        <v>368250.91000099998</v>
      </c>
      <c r="F101" s="32">
        <v>411619.24</v>
      </c>
      <c r="G101" s="32">
        <v>343262.7</v>
      </c>
      <c r="H101" s="32">
        <v>273667.68</v>
      </c>
      <c r="I101" s="32">
        <v>264075.19</v>
      </c>
      <c r="J101" s="32">
        <v>272665.49</v>
      </c>
      <c r="M101" s="12">
        <f t="shared" si="58"/>
        <v>9.1069977417259987E-3</v>
      </c>
      <c r="N101" s="12">
        <f t="shared" si="59"/>
        <v>1.0497405198447274E-2</v>
      </c>
      <c r="O101" s="12">
        <f t="shared" si="60"/>
        <v>9.6671016754594323E-3</v>
      </c>
      <c r="P101" s="12">
        <f t="shared" si="61"/>
        <v>8.796738296523169E-3</v>
      </c>
      <c r="Q101" s="12">
        <f t="shared" si="62"/>
        <v>1.0178028906151953E-2</v>
      </c>
      <c r="R101" s="12">
        <f t="shared" si="63"/>
        <v>8.9850347272615542E-3</v>
      </c>
      <c r="S101" s="12">
        <f t="shared" si="64"/>
        <v>9.3295234208914807E-3</v>
      </c>
      <c r="T101" s="12">
        <f t="shared" si="65"/>
        <v>8.8436008325110966E-3</v>
      </c>
      <c r="U101" s="12">
        <f t="shared" si="66"/>
        <v>8.5169776226578803E-3</v>
      </c>
      <c r="W101" s="12">
        <f t="shared" si="67"/>
        <v>9.7571682052109022E-3</v>
      </c>
      <c r="X101" s="12">
        <f t="shared" si="68"/>
        <v>9.3199339766455586E-3</v>
      </c>
      <c r="Y101" s="12">
        <f t="shared" si="69"/>
        <v>8.8967006253534847E-3</v>
      </c>
      <c r="Z101" s="12">
        <f t="shared" si="70"/>
        <v>9.3246009357366485E-3</v>
      </c>
      <c r="AA101" s="12">
        <f t="shared" si="71"/>
        <v>6.9956572869361996E-4</v>
      </c>
      <c r="AB101" s="12">
        <f t="shared" si="72"/>
        <v>7.4907213770813909E-4</v>
      </c>
      <c r="AC101" s="12">
        <f t="shared" si="73"/>
        <v>4.0886716615142648E-4</v>
      </c>
      <c r="AD101" s="12">
        <f t="shared" si="74"/>
        <v>6.6577510916606428E-4</v>
      </c>
      <c r="AE101" s="12">
        <f t="shared" si="75"/>
        <v>7.1697619020241007E-2</v>
      </c>
      <c r="AF101" s="12">
        <f t="shared" si="76"/>
        <v>8.0373116331640154E-2</v>
      </c>
      <c r="AG101" s="12">
        <f t="shared" si="77"/>
        <v>4.5957168097378945E-2</v>
      </c>
      <c r="AH101" s="12">
        <f t="shared" si="78"/>
        <v>7.1399850112027097E-2</v>
      </c>
    </row>
    <row r="102" spans="1:34" x14ac:dyDescent="0.25">
      <c r="A102" s="32" t="s">
        <v>170</v>
      </c>
      <c r="B102" s="32">
        <v>502907.86</v>
      </c>
      <c r="C102" s="32">
        <v>570936.55000099994</v>
      </c>
      <c r="D102" s="32">
        <v>581047.81000000006</v>
      </c>
      <c r="E102" s="32">
        <v>674904.17000099993</v>
      </c>
      <c r="F102" s="32">
        <v>683699.78999999992</v>
      </c>
      <c r="G102" s="32">
        <v>615964.99</v>
      </c>
      <c r="H102" s="32">
        <v>462484.89</v>
      </c>
      <c r="I102" s="32">
        <v>461580.38</v>
      </c>
      <c r="J102" s="32">
        <v>508385.57</v>
      </c>
      <c r="M102" s="12">
        <f t="shared" si="58"/>
        <v>1.5607897783912021E-2</v>
      </c>
      <c r="N102" s="12">
        <f t="shared" si="59"/>
        <v>1.5613937943296699E-2</v>
      </c>
      <c r="O102" s="12">
        <f t="shared" si="60"/>
        <v>1.5770138373908688E-2</v>
      </c>
      <c r="P102" s="12">
        <f t="shared" si="61"/>
        <v>1.6122038527249961E-2</v>
      </c>
      <c r="Q102" s="12">
        <f t="shared" si="62"/>
        <v>1.6905711758638926E-2</v>
      </c>
      <c r="R102" s="12">
        <f t="shared" si="63"/>
        <v>1.6123123269517238E-2</v>
      </c>
      <c r="S102" s="12">
        <f t="shared" si="64"/>
        <v>1.5766434725004504E-2</v>
      </c>
      <c r="T102" s="12">
        <f t="shared" si="65"/>
        <v>1.5457842263935467E-2</v>
      </c>
      <c r="U102" s="12">
        <f t="shared" si="66"/>
        <v>1.5879928638465293E-2</v>
      </c>
      <c r="W102" s="12">
        <f t="shared" si="67"/>
        <v>1.5663991367039137E-2</v>
      </c>
      <c r="X102" s="12">
        <f t="shared" si="68"/>
        <v>1.6383624518468708E-2</v>
      </c>
      <c r="Y102" s="12">
        <f t="shared" si="69"/>
        <v>1.5701401875801754E-2</v>
      </c>
      <c r="Z102" s="12">
        <f t="shared" si="70"/>
        <v>1.5916339253769864E-2</v>
      </c>
      <c r="AA102" s="12">
        <f t="shared" si="71"/>
        <v>9.1975601013919093E-5</v>
      </c>
      <c r="AB102" s="12">
        <f t="shared" si="72"/>
        <v>4.521411382830175E-4</v>
      </c>
      <c r="AC102" s="12">
        <f t="shared" si="73"/>
        <v>2.1842889116942331E-4</v>
      </c>
      <c r="AD102" s="12">
        <f t="shared" si="74"/>
        <v>4.3386399859061459E-4</v>
      </c>
      <c r="AE102" s="12">
        <f t="shared" si="75"/>
        <v>5.871785731921317E-3</v>
      </c>
      <c r="AF102" s="12">
        <f t="shared" si="76"/>
        <v>2.7597137481595358E-2</v>
      </c>
      <c r="AG102" s="12">
        <f t="shared" si="77"/>
        <v>1.3911426055915135E-2</v>
      </c>
      <c r="AH102" s="12">
        <f t="shared" si="78"/>
        <v>2.7259031846022744E-2</v>
      </c>
    </row>
    <row r="103" spans="1:34" x14ac:dyDescent="0.25">
      <c r="A103" s="32" t="s">
        <v>284</v>
      </c>
      <c r="B103" s="32">
        <v>235409.86000000002</v>
      </c>
      <c r="C103" s="32">
        <v>292370.2500001</v>
      </c>
      <c r="D103" s="32">
        <v>270171.28000000003</v>
      </c>
      <c r="E103" s="32">
        <v>312218.58000040002</v>
      </c>
      <c r="F103" s="32">
        <v>312350.89</v>
      </c>
      <c r="G103" s="32">
        <v>272763.52000000002</v>
      </c>
      <c r="H103" s="32">
        <v>214063.84</v>
      </c>
      <c r="I103" s="32">
        <v>189985.63</v>
      </c>
      <c r="J103" s="32">
        <v>216712.15</v>
      </c>
      <c r="M103" s="12">
        <f t="shared" si="58"/>
        <v>7.3060163191822841E-3</v>
      </c>
      <c r="N103" s="12">
        <f t="shared" si="59"/>
        <v>7.9957237629290114E-3</v>
      </c>
      <c r="O103" s="12">
        <f t="shared" si="60"/>
        <v>7.3326814023376655E-3</v>
      </c>
      <c r="P103" s="12">
        <f t="shared" si="61"/>
        <v>7.4582439988217369E-3</v>
      </c>
      <c r="Q103" s="12">
        <f t="shared" si="62"/>
        <v>7.7234397189069413E-3</v>
      </c>
      <c r="R103" s="12">
        <f t="shared" si="63"/>
        <v>7.1396912613287183E-3</v>
      </c>
      <c r="S103" s="12">
        <f t="shared" si="64"/>
        <v>7.2975866527094715E-3</v>
      </c>
      <c r="T103" s="12">
        <f t="shared" si="65"/>
        <v>6.3624192626090519E-3</v>
      </c>
      <c r="U103" s="12">
        <f t="shared" si="66"/>
        <v>6.7692194274679863E-3</v>
      </c>
      <c r="W103" s="12">
        <f t="shared" si="67"/>
        <v>7.5448071614829873E-3</v>
      </c>
      <c r="X103" s="12">
        <f t="shared" si="68"/>
        <v>7.4404583263524655E-3</v>
      </c>
      <c r="Y103" s="12">
        <f t="shared" si="69"/>
        <v>6.8097417809288366E-3</v>
      </c>
      <c r="Z103" s="12">
        <f t="shared" si="70"/>
        <v>7.2650024229214301E-3</v>
      </c>
      <c r="AA103" s="12">
        <f t="shared" si="71"/>
        <v>3.9073276386764066E-4</v>
      </c>
      <c r="AB103" s="12">
        <f t="shared" si="72"/>
        <v>2.9228036718214028E-4</v>
      </c>
      <c r="AC103" s="12">
        <f t="shared" si="73"/>
        <v>4.688987712975074E-4</v>
      </c>
      <c r="AD103" s="12">
        <f t="shared" si="74"/>
        <v>4.8282308882260379E-4</v>
      </c>
      <c r="AE103" s="12">
        <f t="shared" si="75"/>
        <v>5.1788303598052365E-2</v>
      </c>
      <c r="AF103" s="12">
        <f t="shared" si="76"/>
        <v>3.9282575664317289E-2</v>
      </c>
      <c r="AG103" s="12">
        <f t="shared" si="77"/>
        <v>6.8857056020933352E-2</v>
      </c>
      <c r="AH103" s="12">
        <f t="shared" si="78"/>
        <v>6.6458765010080911E-2</v>
      </c>
    </row>
    <row r="104" spans="1:34" x14ac:dyDescent="0.25">
      <c r="A104" s="32" t="s">
        <v>285</v>
      </c>
      <c r="B104" s="32">
        <v>3132.8</v>
      </c>
      <c r="C104" s="32">
        <v>3236.6499999900002</v>
      </c>
      <c r="D104" s="32">
        <v>3143.91000003</v>
      </c>
      <c r="E104" s="32">
        <v>2119.7600000000002</v>
      </c>
      <c r="F104" s="32">
        <v>2382.6999999999998</v>
      </c>
      <c r="G104" s="32">
        <v>1700.23</v>
      </c>
      <c r="H104" s="32">
        <v>3119.39</v>
      </c>
      <c r="I104" s="32">
        <v>2580.0300000000002</v>
      </c>
      <c r="J104" s="32">
        <v>2792.08</v>
      </c>
      <c r="M104" s="12">
        <f t="shared" ref="M104:M135" si="79">B104/B$170</f>
        <v>9.7227397037380928E-5</v>
      </c>
      <c r="N104" s="12">
        <f t="shared" ref="N104:N135" si="80">C104/C$170</f>
        <v>8.8515706769739321E-5</v>
      </c>
      <c r="O104" s="12">
        <f t="shared" ref="O104:O135" si="81">D104/D$170</f>
        <v>8.5328427166068082E-5</v>
      </c>
      <c r="P104" s="12">
        <f t="shared" ref="P104:P135" si="82">E104/E$170</f>
        <v>5.0636599842719516E-5</v>
      </c>
      <c r="Q104" s="12">
        <f t="shared" ref="Q104:Q135" si="83">F104/F$170</f>
        <v>5.8916559572599801E-5</v>
      </c>
      <c r="R104" s="12">
        <f t="shared" ref="R104:R135" si="84">G104/G$170</f>
        <v>4.4504181766128129E-5</v>
      </c>
      <c r="S104" s="12">
        <f t="shared" ref="S104:S135" si="85">H104/H$170</f>
        <v>1.0634219599440707E-4</v>
      </c>
      <c r="T104" s="12">
        <f t="shared" ref="T104:T135" si="86">I104/I$170</f>
        <v>8.6402495652482942E-5</v>
      </c>
      <c r="U104" s="12">
        <f t="shared" ref="U104:U135" si="87">J104/J$170</f>
        <v>8.7213394260750098E-5</v>
      </c>
      <c r="W104" s="12">
        <f t="shared" si="67"/>
        <v>9.0357176991062772E-5</v>
      </c>
      <c r="X104" s="12">
        <f t="shared" si="68"/>
        <v>5.1352447060482477E-5</v>
      </c>
      <c r="Y104" s="12">
        <f t="shared" si="69"/>
        <v>9.331936196921337E-5</v>
      </c>
      <c r="Z104" s="12">
        <f t="shared" si="70"/>
        <v>7.8342995340252876E-5</v>
      </c>
      <c r="AA104" s="12">
        <f t="shared" si="71"/>
        <v>6.1595154380534278E-6</v>
      </c>
      <c r="AB104" s="12">
        <f t="shared" si="72"/>
        <v>7.2328062630284476E-6</v>
      </c>
      <c r="AC104" s="12">
        <f t="shared" si="73"/>
        <v>1.1285390718713707E-5</v>
      </c>
      <c r="AD104" s="12">
        <f t="shared" si="74"/>
        <v>2.1582955557705859E-5</v>
      </c>
      <c r="AE104" s="12">
        <f t="shared" si="75"/>
        <v>6.8168524550768841E-2</v>
      </c>
      <c r="AF104" s="12">
        <f t="shared" si="76"/>
        <v>0.1408463798134042</v>
      </c>
      <c r="AG104" s="12">
        <f t="shared" si="77"/>
        <v>0.12093300340433989</v>
      </c>
      <c r="AH104" s="12">
        <f t="shared" si="78"/>
        <v>0.2754931115917707</v>
      </c>
    </row>
    <row r="105" spans="1:34" x14ac:dyDescent="0.25">
      <c r="A105" s="32" t="s">
        <v>286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M105" s="12">
        <f t="shared" si="79"/>
        <v>0</v>
      </c>
      <c r="N105" s="12">
        <f t="shared" si="80"/>
        <v>0</v>
      </c>
      <c r="O105" s="12">
        <f t="shared" si="81"/>
        <v>0</v>
      </c>
      <c r="P105" s="12">
        <f t="shared" si="82"/>
        <v>0</v>
      </c>
      <c r="Q105" s="12">
        <f t="shared" si="83"/>
        <v>0</v>
      </c>
      <c r="R105" s="12">
        <f t="shared" si="84"/>
        <v>0</v>
      </c>
      <c r="S105" s="12">
        <f t="shared" si="85"/>
        <v>0</v>
      </c>
      <c r="T105" s="12">
        <f t="shared" si="86"/>
        <v>0</v>
      </c>
      <c r="U105" s="12">
        <f t="shared" si="87"/>
        <v>0</v>
      </c>
      <c r="W105" s="12">
        <f t="shared" si="67"/>
        <v>0</v>
      </c>
      <c r="X105" s="12">
        <f t="shared" si="68"/>
        <v>0</v>
      </c>
      <c r="Y105" s="12">
        <f t="shared" si="69"/>
        <v>0</v>
      </c>
      <c r="Z105" s="12">
        <f t="shared" si="70"/>
        <v>0</v>
      </c>
      <c r="AA105" s="12">
        <f t="shared" si="71"/>
        <v>0</v>
      </c>
      <c r="AB105" s="12">
        <f t="shared" si="72"/>
        <v>0</v>
      </c>
      <c r="AC105" s="12">
        <f t="shared" si="73"/>
        <v>0</v>
      </c>
      <c r="AD105" s="12">
        <f t="shared" si="74"/>
        <v>0</v>
      </c>
      <c r="AE105" s="12" t="e">
        <f t="shared" si="75"/>
        <v>#DIV/0!</v>
      </c>
      <c r="AF105" s="12" t="e">
        <f t="shared" si="76"/>
        <v>#DIV/0!</v>
      </c>
      <c r="AG105" s="12" t="e">
        <f t="shared" si="77"/>
        <v>#DIV/0!</v>
      </c>
      <c r="AH105" s="12" t="e">
        <f t="shared" si="78"/>
        <v>#DIV/0!</v>
      </c>
    </row>
    <row r="106" spans="1:34" x14ac:dyDescent="0.25">
      <c r="A106" s="32" t="s">
        <v>287</v>
      </c>
      <c r="B106" s="32">
        <v>10741.43</v>
      </c>
      <c r="C106" s="32">
        <v>9641.1700000100009</v>
      </c>
      <c r="D106" s="32">
        <v>8796.2700000099994</v>
      </c>
      <c r="E106" s="32">
        <v>13722.85</v>
      </c>
      <c r="F106" s="32">
        <v>10955.75</v>
      </c>
      <c r="G106" s="32">
        <v>10294.14</v>
      </c>
      <c r="H106" s="32">
        <v>5841.22</v>
      </c>
      <c r="I106" s="32">
        <v>6227.58</v>
      </c>
      <c r="J106" s="32">
        <v>6918.92</v>
      </c>
      <c r="M106" s="12">
        <f t="shared" si="79"/>
        <v>3.33363534014056E-4</v>
      </c>
      <c r="N106" s="12">
        <f t="shared" si="80"/>
        <v>2.6366612906577154E-4</v>
      </c>
      <c r="O106" s="12">
        <f t="shared" si="81"/>
        <v>2.3873834938715192E-4</v>
      </c>
      <c r="P106" s="12">
        <f t="shared" si="82"/>
        <v>3.2780997101165393E-4</v>
      </c>
      <c r="Q106" s="12">
        <f t="shared" si="83"/>
        <v>2.7090069985206294E-4</v>
      </c>
      <c r="R106" s="12">
        <f t="shared" si="84"/>
        <v>2.6945311968731888E-4</v>
      </c>
      <c r="S106" s="12">
        <f t="shared" si="85"/>
        <v>1.9913129236371553E-4</v>
      </c>
      <c r="T106" s="12">
        <f t="shared" si="86"/>
        <v>2.0855511520233861E-4</v>
      </c>
      <c r="U106" s="12">
        <f t="shared" si="87"/>
        <v>2.1611934393663115E-4</v>
      </c>
      <c r="W106" s="12">
        <f t="shared" si="67"/>
        <v>2.7858933748899317E-4</v>
      </c>
      <c r="X106" s="12">
        <f t="shared" si="68"/>
        <v>2.8938793018367862E-4</v>
      </c>
      <c r="Y106" s="12">
        <f t="shared" si="69"/>
        <v>2.0793525050089509E-4</v>
      </c>
      <c r="Z106" s="12">
        <f t="shared" si="70"/>
        <v>2.586375060578556E-4</v>
      </c>
      <c r="AA106" s="12">
        <f t="shared" si="71"/>
        <v>4.9045978465630651E-5</v>
      </c>
      <c r="AB106" s="12">
        <f t="shared" si="72"/>
        <v>3.3282334475263205E-5</v>
      </c>
      <c r="AC106" s="12">
        <f t="shared" si="73"/>
        <v>8.5109722269011077E-6</v>
      </c>
      <c r="AD106" s="12">
        <f t="shared" si="74"/>
        <v>4.8624152331758611E-5</v>
      </c>
      <c r="AE106" s="12">
        <f t="shared" si="75"/>
        <v>0.176051168747865</v>
      </c>
      <c r="AF106" s="12">
        <f t="shared" si="76"/>
        <v>0.11500940780128058</v>
      </c>
      <c r="AG106" s="12">
        <f t="shared" si="77"/>
        <v>4.0930877311081366E-2</v>
      </c>
      <c r="AH106" s="12">
        <f t="shared" si="78"/>
        <v>0.18800116453675397</v>
      </c>
    </row>
    <row r="107" spans="1:34" x14ac:dyDescent="0.25">
      <c r="A107" s="32" t="s">
        <v>288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M107" s="12">
        <f t="shared" si="79"/>
        <v>0</v>
      </c>
      <c r="N107" s="12">
        <f t="shared" si="80"/>
        <v>0</v>
      </c>
      <c r="O107" s="12">
        <f t="shared" si="81"/>
        <v>0</v>
      </c>
      <c r="P107" s="12">
        <f t="shared" si="82"/>
        <v>0</v>
      </c>
      <c r="Q107" s="12">
        <f t="shared" si="83"/>
        <v>0</v>
      </c>
      <c r="R107" s="12">
        <f t="shared" si="84"/>
        <v>0</v>
      </c>
      <c r="S107" s="12">
        <f t="shared" si="85"/>
        <v>0</v>
      </c>
      <c r="T107" s="12">
        <f t="shared" si="86"/>
        <v>0</v>
      </c>
      <c r="U107" s="12">
        <f t="shared" si="87"/>
        <v>0</v>
      </c>
      <c r="W107" s="12">
        <f t="shared" si="67"/>
        <v>0</v>
      </c>
      <c r="X107" s="12">
        <f t="shared" si="68"/>
        <v>0</v>
      </c>
      <c r="Y107" s="12">
        <f t="shared" si="69"/>
        <v>0</v>
      </c>
      <c r="Z107" s="12">
        <f t="shared" si="70"/>
        <v>0</v>
      </c>
      <c r="AA107" s="12">
        <f t="shared" si="71"/>
        <v>0</v>
      </c>
      <c r="AB107" s="12">
        <f t="shared" si="72"/>
        <v>0</v>
      </c>
      <c r="AC107" s="12">
        <f t="shared" si="73"/>
        <v>0</v>
      </c>
      <c r="AD107" s="12">
        <f t="shared" si="74"/>
        <v>0</v>
      </c>
      <c r="AE107" s="12" t="e">
        <f t="shared" si="75"/>
        <v>#DIV/0!</v>
      </c>
      <c r="AF107" s="12" t="e">
        <f t="shared" si="76"/>
        <v>#DIV/0!</v>
      </c>
      <c r="AG107" s="12" t="e">
        <f t="shared" si="77"/>
        <v>#DIV/0!</v>
      </c>
      <c r="AH107" s="12" t="e">
        <f t="shared" si="78"/>
        <v>#DIV/0!</v>
      </c>
    </row>
    <row r="108" spans="1:34" x14ac:dyDescent="0.25">
      <c r="A108" s="32" t="s">
        <v>289</v>
      </c>
      <c r="B108" s="32">
        <v>29712.92</v>
      </c>
      <c r="C108" s="32">
        <v>33411.200000099998</v>
      </c>
      <c r="D108" s="32">
        <v>33742.850000000006</v>
      </c>
      <c r="E108" s="32">
        <v>33067.020000000004</v>
      </c>
      <c r="F108" s="32">
        <v>34417.25</v>
      </c>
      <c r="G108" s="32">
        <v>29569.05</v>
      </c>
      <c r="H108" s="32">
        <v>27037.64000001</v>
      </c>
      <c r="I108" s="32">
        <v>23079.520000010001</v>
      </c>
      <c r="J108" s="32">
        <v>24032.720000000001</v>
      </c>
      <c r="M108" s="12">
        <f t="shared" si="79"/>
        <v>9.2214947330820235E-4</v>
      </c>
      <c r="N108" s="12">
        <f t="shared" si="80"/>
        <v>9.1372745957799049E-4</v>
      </c>
      <c r="O108" s="12">
        <f t="shared" si="81"/>
        <v>9.158100322760787E-4</v>
      </c>
      <c r="P108" s="12">
        <f t="shared" si="82"/>
        <v>7.8990143211080653E-4</v>
      </c>
      <c r="Q108" s="12">
        <f t="shared" si="83"/>
        <v>8.5102864815128241E-4</v>
      </c>
      <c r="R108" s="12">
        <f t="shared" si="84"/>
        <v>7.7398138831318768E-4</v>
      </c>
      <c r="S108" s="12">
        <f t="shared" si="85"/>
        <v>9.2173213740740466E-4</v>
      </c>
      <c r="T108" s="12">
        <f t="shared" si="86"/>
        <v>7.7290889116105521E-4</v>
      </c>
      <c r="U108" s="12">
        <f t="shared" si="87"/>
        <v>7.5068589887045296E-4</v>
      </c>
      <c r="W108" s="12">
        <f t="shared" si="67"/>
        <v>9.1722898838742396E-4</v>
      </c>
      <c r="X108" s="12">
        <f t="shared" si="68"/>
        <v>8.0497048952509224E-4</v>
      </c>
      <c r="Y108" s="12">
        <f t="shared" si="69"/>
        <v>8.1510897581297094E-4</v>
      </c>
      <c r="Z108" s="12">
        <f t="shared" si="70"/>
        <v>8.4576948457516224E-4</v>
      </c>
      <c r="AA108" s="12">
        <f t="shared" si="71"/>
        <v>4.3866452047563696E-6</v>
      </c>
      <c r="AB108" s="12">
        <f t="shared" si="72"/>
        <v>4.0674038779742537E-5</v>
      </c>
      <c r="AC108" s="12">
        <f t="shared" si="73"/>
        <v>9.3004512190976974E-5</v>
      </c>
      <c r="AD108" s="12">
        <f t="shared" si="74"/>
        <v>7.3976495581890762E-5</v>
      </c>
      <c r="AE108" s="12">
        <f t="shared" si="75"/>
        <v>4.7824973483104917E-3</v>
      </c>
      <c r="AF108" s="12">
        <f t="shared" si="76"/>
        <v>5.0528608575127969E-2</v>
      </c>
      <c r="AG108" s="12">
        <f t="shared" si="77"/>
        <v>0.11410070916985844</v>
      </c>
      <c r="AH108" s="12">
        <f t="shared" si="78"/>
        <v>8.7466498769519729E-2</v>
      </c>
    </row>
    <row r="109" spans="1:34" x14ac:dyDescent="0.25">
      <c r="A109" s="32" t="s">
        <v>290</v>
      </c>
      <c r="B109" s="32">
        <v>102416.99000019999</v>
      </c>
      <c r="C109" s="32">
        <v>143214.29000040001</v>
      </c>
      <c r="D109" s="32">
        <v>137004.57</v>
      </c>
      <c r="E109" s="32">
        <v>127381.22</v>
      </c>
      <c r="F109" s="32">
        <v>151981.23000019998</v>
      </c>
      <c r="G109" s="32">
        <v>128053.18000009999</v>
      </c>
      <c r="H109" s="32">
        <v>95788.53</v>
      </c>
      <c r="I109" s="32">
        <v>99111.05</v>
      </c>
      <c r="J109" s="32">
        <v>101652.19</v>
      </c>
      <c r="M109" s="12">
        <f t="shared" si="79"/>
        <v>3.1785423104324939E-3</v>
      </c>
      <c r="N109" s="12">
        <f t="shared" si="80"/>
        <v>3.9166156671098153E-3</v>
      </c>
      <c r="O109" s="12">
        <f t="shared" si="81"/>
        <v>3.7184221153124374E-3</v>
      </c>
      <c r="P109" s="12">
        <f t="shared" si="82"/>
        <v>3.0428689401712549E-3</v>
      </c>
      <c r="Q109" s="12">
        <f t="shared" si="83"/>
        <v>3.7580103207385633E-3</v>
      </c>
      <c r="R109" s="12">
        <f t="shared" si="84"/>
        <v>3.351841808728921E-3</v>
      </c>
      <c r="S109" s="12">
        <f t="shared" si="85"/>
        <v>3.2654982644927831E-3</v>
      </c>
      <c r="T109" s="12">
        <f t="shared" si="86"/>
        <v>3.3191249972822096E-3</v>
      </c>
      <c r="U109" s="12">
        <f t="shared" si="87"/>
        <v>3.1752072017774131E-3</v>
      </c>
      <c r="W109" s="12">
        <f t="shared" si="67"/>
        <v>3.6045266976182486E-3</v>
      </c>
      <c r="X109" s="12">
        <f t="shared" si="68"/>
        <v>3.3842403565462463E-3</v>
      </c>
      <c r="Y109" s="12">
        <f t="shared" si="69"/>
        <v>3.2532768211841353E-3</v>
      </c>
      <c r="Z109" s="12">
        <f t="shared" si="70"/>
        <v>3.4140146251162105E-3</v>
      </c>
      <c r="AA109" s="12">
        <f t="shared" si="71"/>
        <v>3.8199109228885482E-4</v>
      </c>
      <c r="AB109" s="12">
        <f t="shared" si="72"/>
        <v>3.586698314263866E-4</v>
      </c>
      <c r="AC109" s="12">
        <f t="shared" si="73"/>
        <v>7.273311297579648E-5</v>
      </c>
      <c r="AD109" s="12">
        <f t="shared" si="74"/>
        <v>3.0593232338330231E-4</v>
      </c>
      <c r="AE109" s="12">
        <f t="shared" si="75"/>
        <v>0.10597538160592952</v>
      </c>
      <c r="AF109" s="12">
        <f t="shared" si="76"/>
        <v>0.10598237525671009</v>
      </c>
      <c r="AG109" s="12">
        <f t="shared" si="77"/>
        <v>2.2356877995190989E-2</v>
      </c>
      <c r="AH109" s="12">
        <f t="shared" si="78"/>
        <v>8.961072431635779E-2</v>
      </c>
    </row>
    <row r="110" spans="1:34" x14ac:dyDescent="0.25">
      <c r="A110" s="32" t="s">
        <v>291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M110" s="12">
        <f t="shared" si="79"/>
        <v>0</v>
      </c>
      <c r="N110" s="12">
        <f t="shared" si="80"/>
        <v>0</v>
      </c>
      <c r="O110" s="12">
        <f t="shared" si="81"/>
        <v>0</v>
      </c>
      <c r="P110" s="12">
        <f t="shared" si="82"/>
        <v>0</v>
      </c>
      <c r="Q110" s="12">
        <f t="shared" si="83"/>
        <v>0</v>
      </c>
      <c r="R110" s="12">
        <f t="shared" si="84"/>
        <v>0</v>
      </c>
      <c r="S110" s="12">
        <f t="shared" si="85"/>
        <v>0</v>
      </c>
      <c r="T110" s="12">
        <f t="shared" si="86"/>
        <v>0</v>
      </c>
      <c r="U110" s="12">
        <f t="shared" si="87"/>
        <v>0</v>
      </c>
      <c r="W110" s="12">
        <f t="shared" si="67"/>
        <v>0</v>
      </c>
      <c r="X110" s="12">
        <f t="shared" si="68"/>
        <v>0</v>
      </c>
      <c r="Y110" s="12">
        <f t="shared" si="69"/>
        <v>0</v>
      </c>
      <c r="Z110" s="12">
        <f t="shared" si="70"/>
        <v>0</v>
      </c>
      <c r="AA110" s="12">
        <f t="shared" si="71"/>
        <v>0</v>
      </c>
      <c r="AB110" s="12">
        <f t="shared" si="72"/>
        <v>0</v>
      </c>
      <c r="AC110" s="12">
        <f t="shared" si="73"/>
        <v>0</v>
      </c>
      <c r="AD110" s="12">
        <f t="shared" si="74"/>
        <v>0</v>
      </c>
      <c r="AE110" s="12" t="e">
        <f t="shared" si="75"/>
        <v>#DIV/0!</v>
      </c>
      <c r="AF110" s="12" t="e">
        <f t="shared" si="76"/>
        <v>#DIV/0!</v>
      </c>
      <c r="AG110" s="12" t="e">
        <f t="shared" si="77"/>
        <v>#DIV/0!</v>
      </c>
      <c r="AH110" s="12" t="e">
        <f t="shared" si="78"/>
        <v>#DIV/0!</v>
      </c>
    </row>
    <row r="111" spans="1:34" x14ac:dyDescent="0.25">
      <c r="A111" s="32" t="s">
        <v>292</v>
      </c>
      <c r="B111" s="32">
        <v>89137.290000099994</v>
      </c>
      <c r="C111" s="32">
        <v>127846.9400001</v>
      </c>
      <c r="D111" s="32">
        <v>120179.1900001</v>
      </c>
      <c r="E111" s="32">
        <v>117243.86</v>
      </c>
      <c r="F111" s="32">
        <v>129877.3000001</v>
      </c>
      <c r="G111" s="32">
        <v>113459.45999999999</v>
      </c>
      <c r="H111" s="32">
        <v>84267.980000099997</v>
      </c>
      <c r="I111" s="32">
        <v>85248.7</v>
      </c>
      <c r="J111" s="32">
        <v>91222.09</v>
      </c>
      <c r="M111" s="12">
        <f t="shared" si="79"/>
        <v>2.7664027980323948E-3</v>
      </c>
      <c r="N111" s="12">
        <f t="shared" si="80"/>
        <v>3.4963503166830744E-3</v>
      </c>
      <c r="O111" s="12">
        <f t="shared" si="81"/>
        <v>3.2617668001637254E-3</v>
      </c>
      <c r="P111" s="12">
        <f t="shared" si="82"/>
        <v>2.8007087702550423E-3</v>
      </c>
      <c r="Q111" s="12">
        <f t="shared" si="83"/>
        <v>3.2114507418408984E-3</v>
      </c>
      <c r="R111" s="12">
        <f t="shared" si="84"/>
        <v>2.9698455096820687E-3</v>
      </c>
      <c r="S111" s="12">
        <f t="shared" si="85"/>
        <v>2.8727546235717272E-3</v>
      </c>
      <c r="T111" s="12">
        <f t="shared" si="86"/>
        <v>2.8548894513357684E-3</v>
      </c>
      <c r="U111" s="12">
        <f t="shared" si="87"/>
        <v>2.8494126602603182E-3</v>
      </c>
      <c r="W111" s="12">
        <f t="shared" si="67"/>
        <v>3.1748399716263983E-3</v>
      </c>
      <c r="X111" s="12">
        <f t="shared" si="68"/>
        <v>2.9940016739260032E-3</v>
      </c>
      <c r="Y111" s="12">
        <f t="shared" si="69"/>
        <v>2.8590189117226046E-3</v>
      </c>
      <c r="Z111" s="12">
        <f t="shared" si="70"/>
        <v>3.009286852425002E-3</v>
      </c>
      <c r="AA111" s="12">
        <f t="shared" si="71"/>
        <v>3.7265674572686786E-4</v>
      </c>
      <c r="AB111" s="12">
        <f t="shared" si="72"/>
        <v>2.064337230415467E-4</v>
      </c>
      <c r="AC111" s="12">
        <f t="shared" si="73"/>
        <v>1.220660252169406E-5</v>
      </c>
      <c r="AD111" s="12">
        <f t="shared" si="74"/>
        <v>2.534609547014351E-4</v>
      </c>
      <c r="AE111" s="12">
        <f t="shared" si="75"/>
        <v>0.11737811954533389</v>
      </c>
      <c r="AF111" s="12">
        <f t="shared" si="76"/>
        <v>6.8949100743438227E-2</v>
      </c>
      <c r="AG111" s="12">
        <f t="shared" si="77"/>
        <v>4.2695074424461878E-3</v>
      </c>
      <c r="AH111" s="12">
        <f t="shared" si="78"/>
        <v>8.4226252640949226E-2</v>
      </c>
    </row>
    <row r="112" spans="1:34" x14ac:dyDescent="0.25">
      <c r="A112" s="32" t="s">
        <v>293</v>
      </c>
      <c r="B112" s="32">
        <v>4182.4500000400003</v>
      </c>
      <c r="C112" s="32">
        <v>4380.1000000399999</v>
      </c>
      <c r="D112" s="32">
        <v>4452.82</v>
      </c>
      <c r="E112" s="32">
        <v>2510.1799999999998</v>
      </c>
      <c r="F112" s="32">
        <v>3151.1000000200002</v>
      </c>
      <c r="G112" s="32">
        <v>2403.04</v>
      </c>
      <c r="H112" s="32">
        <v>4010.1300000299998</v>
      </c>
      <c r="I112" s="32">
        <v>3930.97</v>
      </c>
      <c r="J112" s="32">
        <v>4278.09</v>
      </c>
      <c r="M112" s="12">
        <f t="shared" si="79"/>
        <v>1.2980360276522055E-4</v>
      </c>
      <c r="N112" s="12">
        <f t="shared" si="80"/>
        <v>1.1978670762265728E-4</v>
      </c>
      <c r="O112" s="12">
        <f t="shared" si="81"/>
        <v>1.208533727269501E-4</v>
      </c>
      <c r="P112" s="12">
        <f t="shared" si="82"/>
        <v>5.9962910986714375E-5</v>
      </c>
      <c r="Q112" s="12">
        <f t="shared" si="83"/>
        <v>7.7916636954042723E-5</v>
      </c>
      <c r="R112" s="12">
        <f t="shared" si="84"/>
        <v>6.2900506961573752E-5</v>
      </c>
      <c r="S112" s="12">
        <f t="shared" si="85"/>
        <v>1.3670814820405334E-4</v>
      </c>
      <c r="T112" s="12">
        <f t="shared" si="86"/>
        <v>1.3164405775709619E-4</v>
      </c>
      <c r="U112" s="12">
        <f t="shared" si="87"/>
        <v>1.3363039377559826E-4</v>
      </c>
      <c r="W112" s="12">
        <f t="shared" si="67"/>
        <v>1.2348122770494265E-4</v>
      </c>
      <c r="X112" s="12">
        <f t="shared" si="68"/>
        <v>6.6926684967443621E-5</v>
      </c>
      <c r="Y112" s="12">
        <f t="shared" si="69"/>
        <v>1.3399419991224926E-4</v>
      </c>
      <c r="Z112" s="12">
        <f t="shared" si="70"/>
        <v>1.0813403752821184E-4</v>
      </c>
      <c r="AA112" s="12">
        <f t="shared" si="71"/>
        <v>5.5012510771002875E-6</v>
      </c>
      <c r="AB112" s="12">
        <f t="shared" si="72"/>
        <v>9.6302466753813077E-6</v>
      </c>
      <c r="AC112" s="12">
        <f t="shared" si="73"/>
        <v>2.5515719062059309E-6</v>
      </c>
      <c r="AD112" s="12">
        <f t="shared" si="74"/>
        <v>3.175299654564115E-5</v>
      </c>
      <c r="AE112" s="12">
        <f t="shared" si="75"/>
        <v>4.4551315040740287E-2</v>
      </c>
      <c r="AF112" s="12">
        <f t="shared" si="76"/>
        <v>0.1438924799587179</v>
      </c>
      <c r="AG112" s="12">
        <f t="shared" si="77"/>
        <v>1.9042405625593617E-2</v>
      </c>
      <c r="AH112" s="12">
        <f t="shared" si="78"/>
        <v>0.29364478818574485</v>
      </c>
    </row>
    <row r="113" spans="1:34" x14ac:dyDescent="0.25">
      <c r="A113" s="32" t="s">
        <v>294</v>
      </c>
      <c r="B113" s="32">
        <v>23725.300000039999</v>
      </c>
      <c r="C113" s="32">
        <v>30263.12000001</v>
      </c>
      <c r="D113" s="32">
        <v>33065.509999999995</v>
      </c>
      <c r="E113" s="32">
        <v>29033.919999999998</v>
      </c>
      <c r="F113" s="32">
        <v>32462.320000039999</v>
      </c>
      <c r="G113" s="32">
        <v>25362.48</v>
      </c>
      <c r="H113" s="32">
        <v>21845.060000040001</v>
      </c>
      <c r="I113" s="32">
        <v>26150.44</v>
      </c>
      <c r="J113" s="32">
        <v>22835.79</v>
      </c>
      <c r="M113" s="12">
        <f t="shared" si="79"/>
        <v>7.3632187274478504E-4</v>
      </c>
      <c r="N113" s="12">
        <f t="shared" si="80"/>
        <v>8.2763395976290146E-4</v>
      </c>
      <c r="O113" s="12">
        <f t="shared" si="81"/>
        <v>8.9742644087043607E-4</v>
      </c>
      <c r="P113" s="12">
        <f t="shared" si="82"/>
        <v>6.9355917127671563E-4</v>
      </c>
      <c r="Q113" s="12">
        <f t="shared" si="83"/>
        <v>8.0268947418775122E-4</v>
      </c>
      <c r="R113" s="12">
        <f t="shared" si="84"/>
        <v>6.6387278189409041E-4</v>
      </c>
      <c r="S113" s="12">
        <f t="shared" si="85"/>
        <v>7.4471343821511137E-4</v>
      </c>
      <c r="T113" s="12">
        <f t="shared" si="86"/>
        <v>8.757507774756557E-4</v>
      </c>
      <c r="U113" s="12">
        <f t="shared" si="87"/>
        <v>7.1329860051491884E-4</v>
      </c>
      <c r="W113" s="12">
        <f t="shared" si="67"/>
        <v>8.2046075779270767E-4</v>
      </c>
      <c r="X113" s="12">
        <f t="shared" si="68"/>
        <v>7.2004047578618586E-4</v>
      </c>
      <c r="Y113" s="12">
        <f t="shared" si="69"/>
        <v>7.7792093873522864E-4</v>
      </c>
      <c r="Z113" s="12">
        <f t="shared" si="70"/>
        <v>7.7280739077137395E-4</v>
      </c>
      <c r="AA113" s="12">
        <f t="shared" si="71"/>
        <v>8.0791469770125055E-5</v>
      </c>
      <c r="AB113" s="12">
        <f t="shared" si="72"/>
        <v>7.309899541875175E-5</v>
      </c>
      <c r="AC113" s="12">
        <f t="shared" si="73"/>
        <v>8.6166878891577776E-5</v>
      </c>
      <c r="AD113" s="12">
        <f t="shared" si="74"/>
        <v>8.2032713526704562E-5</v>
      </c>
      <c r="AE113" s="12">
        <f t="shared" si="75"/>
        <v>9.8470851899704517E-2</v>
      </c>
      <c r="AF113" s="12">
        <f t="shared" si="76"/>
        <v>0.10152067540222323</v>
      </c>
      <c r="AG113" s="12">
        <f t="shared" si="77"/>
        <v>0.11076559917730321</v>
      </c>
      <c r="AH113" s="12">
        <f t="shared" si="78"/>
        <v>0.10614897645430643</v>
      </c>
    </row>
    <row r="114" spans="1:34" x14ac:dyDescent="0.25">
      <c r="A114" s="32" t="s">
        <v>171</v>
      </c>
      <c r="B114" s="32">
        <v>353038.69000040006</v>
      </c>
      <c r="C114" s="32">
        <v>494610.75</v>
      </c>
      <c r="D114" s="32">
        <v>541233.78</v>
      </c>
      <c r="E114" s="32">
        <v>436486.09</v>
      </c>
      <c r="F114" s="32">
        <v>533500.77000040002</v>
      </c>
      <c r="G114" s="32">
        <v>452970.3</v>
      </c>
      <c r="H114" s="32">
        <v>349167.01000040001</v>
      </c>
      <c r="I114" s="32">
        <v>400386.1</v>
      </c>
      <c r="J114" s="32">
        <v>416730.52</v>
      </c>
      <c r="M114" s="12">
        <f t="shared" si="79"/>
        <v>1.0956662692232425E-2</v>
      </c>
      <c r="N114" s="12">
        <f t="shared" si="80"/>
        <v>1.3526584620609615E-2</v>
      </c>
      <c r="O114" s="12">
        <f t="shared" si="81"/>
        <v>1.4689551283626133E-2</v>
      </c>
      <c r="P114" s="12">
        <f t="shared" si="82"/>
        <v>1.0426732967997914E-2</v>
      </c>
      <c r="Q114" s="12">
        <f t="shared" si="83"/>
        <v>1.3191769798025952E-2</v>
      </c>
      <c r="R114" s="12">
        <f t="shared" si="84"/>
        <v>1.1856673841690589E-2</v>
      </c>
      <c r="S114" s="12">
        <f t="shared" si="85"/>
        <v>1.1903348607337856E-2</v>
      </c>
      <c r="T114" s="12">
        <f t="shared" si="86"/>
        <v>1.3408510081109366E-2</v>
      </c>
      <c r="U114" s="12">
        <f t="shared" si="87"/>
        <v>1.3016992042222075E-2</v>
      </c>
      <c r="W114" s="12">
        <f t="shared" si="67"/>
        <v>1.3057599532156058E-2</v>
      </c>
      <c r="X114" s="12">
        <f t="shared" si="68"/>
        <v>1.1825058869238151E-2</v>
      </c>
      <c r="Y114" s="12">
        <f t="shared" si="69"/>
        <v>1.2776283576889766E-2</v>
      </c>
      <c r="Z114" s="12">
        <f t="shared" si="70"/>
        <v>1.2552980659427993E-2</v>
      </c>
      <c r="AA114" s="12">
        <f t="shared" si="71"/>
        <v>1.910124228638852E-3</v>
      </c>
      <c r="AB114" s="12">
        <f t="shared" si="72"/>
        <v>1.3827894987000918E-3</v>
      </c>
      <c r="AC114" s="12">
        <f t="shared" si="73"/>
        <v>7.8091817080503528E-4</v>
      </c>
      <c r="AD114" s="12">
        <f t="shared" si="74"/>
        <v>1.3621743972856504E-3</v>
      </c>
      <c r="AE114" s="12">
        <f t="shared" si="75"/>
        <v>0.14628448543967976</v>
      </c>
      <c r="AF114" s="12">
        <f t="shared" si="76"/>
        <v>0.11693721900169959</v>
      </c>
      <c r="AG114" s="12">
        <f t="shared" si="77"/>
        <v>6.1122482614395797E-2</v>
      </c>
      <c r="AH114" s="12">
        <f t="shared" si="78"/>
        <v>0.10851402023491377</v>
      </c>
    </row>
    <row r="115" spans="1:34" x14ac:dyDescent="0.25">
      <c r="A115" s="32" t="s">
        <v>172</v>
      </c>
      <c r="B115" s="32">
        <v>1681503.9200009999</v>
      </c>
      <c r="C115" s="32">
        <v>2339065.29</v>
      </c>
      <c r="D115" s="32">
        <v>2376776.6399999997</v>
      </c>
      <c r="E115" s="32">
        <v>2185575.34</v>
      </c>
      <c r="F115" s="32">
        <v>2486827.9699999997</v>
      </c>
      <c r="G115" s="32">
        <v>2295205.46</v>
      </c>
      <c r="H115" s="32">
        <v>1659647.990001</v>
      </c>
      <c r="I115" s="32">
        <v>1687758.12</v>
      </c>
      <c r="J115" s="32">
        <v>1943236.46</v>
      </c>
      <c r="M115" s="12">
        <f t="shared" si="79"/>
        <v>5.2185983545023504E-2</v>
      </c>
      <c r="N115" s="12">
        <f t="shared" si="80"/>
        <v>6.3968614872029705E-2</v>
      </c>
      <c r="O115" s="12">
        <f t="shared" si="81"/>
        <v>6.4507766575479825E-2</v>
      </c>
      <c r="P115" s="12">
        <f t="shared" si="82"/>
        <v>5.2208789635475546E-2</v>
      </c>
      <c r="Q115" s="12">
        <f t="shared" si="83"/>
        <v>6.1491311638608478E-2</v>
      </c>
      <c r="R115" s="12">
        <f t="shared" si="84"/>
        <v>6.0077895921404591E-2</v>
      </c>
      <c r="S115" s="12">
        <f t="shared" si="85"/>
        <v>5.657856562802667E-2</v>
      </c>
      <c r="T115" s="12">
        <f t="shared" si="86"/>
        <v>5.6521247282296246E-2</v>
      </c>
      <c r="U115" s="12">
        <f t="shared" si="87"/>
        <v>6.0698922497866944E-2</v>
      </c>
      <c r="W115" s="12">
        <f t="shared" si="67"/>
        <v>6.0220788330844342E-2</v>
      </c>
      <c r="X115" s="12">
        <f t="shared" si="68"/>
        <v>5.7925999065162874E-2</v>
      </c>
      <c r="Y115" s="12">
        <f t="shared" si="69"/>
        <v>5.7932911802729949E-2</v>
      </c>
      <c r="Z115" s="12">
        <f t="shared" si="70"/>
        <v>5.8693233066245715E-2</v>
      </c>
      <c r="AA115" s="12">
        <f t="shared" si="71"/>
        <v>6.9635649705822667E-3</v>
      </c>
      <c r="AB115" s="12">
        <f t="shared" si="72"/>
        <v>5.0014296700632514E-3</v>
      </c>
      <c r="AC115" s="12">
        <f t="shared" si="73"/>
        <v>2.3956069632555515E-3</v>
      </c>
      <c r="AD115" s="12">
        <f t="shared" si="74"/>
        <v>4.5960502295549948E-3</v>
      </c>
      <c r="AE115" s="12">
        <f t="shared" si="75"/>
        <v>0.11563390589185653</v>
      </c>
      <c r="AF115" s="12">
        <f t="shared" si="76"/>
        <v>8.6341707536834664E-2</v>
      </c>
      <c r="AG115" s="12">
        <f t="shared" si="77"/>
        <v>4.1351399208328143E-2</v>
      </c>
      <c r="AH115" s="12">
        <f t="shared" si="78"/>
        <v>7.8306305334509982E-2</v>
      </c>
    </row>
    <row r="116" spans="1:34" x14ac:dyDescent="0.25">
      <c r="A116" s="32" t="s">
        <v>295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M116" s="12">
        <f t="shared" si="79"/>
        <v>0</v>
      </c>
      <c r="N116" s="12">
        <f t="shared" si="80"/>
        <v>0</v>
      </c>
      <c r="O116" s="12">
        <f t="shared" si="81"/>
        <v>0</v>
      </c>
      <c r="P116" s="12">
        <f t="shared" si="82"/>
        <v>0</v>
      </c>
      <c r="Q116" s="12">
        <f t="shared" si="83"/>
        <v>0</v>
      </c>
      <c r="R116" s="12">
        <f t="shared" si="84"/>
        <v>0</v>
      </c>
      <c r="S116" s="12">
        <f t="shared" si="85"/>
        <v>0</v>
      </c>
      <c r="T116" s="12">
        <f t="shared" si="86"/>
        <v>0</v>
      </c>
      <c r="U116" s="12">
        <f t="shared" si="87"/>
        <v>0</v>
      </c>
      <c r="W116" s="12">
        <f t="shared" si="67"/>
        <v>0</v>
      </c>
      <c r="X116" s="12">
        <f t="shared" si="68"/>
        <v>0</v>
      </c>
      <c r="Y116" s="12">
        <f t="shared" si="69"/>
        <v>0</v>
      </c>
      <c r="Z116" s="12">
        <f t="shared" si="70"/>
        <v>0</v>
      </c>
      <c r="AA116" s="12">
        <f t="shared" si="71"/>
        <v>0</v>
      </c>
      <c r="AB116" s="12">
        <f t="shared" si="72"/>
        <v>0</v>
      </c>
      <c r="AC116" s="12">
        <f t="shared" si="73"/>
        <v>0</v>
      </c>
      <c r="AD116" s="12">
        <f t="shared" si="74"/>
        <v>0</v>
      </c>
      <c r="AE116" s="12" t="e">
        <f t="shared" si="75"/>
        <v>#DIV/0!</v>
      </c>
      <c r="AF116" s="12" t="e">
        <f t="shared" si="76"/>
        <v>#DIV/0!</v>
      </c>
      <c r="AG116" s="12" t="e">
        <f t="shared" si="77"/>
        <v>#DIV/0!</v>
      </c>
      <c r="AH116" s="12" t="e">
        <f t="shared" si="78"/>
        <v>#DIV/0!</v>
      </c>
    </row>
    <row r="117" spans="1:34" x14ac:dyDescent="0.25">
      <c r="A117" s="32" t="s">
        <v>173</v>
      </c>
      <c r="B117" s="32">
        <v>539230.06999999995</v>
      </c>
      <c r="C117" s="32">
        <v>746605.93000100006</v>
      </c>
      <c r="D117" s="32">
        <v>797538.54</v>
      </c>
      <c r="E117" s="32">
        <v>693119.6</v>
      </c>
      <c r="F117" s="32">
        <v>776515.10000099998</v>
      </c>
      <c r="G117" s="32">
        <v>772229.17000100005</v>
      </c>
      <c r="H117" s="32">
        <v>506993.34000019997</v>
      </c>
      <c r="I117" s="32">
        <v>547439.10000099998</v>
      </c>
      <c r="J117" s="32">
        <v>652977</v>
      </c>
      <c r="M117" s="12">
        <f t="shared" si="79"/>
        <v>1.6735168574561001E-2</v>
      </c>
      <c r="N117" s="12">
        <f t="shared" si="80"/>
        <v>2.0418133432011872E-2</v>
      </c>
      <c r="O117" s="12">
        <f t="shared" si="81"/>
        <v>2.164588338148131E-2</v>
      </c>
      <c r="P117" s="12">
        <f t="shared" si="82"/>
        <v>1.6557166768099128E-2</v>
      </c>
      <c r="Q117" s="12">
        <f t="shared" si="83"/>
        <v>1.9200737880653129E-2</v>
      </c>
      <c r="R117" s="12">
        <f t="shared" si="84"/>
        <v>2.0213398979450292E-2</v>
      </c>
      <c r="S117" s="12">
        <f t="shared" si="85"/>
        <v>1.7283759045890489E-2</v>
      </c>
      <c r="T117" s="12">
        <f t="shared" si="86"/>
        <v>1.8333160644579936E-2</v>
      </c>
      <c r="U117" s="12">
        <f t="shared" si="87"/>
        <v>2.0396385685296201E-2</v>
      </c>
      <c r="W117" s="12">
        <f t="shared" si="67"/>
        <v>1.9599728462684728E-2</v>
      </c>
      <c r="X117" s="12">
        <f t="shared" si="68"/>
        <v>1.865710120940085E-2</v>
      </c>
      <c r="Y117" s="12">
        <f t="shared" si="69"/>
        <v>1.8671101791922207E-2</v>
      </c>
      <c r="Z117" s="12">
        <f t="shared" si="70"/>
        <v>1.8975977154669262E-2</v>
      </c>
      <c r="AA117" s="12">
        <f t="shared" si="71"/>
        <v>2.5556056031968456E-3</v>
      </c>
      <c r="AB117" s="12">
        <f t="shared" si="72"/>
        <v>1.8877669661740962E-3</v>
      </c>
      <c r="AC117" s="12">
        <f t="shared" si="73"/>
        <v>1.5835922181498569E-3</v>
      </c>
      <c r="AD117" s="12">
        <f t="shared" si="74"/>
        <v>1.8356261367277386E-3</v>
      </c>
      <c r="AE117" s="12">
        <f t="shared" si="75"/>
        <v>0.13038984739316048</v>
      </c>
      <c r="AF117" s="12">
        <f t="shared" si="76"/>
        <v>0.10118222252141171</v>
      </c>
      <c r="AG117" s="12">
        <f t="shared" si="77"/>
        <v>8.4815145661889968E-2</v>
      </c>
      <c r="AH117" s="12">
        <f t="shared" si="78"/>
        <v>9.6734208824448401E-2</v>
      </c>
    </row>
    <row r="118" spans="1:34" x14ac:dyDescent="0.25">
      <c r="A118" s="32" t="s">
        <v>296</v>
      </c>
      <c r="B118" s="32">
        <v>109031.0100001</v>
      </c>
      <c r="C118" s="32">
        <v>184303.28</v>
      </c>
      <c r="D118" s="32">
        <v>185617.38</v>
      </c>
      <c r="E118" s="32">
        <v>134464.42000000001</v>
      </c>
      <c r="F118" s="32">
        <v>192078.14</v>
      </c>
      <c r="G118" s="32">
        <v>166295.79</v>
      </c>
      <c r="H118" s="32">
        <v>87666.750000200002</v>
      </c>
      <c r="I118" s="32">
        <v>134996.17000000001</v>
      </c>
      <c r="J118" s="32">
        <v>146976.65</v>
      </c>
      <c r="M118" s="12">
        <f t="shared" si="79"/>
        <v>3.3838104247530558E-3</v>
      </c>
      <c r="N118" s="12">
        <f t="shared" si="80"/>
        <v>5.0403148592623745E-3</v>
      </c>
      <c r="O118" s="12">
        <f t="shared" si="81"/>
        <v>5.037815678545267E-3</v>
      </c>
      <c r="P118" s="12">
        <f t="shared" si="82"/>
        <v>3.2120716631238305E-3</v>
      </c>
      <c r="Q118" s="12">
        <f t="shared" si="83"/>
        <v>4.7494788172678755E-3</v>
      </c>
      <c r="R118" s="12">
        <f t="shared" si="84"/>
        <v>4.3528570047004656E-3</v>
      </c>
      <c r="S118" s="12">
        <f t="shared" si="85"/>
        <v>2.9886210799912661E-3</v>
      </c>
      <c r="T118" s="12">
        <f t="shared" si="86"/>
        <v>4.5208799864834316E-3</v>
      </c>
      <c r="U118" s="12">
        <f t="shared" si="87"/>
        <v>4.5909617645534069E-3</v>
      </c>
      <c r="W118" s="12">
        <f t="shared" si="67"/>
        <v>4.4873136541868988E-3</v>
      </c>
      <c r="X118" s="12">
        <f t="shared" si="68"/>
        <v>4.1048024950307242E-3</v>
      </c>
      <c r="Y118" s="12">
        <f t="shared" si="69"/>
        <v>4.0334876103427014E-3</v>
      </c>
      <c r="Z118" s="12">
        <f t="shared" si="70"/>
        <v>4.2085345865201075E-3</v>
      </c>
      <c r="AA118" s="12">
        <f t="shared" si="71"/>
        <v>9.5566264680809582E-4</v>
      </c>
      <c r="AB118" s="12">
        <f t="shared" si="72"/>
        <v>7.9815629373509599E-4</v>
      </c>
      <c r="AC118" s="12">
        <f t="shared" si="73"/>
        <v>9.0555917177777387E-4</v>
      </c>
      <c r="AD118" s="12">
        <f t="shared" si="74"/>
        <v>7.9828900095582839E-4</v>
      </c>
      <c r="AE118" s="12">
        <f t="shared" si="75"/>
        <v>0.21296987918738697</v>
      </c>
      <c r="AF118" s="12">
        <f t="shared" si="76"/>
        <v>0.19444450608801384</v>
      </c>
      <c r="AG118" s="12">
        <f t="shared" si="77"/>
        <v>0.22451021529252543</v>
      </c>
      <c r="AH118" s="12">
        <f t="shared" si="78"/>
        <v>0.18968336473050257</v>
      </c>
    </row>
    <row r="119" spans="1:34" x14ac:dyDescent="0.25">
      <c r="A119" s="32" t="s">
        <v>297</v>
      </c>
      <c r="B119" s="32">
        <v>8448.3400000199999</v>
      </c>
      <c r="C119" s="32">
        <v>9416.6400000100002</v>
      </c>
      <c r="D119" s="32">
        <v>9070.0700000100005</v>
      </c>
      <c r="E119" s="32">
        <v>10910.17</v>
      </c>
      <c r="F119" s="32">
        <v>10663.24</v>
      </c>
      <c r="G119" s="32">
        <v>10620.18</v>
      </c>
      <c r="H119" s="32">
        <v>8030.94</v>
      </c>
      <c r="I119" s="32">
        <v>6370.3100000100003</v>
      </c>
      <c r="J119" s="32">
        <v>7482.88000001</v>
      </c>
      <c r="M119" s="12">
        <f t="shared" si="79"/>
        <v>2.62196791205545E-4</v>
      </c>
      <c r="N119" s="12">
        <f t="shared" si="80"/>
        <v>2.5752569632170872E-4</v>
      </c>
      <c r="O119" s="12">
        <f t="shared" si="81"/>
        <v>2.4616951737791711E-4</v>
      </c>
      <c r="P119" s="12">
        <f t="shared" si="82"/>
        <v>2.6062097242425704E-4</v>
      </c>
      <c r="Q119" s="12">
        <f t="shared" si="83"/>
        <v>2.6366786196203011E-4</v>
      </c>
      <c r="R119" s="12">
        <f t="shared" si="84"/>
        <v>2.7798734354116719E-4</v>
      </c>
      <c r="S119" s="12">
        <f t="shared" si="85"/>
        <v>2.7378038510712788E-4</v>
      </c>
      <c r="T119" s="12">
        <f t="shared" si="86"/>
        <v>2.1333499303528744E-4</v>
      </c>
      <c r="U119" s="12">
        <f t="shared" si="87"/>
        <v>2.3373519514009408E-4</v>
      </c>
      <c r="W119" s="12">
        <f t="shared" si="67"/>
        <v>2.552973349683903E-4</v>
      </c>
      <c r="X119" s="12">
        <f t="shared" si="68"/>
        <v>2.6742539264248483E-4</v>
      </c>
      <c r="Y119" s="12">
        <f t="shared" si="69"/>
        <v>2.4028352442750315E-4</v>
      </c>
      <c r="Z119" s="12">
        <f t="shared" si="70"/>
        <v>2.5433541734612615E-4</v>
      </c>
      <c r="AA119" s="12">
        <f t="shared" si="71"/>
        <v>8.2427284516210944E-6</v>
      </c>
      <c r="AB119" s="12">
        <f t="shared" si="72"/>
        <v>9.272916965738524E-6</v>
      </c>
      <c r="AC119" s="12">
        <f t="shared" si="73"/>
        <v>3.0750151512177664E-5</v>
      </c>
      <c r="AD119" s="12">
        <f t="shared" si="74"/>
        <v>2.0335277410538017E-5</v>
      </c>
      <c r="AE119" s="12">
        <f t="shared" si="75"/>
        <v>3.2286778287919336E-2</v>
      </c>
      <c r="AF119" s="12">
        <f t="shared" si="76"/>
        <v>3.4674781157132989E-2</v>
      </c>
      <c r="AG119" s="12">
        <f t="shared" si="77"/>
        <v>0.12797444845809813</v>
      </c>
      <c r="AH119" s="12">
        <f t="shared" si="78"/>
        <v>7.9954564027013397E-2</v>
      </c>
    </row>
    <row r="120" spans="1:34" x14ac:dyDescent="0.25">
      <c r="A120" s="32" t="s">
        <v>298</v>
      </c>
      <c r="B120" s="32">
        <v>37178.76</v>
      </c>
      <c r="C120" s="32">
        <v>55602.940000100003</v>
      </c>
      <c r="D120" s="32">
        <v>55951.05</v>
      </c>
      <c r="E120" s="32">
        <v>46641.919999999998</v>
      </c>
      <c r="F120" s="32">
        <v>55995.430000200002</v>
      </c>
      <c r="G120" s="32">
        <v>56350.67</v>
      </c>
      <c r="H120" s="32">
        <v>25298.77</v>
      </c>
      <c r="I120" s="32">
        <v>36743.680000100001</v>
      </c>
      <c r="J120" s="32">
        <v>42805.53</v>
      </c>
      <c r="M120" s="12">
        <f t="shared" si="79"/>
        <v>1.1538540793786698E-3</v>
      </c>
      <c r="N120" s="12">
        <f t="shared" si="80"/>
        <v>1.5206258114406771E-3</v>
      </c>
      <c r="O120" s="12">
        <f t="shared" si="81"/>
        <v>1.5185597217300996E-3</v>
      </c>
      <c r="P120" s="12">
        <f t="shared" si="82"/>
        <v>1.1141771893686718E-3</v>
      </c>
      <c r="Q120" s="12">
        <f t="shared" si="83"/>
        <v>1.3845881090360204E-3</v>
      </c>
      <c r="R120" s="12">
        <f t="shared" si="84"/>
        <v>1.4750007118584565E-3</v>
      </c>
      <c r="S120" s="12">
        <f t="shared" si="85"/>
        <v>8.6245283781682513E-4</v>
      </c>
      <c r="T120" s="12">
        <f t="shared" si="86"/>
        <v>1.2305072621112407E-3</v>
      </c>
      <c r="U120" s="12">
        <f t="shared" si="87"/>
        <v>1.3370732802893779E-3</v>
      </c>
      <c r="W120" s="12">
        <f t="shared" si="67"/>
        <v>1.3976798708498154E-3</v>
      </c>
      <c r="X120" s="12">
        <f t="shared" si="68"/>
        <v>1.3245886700877162E-3</v>
      </c>
      <c r="Y120" s="12">
        <f t="shared" si="69"/>
        <v>1.1433444600724813E-3</v>
      </c>
      <c r="Z120" s="12">
        <f t="shared" si="70"/>
        <v>1.288537667003338E-3</v>
      </c>
      <c r="AA120" s="12">
        <f t="shared" si="71"/>
        <v>2.1116185645511594E-4</v>
      </c>
      <c r="AB120" s="12">
        <f t="shared" si="72"/>
        <v>1.8774544761742559E-4</v>
      </c>
      <c r="AC120" s="12">
        <f t="shared" si="73"/>
        <v>2.4902641756979603E-4</v>
      </c>
      <c r="AD120" s="12">
        <f t="shared" si="74"/>
        <v>2.1982435238410725E-4</v>
      </c>
      <c r="AE120" s="12">
        <f t="shared" si="75"/>
        <v>0.15108027300037283</v>
      </c>
      <c r="AF120" s="12">
        <f t="shared" si="76"/>
        <v>0.14173867847215754</v>
      </c>
      <c r="AG120" s="12">
        <f t="shared" si="77"/>
        <v>0.21780524265977483</v>
      </c>
      <c r="AH120" s="12">
        <f t="shared" si="78"/>
        <v>0.17059986526846158</v>
      </c>
    </row>
    <row r="121" spans="1:34" x14ac:dyDescent="0.25">
      <c r="A121" s="32" t="s">
        <v>299</v>
      </c>
      <c r="B121" s="32">
        <v>37592.954000010002</v>
      </c>
      <c r="C121" s="32">
        <v>19576.439999999999</v>
      </c>
      <c r="D121" s="32">
        <v>61684.122000000003</v>
      </c>
      <c r="E121" s="32">
        <v>22076.736000000001</v>
      </c>
      <c r="F121" s="32">
        <v>18512.816000003</v>
      </c>
      <c r="G121" s="32">
        <v>33274.835999999996</v>
      </c>
      <c r="H121" s="32">
        <v>28626.55200001</v>
      </c>
      <c r="I121" s="32">
        <v>27831.834000000003</v>
      </c>
      <c r="J121" s="32">
        <v>39144.116000100003</v>
      </c>
      <c r="M121" s="12">
        <f t="shared" si="79"/>
        <v>1.1667087156431849E-3</v>
      </c>
      <c r="N121" s="12">
        <f t="shared" si="80"/>
        <v>5.3537528699141061E-4</v>
      </c>
      <c r="O121" s="12">
        <f t="shared" si="81"/>
        <v>1.6741602371981492E-3</v>
      </c>
      <c r="P121" s="12">
        <f t="shared" si="82"/>
        <v>5.2736670503517394E-4</v>
      </c>
      <c r="Q121" s="12">
        <f t="shared" si="83"/>
        <v>4.5776280132654365E-4</v>
      </c>
      <c r="R121" s="12">
        <f t="shared" si="84"/>
        <v>8.7098177869000294E-4</v>
      </c>
      <c r="S121" s="12">
        <f t="shared" si="85"/>
        <v>9.7589926345508242E-4</v>
      </c>
      <c r="T121" s="12">
        <f t="shared" si="86"/>
        <v>9.3205889706151756E-4</v>
      </c>
      <c r="U121" s="12">
        <f t="shared" si="87"/>
        <v>1.2227053743822734E-3</v>
      </c>
      <c r="W121" s="12">
        <f t="shared" si="67"/>
        <v>1.1254147466109149E-3</v>
      </c>
      <c r="X121" s="12">
        <f t="shared" si="68"/>
        <v>6.1870376168390688E-4</v>
      </c>
      <c r="Y121" s="12">
        <f t="shared" si="69"/>
        <v>1.0435545116329577E-3</v>
      </c>
      <c r="Z121" s="12">
        <f t="shared" si="70"/>
        <v>9.292243399759264E-4</v>
      </c>
      <c r="AA121" s="12">
        <f t="shared" si="71"/>
        <v>5.7051440351069973E-4</v>
      </c>
      <c r="AB121" s="12">
        <f t="shared" si="72"/>
        <v>2.2123364177101582E-4</v>
      </c>
      <c r="AC121" s="12">
        <f t="shared" si="73"/>
        <v>1.5669003844931748E-4</v>
      </c>
      <c r="AD121" s="12">
        <f t="shared" si="74"/>
        <v>3.940052084167138E-4</v>
      </c>
      <c r="AE121" s="12">
        <f t="shared" si="75"/>
        <v>0.50693702497568338</v>
      </c>
      <c r="AF121" s="12">
        <f t="shared" si="76"/>
        <v>0.35757604118793629</v>
      </c>
      <c r="AG121" s="12">
        <f t="shared" si="77"/>
        <v>0.15015031481597294</v>
      </c>
      <c r="AH121" s="12">
        <f t="shared" si="78"/>
        <v>0.42401516131930139</v>
      </c>
    </row>
    <row r="122" spans="1:34" x14ac:dyDescent="0.25">
      <c r="A122" s="32" t="s">
        <v>300</v>
      </c>
      <c r="B122" s="32">
        <v>47999.41</v>
      </c>
      <c r="C122" s="32">
        <v>57945.880000100005</v>
      </c>
      <c r="D122" s="32">
        <v>62254.8</v>
      </c>
      <c r="E122" s="32">
        <v>56011.28</v>
      </c>
      <c r="F122" s="32">
        <v>63280.840000099997</v>
      </c>
      <c r="G122" s="32">
        <v>48546.22</v>
      </c>
      <c r="H122" s="32">
        <v>53620.659999999996</v>
      </c>
      <c r="I122" s="32">
        <v>45724.03</v>
      </c>
      <c r="J122" s="32">
        <v>46945.66</v>
      </c>
      <c r="M122" s="12">
        <f t="shared" si="79"/>
        <v>1.4896762300913027E-3</v>
      </c>
      <c r="N122" s="12">
        <f t="shared" si="80"/>
        <v>1.5847003916454362E-3</v>
      </c>
      <c r="O122" s="12">
        <f t="shared" si="81"/>
        <v>1.6896489299908224E-3</v>
      </c>
      <c r="P122" s="12">
        <f t="shared" si="82"/>
        <v>1.3379914575416645E-3</v>
      </c>
      <c r="Q122" s="12">
        <f t="shared" si="83"/>
        <v>1.5647330254207614E-3</v>
      </c>
      <c r="R122" s="12">
        <f t="shared" si="84"/>
        <v>1.2707161965960165E-3</v>
      </c>
      <c r="S122" s="12">
        <f t="shared" si="85"/>
        <v>1.8279659597131054E-3</v>
      </c>
      <c r="T122" s="12">
        <f t="shared" si="86"/>
        <v>1.5312497541846411E-3</v>
      </c>
      <c r="U122" s="12">
        <f t="shared" si="87"/>
        <v>1.4663943563261532E-3</v>
      </c>
      <c r="W122" s="12">
        <f t="shared" si="67"/>
        <v>1.5880085172425204E-3</v>
      </c>
      <c r="X122" s="12">
        <f t="shared" si="68"/>
        <v>1.3911468931861474E-3</v>
      </c>
      <c r="Y122" s="12">
        <f t="shared" si="69"/>
        <v>1.6085366900746333E-3</v>
      </c>
      <c r="Z122" s="12">
        <f t="shared" si="70"/>
        <v>1.5292307001677672E-3</v>
      </c>
      <c r="AA122" s="12">
        <f t="shared" si="71"/>
        <v>1.0002738598754046E-4</v>
      </c>
      <c r="AB122" s="12">
        <f t="shared" si="72"/>
        <v>1.5404739258408735E-4</v>
      </c>
      <c r="AC122" s="12">
        <f t="shared" si="73"/>
        <v>1.9277826365646277E-4</v>
      </c>
      <c r="AD122" s="12">
        <f t="shared" si="74"/>
        <v>1.6890578024185144E-4</v>
      </c>
      <c r="AE122" s="12">
        <f t="shared" si="75"/>
        <v>6.2989199932776102E-2</v>
      </c>
      <c r="AF122" s="12">
        <f t="shared" si="76"/>
        <v>0.11073409525522657</v>
      </c>
      <c r="AG122" s="12">
        <f t="shared" si="77"/>
        <v>0.11984697946026844</v>
      </c>
      <c r="AH122" s="12">
        <f t="shared" si="78"/>
        <v>0.11045147094112177</v>
      </c>
    </row>
    <row r="123" spans="1:34" x14ac:dyDescent="0.25">
      <c r="A123" s="32" t="s">
        <v>301</v>
      </c>
      <c r="B123" s="32">
        <v>193634.16</v>
      </c>
      <c r="C123" s="32">
        <v>279973.49</v>
      </c>
      <c r="D123" s="32">
        <v>319400.22000000003</v>
      </c>
      <c r="E123" s="32">
        <v>231437.18</v>
      </c>
      <c r="F123" s="32">
        <v>290854.09999999998</v>
      </c>
      <c r="G123" s="32">
        <v>259191.15999999997</v>
      </c>
      <c r="H123" s="32">
        <v>202879.72</v>
      </c>
      <c r="I123" s="32">
        <v>248804.69</v>
      </c>
      <c r="J123" s="32">
        <v>245923.78</v>
      </c>
      <c r="M123" s="12">
        <f t="shared" si="79"/>
        <v>6.0094948143257611E-3</v>
      </c>
      <c r="N123" s="12">
        <f t="shared" si="80"/>
        <v>7.6566979266269476E-3</v>
      </c>
      <c r="O123" s="12">
        <f t="shared" si="81"/>
        <v>8.6687972648186694E-3</v>
      </c>
      <c r="P123" s="12">
        <f t="shared" si="82"/>
        <v>5.5285465677187258E-3</v>
      </c>
      <c r="Q123" s="12">
        <f t="shared" si="83"/>
        <v>7.1918927727304734E-3</v>
      </c>
      <c r="R123" s="12">
        <f t="shared" si="84"/>
        <v>6.7844294576696086E-3</v>
      </c>
      <c r="S123" s="12">
        <f t="shared" si="85"/>
        <v>6.916312146775629E-3</v>
      </c>
      <c r="T123" s="12">
        <f t="shared" si="86"/>
        <v>8.3322078216308982E-3</v>
      </c>
      <c r="U123" s="12">
        <f t="shared" si="87"/>
        <v>7.6816737282721023E-3</v>
      </c>
      <c r="W123" s="12">
        <f t="shared" si="67"/>
        <v>7.4449966685904596E-3</v>
      </c>
      <c r="X123" s="12">
        <f t="shared" si="68"/>
        <v>6.5016229327062693E-3</v>
      </c>
      <c r="Y123" s="12">
        <f t="shared" si="69"/>
        <v>7.6433978988928765E-3</v>
      </c>
      <c r="Z123" s="12">
        <f t="shared" si="70"/>
        <v>7.1966725000632004E-3</v>
      </c>
      <c r="AA123" s="12">
        <f t="shared" si="71"/>
        <v>1.3422315179543618E-3</v>
      </c>
      <c r="AB123" s="12">
        <f t="shared" si="72"/>
        <v>8.6698604219048736E-4</v>
      </c>
      <c r="AC123" s="12">
        <f t="shared" si="73"/>
        <v>7.0872344384425808E-4</v>
      </c>
      <c r="AD123" s="12">
        <f t="shared" si="74"/>
        <v>1.0212764964217182E-3</v>
      </c>
      <c r="AE123" s="12">
        <f t="shared" si="75"/>
        <v>0.1802863826141218</v>
      </c>
      <c r="AF123" s="12">
        <f t="shared" si="76"/>
        <v>0.133349173147082</v>
      </c>
      <c r="AG123" s="12">
        <f t="shared" si="77"/>
        <v>9.2723609737354454E-2</v>
      </c>
      <c r="AH123" s="12">
        <f t="shared" si="78"/>
        <v>0.14190954172400502</v>
      </c>
    </row>
    <row r="124" spans="1:34" x14ac:dyDescent="0.25">
      <c r="A124" s="32" t="s">
        <v>174</v>
      </c>
      <c r="B124" s="32">
        <v>1251584.6599999999</v>
      </c>
      <c r="C124" s="32">
        <v>1740473.97</v>
      </c>
      <c r="D124" s="32">
        <v>1835715.75</v>
      </c>
      <c r="E124" s="32">
        <v>1631865.3099999998</v>
      </c>
      <c r="F124" s="32">
        <v>1935453.87</v>
      </c>
      <c r="G124" s="32">
        <v>1743649.88</v>
      </c>
      <c r="H124" s="32">
        <v>1333538.53</v>
      </c>
      <c r="I124" s="32">
        <v>1335509.8600000001</v>
      </c>
      <c r="J124" s="32">
        <v>1447579.25</v>
      </c>
      <c r="M124" s="12">
        <f t="shared" si="79"/>
        <v>3.8843309072942867E-2</v>
      </c>
      <c r="N124" s="12">
        <f t="shared" si="80"/>
        <v>4.7598375965692941E-2</v>
      </c>
      <c r="O124" s="12">
        <f t="shared" si="81"/>
        <v>4.9822907675469201E-2</v>
      </c>
      <c r="P124" s="12">
        <f t="shared" si="82"/>
        <v>3.898182374404905E-2</v>
      </c>
      <c r="Q124" s="12">
        <f t="shared" si="83"/>
        <v>4.7857591485236849E-2</v>
      </c>
      <c r="R124" s="12">
        <f t="shared" si="84"/>
        <v>4.5640714018696002E-2</v>
      </c>
      <c r="S124" s="12">
        <f t="shared" si="85"/>
        <v>4.5461265094570893E-2</v>
      </c>
      <c r="T124" s="12">
        <f t="shared" si="86"/>
        <v>4.4724822917756035E-2</v>
      </c>
      <c r="U124" s="12">
        <f t="shared" si="87"/>
        <v>4.5216576836598861E-2</v>
      </c>
      <c r="W124" s="12">
        <f t="shared" si="67"/>
        <v>4.5421530904701669E-2</v>
      </c>
      <c r="X124" s="12">
        <f t="shared" si="68"/>
        <v>4.4160043082660638E-2</v>
      </c>
      <c r="Y124" s="12">
        <f t="shared" si="69"/>
        <v>4.5134221616308597E-2</v>
      </c>
      <c r="Z124" s="12">
        <f t="shared" si="70"/>
        <v>4.4905265201223635E-2</v>
      </c>
      <c r="AA124" s="12">
        <f t="shared" si="71"/>
        <v>5.8044713095010752E-3</v>
      </c>
      <c r="AB124" s="12">
        <f t="shared" si="72"/>
        <v>4.6194267030111409E-3</v>
      </c>
      <c r="AC124" s="12">
        <f t="shared" si="73"/>
        <v>3.7506473665188152E-4</v>
      </c>
      <c r="AD124" s="12">
        <f t="shared" si="74"/>
        <v>3.7577627914718381E-3</v>
      </c>
      <c r="AE124" s="12">
        <f t="shared" si="75"/>
        <v>0.12779118611566312</v>
      </c>
      <c r="AF124" s="12">
        <f t="shared" si="76"/>
        <v>0.10460648089414909</v>
      </c>
      <c r="AG124" s="12">
        <f t="shared" si="77"/>
        <v>8.3099857097426334E-3</v>
      </c>
      <c r="AH124" s="12">
        <f t="shared" si="78"/>
        <v>8.3682008660522111E-2</v>
      </c>
    </row>
    <row r="125" spans="1:34" x14ac:dyDescent="0.25">
      <c r="A125" s="32" t="s">
        <v>302</v>
      </c>
      <c r="B125" s="32">
        <v>28035.67</v>
      </c>
      <c r="C125" s="32">
        <v>27568.99</v>
      </c>
      <c r="D125" s="32">
        <v>31704.870000000003</v>
      </c>
      <c r="E125" s="32">
        <v>35195.129999999997</v>
      </c>
      <c r="F125" s="32">
        <v>32425.989999999998</v>
      </c>
      <c r="G125" s="32">
        <v>31407.81</v>
      </c>
      <c r="H125" s="32">
        <v>28636.5</v>
      </c>
      <c r="I125" s="32">
        <v>23842.33</v>
      </c>
      <c r="J125" s="32">
        <v>27834.699999999997</v>
      </c>
      <c r="M125" s="12">
        <f t="shared" si="79"/>
        <v>8.7009551145907473E-4</v>
      </c>
      <c r="N125" s="12">
        <f t="shared" si="80"/>
        <v>7.5395505685984436E-4</v>
      </c>
      <c r="O125" s="12">
        <f t="shared" si="81"/>
        <v>8.6049749852217222E-4</v>
      </c>
      <c r="P125" s="12">
        <f t="shared" si="82"/>
        <v>8.407374958591976E-4</v>
      </c>
      <c r="Q125" s="12">
        <f t="shared" si="83"/>
        <v>8.0179114934130413E-4</v>
      </c>
      <c r="R125" s="12">
        <f t="shared" si="84"/>
        <v>8.2211164672780558E-4</v>
      </c>
      <c r="S125" s="12">
        <f t="shared" si="85"/>
        <v>9.7623839776169005E-4</v>
      </c>
      <c r="T125" s="12">
        <f t="shared" si="86"/>
        <v>7.9845459710548472E-4</v>
      </c>
      <c r="U125" s="12">
        <f t="shared" si="87"/>
        <v>8.6944452351999247E-4</v>
      </c>
      <c r="W125" s="12">
        <f t="shared" si="67"/>
        <v>8.281826889470304E-4</v>
      </c>
      <c r="X125" s="12">
        <f t="shared" si="68"/>
        <v>8.2154676397610258E-4</v>
      </c>
      <c r="Y125" s="12">
        <f t="shared" si="69"/>
        <v>8.8137917279572245E-4</v>
      </c>
      <c r="Z125" s="12">
        <f t="shared" si="70"/>
        <v>8.437028752396183E-4</v>
      </c>
      <c r="AA125" s="12">
        <f t="shared" si="71"/>
        <v>6.4461899499140027E-5</v>
      </c>
      <c r="AB125" s="12">
        <f t="shared" si="72"/>
        <v>1.947931713806562E-5</v>
      </c>
      <c r="AC125" s="12">
        <f t="shared" si="73"/>
        <v>8.9490763958870921E-5</v>
      </c>
      <c r="AD125" s="12">
        <f t="shared" si="74"/>
        <v>6.2789900435432188E-5</v>
      </c>
      <c r="AE125" s="12">
        <f t="shared" si="75"/>
        <v>7.7835362124144727E-2</v>
      </c>
      <c r="AF125" s="12">
        <f t="shared" si="76"/>
        <v>2.3710539670060999E-2</v>
      </c>
      <c r="AG125" s="12">
        <f t="shared" si="77"/>
        <v>0.10153492018084279</v>
      </c>
      <c r="AH125" s="12">
        <f t="shared" si="78"/>
        <v>7.4421816350453182E-2</v>
      </c>
    </row>
    <row r="126" spans="1:34" x14ac:dyDescent="0.25">
      <c r="A126" s="32" t="s">
        <v>303</v>
      </c>
      <c r="B126" s="32">
        <v>49749.32</v>
      </c>
      <c r="C126" s="32">
        <v>70124.65400010001</v>
      </c>
      <c r="D126" s="32">
        <v>63709.106</v>
      </c>
      <c r="E126" s="32">
        <v>60666.580000100003</v>
      </c>
      <c r="F126" s="32">
        <v>65218.244000100007</v>
      </c>
      <c r="G126" s="32">
        <v>62435.536</v>
      </c>
      <c r="H126" s="32">
        <v>50168.707999999999</v>
      </c>
      <c r="I126" s="32">
        <v>47841.936000000002</v>
      </c>
      <c r="J126" s="32">
        <v>53577.836000000003</v>
      </c>
      <c r="M126" s="12">
        <f t="shared" si="79"/>
        <v>1.5439852170517478E-3</v>
      </c>
      <c r="N126" s="12">
        <f t="shared" si="80"/>
        <v>1.9177647601135302E-3</v>
      </c>
      <c r="O126" s="12">
        <f t="shared" si="81"/>
        <v>1.7291200483106825E-3</v>
      </c>
      <c r="P126" s="12">
        <f t="shared" si="82"/>
        <v>1.4491967653372996E-3</v>
      </c>
      <c r="Q126" s="12">
        <f t="shared" si="83"/>
        <v>1.6126388373912963E-3</v>
      </c>
      <c r="R126" s="12">
        <f t="shared" si="84"/>
        <v>1.6342744468746209E-3</v>
      </c>
      <c r="S126" s="12">
        <f t="shared" si="85"/>
        <v>1.7102864915647541E-3</v>
      </c>
      <c r="T126" s="12">
        <f t="shared" si="86"/>
        <v>1.602176202310193E-3</v>
      </c>
      <c r="U126" s="12">
        <f t="shared" si="87"/>
        <v>1.6735569663855658E-3</v>
      </c>
      <c r="W126" s="12">
        <f t="shared" si="67"/>
        <v>1.7302900084919866E-3</v>
      </c>
      <c r="X126" s="12">
        <f t="shared" si="68"/>
        <v>1.5653700165344057E-3</v>
      </c>
      <c r="Y126" s="12">
        <f t="shared" si="69"/>
        <v>1.6620065534201707E-3</v>
      </c>
      <c r="Z126" s="12">
        <f t="shared" si="70"/>
        <v>1.6525555261488545E-3</v>
      </c>
      <c r="AA126" s="12">
        <f t="shared" si="71"/>
        <v>1.8689251806315872E-4</v>
      </c>
      <c r="AB126" s="12">
        <f t="shared" si="72"/>
        <v>1.0118889820384517E-4</v>
      </c>
      <c r="AC126" s="12">
        <f t="shared" si="73"/>
        <v>5.4972881409196553E-5</v>
      </c>
      <c r="AD126" s="12">
        <f t="shared" si="74"/>
        <v>1.3113919250235556E-4</v>
      </c>
      <c r="AE126" s="12">
        <f t="shared" si="75"/>
        <v>0.10801225063192883</v>
      </c>
      <c r="AF126" s="12">
        <f t="shared" si="76"/>
        <v>6.4642159447942327E-2</v>
      </c>
      <c r="AG126" s="12">
        <f t="shared" si="77"/>
        <v>3.3076212182238544E-2</v>
      </c>
      <c r="AH126" s="12">
        <f t="shared" si="78"/>
        <v>7.9355392558557308E-2</v>
      </c>
    </row>
    <row r="127" spans="1:34" x14ac:dyDescent="0.25">
      <c r="A127" s="32" t="s">
        <v>304</v>
      </c>
      <c r="B127" s="32">
        <v>66653.418000000005</v>
      </c>
      <c r="C127" s="32">
        <v>85024.168000000005</v>
      </c>
      <c r="D127" s="32">
        <v>95625.388000100007</v>
      </c>
      <c r="E127" s="32">
        <v>70052.37600009999</v>
      </c>
      <c r="F127" s="32">
        <v>87661.708000099999</v>
      </c>
      <c r="G127" s="32">
        <v>89593.0260002</v>
      </c>
      <c r="H127" s="32">
        <v>56932.536000100001</v>
      </c>
      <c r="I127" s="32">
        <v>70312.356000100001</v>
      </c>
      <c r="J127" s="32">
        <v>76869.464000000007</v>
      </c>
      <c r="M127" s="12">
        <f t="shared" si="79"/>
        <v>2.0686090193387744E-3</v>
      </c>
      <c r="N127" s="12">
        <f t="shared" si="80"/>
        <v>2.3252357601385091E-3</v>
      </c>
      <c r="O127" s="12">
        <f t="shared" si="81"/>
        <v>2.595355450733537E-3</v>
      </c>
      <c r="P127" s="12">
        <f t="shared" si="82"/>
        <v>1.6734036549179111E-3</v>
      </c>
      <c r="Q127" s="12">
        <f t="shared" si="83"/>
        <v>2.1675940074804803E-3</v>
      </c>
      <c r="R127" s="12">
        <f t="shared" si="84"/>
        <v>2.3451323139165553E-3</v>
      </c>
      <c r="S127" s="12">
        <f t="shared" si="85"/>
        <v>1.9408701386428985E-3</v>
      </c>
      <c r="T127" s="12">
        <f t="shared" si="86"/>
        <v>2.3546869740330434E-3</v>
      </c>
      <c r="U127" s="12">
        <f t="shared" si="87"/>
        <v>2.401094119955208E-3</v>
      </c>
      <c r="W127" s="12">
        <f t="shared" si="67"/>
        <v>2.3297334100702738E-3</v>
      </c>
      <c r="X127" s="12">
        <f t="shared" si="68"/>
        <v>2.0620433254383156E-3</v>
      </c>
      <c r="Y127" s="12">
        <f t="shared" si="69"/>
        <v>2.2322170775437166E-3</v>
      </c>
      <c r="Z127" s="12">
        <f t="shared" si="70"/>
        <v>2.207997937684102E-3</v>
      </c>
      <c r="AA127" s="12">
        <f t="shared" si="71"/>
        <v>2.6340201667405828E-4</v>
      </c>
      <c r="AB127" s="12">
        <f t="shared" si="72"/>
        <v>3.480812515630565E-4</v>
      </c>
      <c r="AC127" s="12">
        <f t="shared" si="73"/>
        <v>2.5337854073168481E-4</v>
      </c>
      <c r="AD127" s="12">
        <f t="shared" si="74"/>
        <v>2.7830070346373782E-4</v>
      </c>
      <c r="AE127" s="12">
        <f t="shared" si="75"/>
        <v>0.1130610118460348</v>
      </c>
      <c r="AF127" s="12">
        <f t="shared" si="76"/>
        <v>0.16880404367307222</v>
      </c>
      <c r="AG127" s="12">
        <f t="shared" si="77"/>
        <v>0.11350981196259688</v>
      </c>
      <c r="AH127" s="12">
        <f t="shared" si="78"/>
        <v>0.1260421029902041</v>
      </c>
    </row>
    <row r="128" spans="1:34" x14ac:dyDescent="0.25">
      <c r="A128" s="32" t="s">
        <v>305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M128" s="12">
        <f t="shared" si="79"/>
        <v>0</v>
      </c>
      <c r="N128" s="12">
        <f t="shared" si="80"/>
        <v>0</v>
      </c>
      <c r="O128" s="12">
        <f t="shared" si="81"/>
        <v>0</v>
      </c>
      <c r="P128" s="12">
        <f t="shared" si="82"/>
        <v>0</v>
      </c>
      <c r="Q128" s="12">
        <f t="shared" si="83"/>
        <v>0</v>
      </c>
      <c r="R128" s="12">
        <f t="shared" si="84"/>
        <v>0</v>
      </c>
      <c r="S128" s="12">
        <f t="shared" si="85"/>
        <v>0</v>
      </c>
      <c r="T128" s="12">
        <f t="shared" si="86"/>
        <v>0</v>
      </c>
      <c r="U128" s="12">
        <f t="shared" si="87"/>
        <v>0</v>
      </c>
      <c r="W128" s="12">
        <f t="shared" si="67"/>
        <v>0</v>
      </c>
      <c r="X128" s="12">
        <f t="shared" si="68"/>
        <v>0</v>
      </c>
      <c r="Y128" s="12">
        <f t="shared" si="69"/>
        <v>0</v>
      </c>
      <c r="Z128" s="12">
        <f t="shared" si="70"/>
        <v>0</v>
      </c>
      <c r="AA128" s="12">
        <f t="shared" si="71"/>
        <v>0</v>
      </c>
      <c r="AB128" s="12">
        <f t="shared" si="72"/>
        <v>0</v>
      </c>
      <c r="AC128" s="12">
        <f t="shared" si="73"/>
        <v>0</v>
      </c>
      <c r="AD128" s="12">
        <f t="shared" si="74"/>
        <v>0</v>
      </c>
      <c r="AE128" s="12" t="e">
        <f t="shared" si="75"/>
        <v>#DIV/0!</v>
      </c>
      <c r="AF128" s="12" t="e">
        <f t="shared" si="76"/>
        <v>#DIV/0!</v>
      </c>
      <c r="AG128" s="12" t="e">
        <f t="shared" si="77"/>
        <v>#DIV/0!</v>
      </c>
      <c r="AH128" s="12" t="e">
        <f t="shared" si="78"/>
        <v>#DIV/0!</v>
      </c>
    </row>
    <row r="129" spans="1:34" x14ac:dyDescent="0.25">
      <c r="A129" s="32" t="s">
        <v>306</v>
      </c>
      <c r="B129" s="32">
        <v>68250.224000000002</v>
      </c>
      <c r="C129" s="32">
        <v>92547.127999999997</v>
      </c>
      <c r="D129" s="32">
        <v>102588.01800000001</v>
      </c>
      <c r="E129" s="32">
        <v>80752.566000000006</v>
      </c>
      <c r="F129" s="32">
        <v>98453.966</v>
      </c>
      <c r="G129" s="32">
        <v>88599.415999999997</v>
      </c>
      <c r="H129" s="32">
        <v>76398.570000100008</v>
      </c>
      <c r="I129" s="32">
        <v>78255.984000000011</v>
      </c>
      <c r="J129" s="32">
        <v>77791.608000099994</v>
      </c>
      <c r="M129" s="12">
        <f t="shared" si="79"/>
        <v>2.1181663772785321E-3</v>
      </c>
      <c r="N129" s="12">
        <f t="shared" si="80"/>
        <v>2.5309732113311112E-3</v>
      </c>
      <c r="O129" s="12">
        <f t="shared" si="81"/>
        <v>2.7843272300863424E-3</v>
      </c>
      <c r="P129" s="12">
        <f t="shared" si="82"/>
        <v>1.9290086475897258E-3</v>
      </c>
      <c r="Q129" s="12">
        <f t="shared" si="83"/>
        <v>2.4344520724378714E-3</v>
      </c>
      <c r="R129" s="12">
        <f t="shared" si="84"/>
        <v>2.319124185573011E-3</v>
      </c>
      <c r="S129" s="12">
        <f t="shared" si="85"/>
        <v>2.6044809096147209E-3</v>
      </c>
      <c r="T129" s="12">
        <f t="shared" si="86"/>
        <v>2.6207107348909802E-3</v>
      </c>
      <c r="U129" s="12">
        <f t="shared" si="87"/>
        <v>2.4298982044534691E-3</v>
      </c>
      <c r="W129" s="12">
        <f t="shared" si="67"/>
        <v>2.4778222728986618E-3</v>
      </c>
      <c r="X129" s="12">
        <f t="shared" si="68"/>
        <v>2.2275283018668695E-3</v>
      </c>
      <c r="Y129" s="12">
        <f t="shared" si="69"/>
        <v>2.5516966163197236E-3</v>
      </c>
      <c r="Z129" s="12">
        <f t="shared" si="70"/>
        <v>2.4190157303617516E-3</v>
      </c>
      <c r="AA129" s="12">
        <f t="shared" si="71"/>
        <v>3.362459474039721E-4</v>
      </c>
      <c r="AB129" s="12">
        <f t="shared" si="72"/>
        <v>2.6487849736150254E-4</v>
      </c>
      <c r="AC129" s="12">
        <f t="shared" si="73"/>
        <v>1.0579220981235224E-4</v>
      </c>
      <c r="AD129" s="12">
        <f t="shared" si="74"/>
        <v>2.6505128772090676E-4</v>
      </c>
      <c r="AE129" s="12">
        <f t="shared" si="75"/>
        <v>0.13570220555432222</v>
      </c>
      <c r="AF129" s="12">
        <f t="shared" si="76"/>
        <v>0.11891139481348474</v>
      </c>
      <c r="AG129" s="12">
        <f t="shared" si="77"/>
        <v>4.1459556412679996E-2</v>
      </c>
      <c r="AH129" s="12">
        <f t="shared" si="78"/>
        <v>0.10956989009793239</v>
      </c>
    </row>
    <row r="130" spans="1:34" x14ac:dyDescent="0.25">
      <c r="A130" s="32" t="s">
        <v>307</v>
      </c>
      <c r="B130" s="32">
        <v>72768.149999999994</v>
      </c>
      <c r="C130" s="32">
        <v>92695.665999999997</v>
      </c>
      <c r="D130" s="32">
        <v>94436.172000100007</v>
      </c>
      <c r="E130" s="32">
        <v>89430.851999999999</v>
      </c>
      <c r="F130" s="32">
        <v>103955.25200000001</v>
      </c>
      <c r="G130" s="32">
        <v>93265.103999999992</v>
      </c>
      <c r="H130" s="32">
        <v>84215.914000199991</v>
      </c>
      <c r="I130" s="32">
        <v>74006.686000140005</v>
      </c>
      <c r="J130" s="32">
        <v>78615.004000000001</v>
      </c>
      <c r="M130" s="12">
        <f t="shared" si="79"/>
        <v>2.2583815793302126E-3</v>
      </c>
      <c r="N130" s="12">
        <f t="shared" si="80"/>
        <v>2.535035419494553E-3</v>
      </c>
      <c r="O130" s="12">
        <f t="shared" si="81"/>
        <v>2.5630791034972119E-3</v>
      </c>
      <c r="P130" s="12">
        <f t="shared" si="82"/>
        <v>2.1363146140683247E-3</v>
      </c>
      <c r="Q130" s="12">
        <f t="shared" si="83"/>
        <v>2.5704813016085219E-3</v>
      </c>
      <c r="R130" s="12">
        <f t="shared" si="84"/>
        <v>2.4412503842732121E-3</v>
      </c>
      <c r="S130" s="12">
        <f t="shared" si="85"/>
        <v>2.870979657066734E-3</v>
      </c>
      <c r="T130" s="12">
        <f t="shared" si="86"/>
        <v>2.4784062066649484E-3</v>
      </c>
      <c r="U130" s="12">
        <f t="shared" si="87"/>
        <v>2.4556177970052602E-3</v>
      </c>
      <c r="W130" s="12">
        <f t="shared" si="67"/>
        <v>2.4521653674406591E-3</v>
      </c>
      <c r="X130" s="12">
        <f t="shared" si="68"/>
        <v>2.3826820999833529E-3</v>
      </c>
      <c r="Y130" s="12">
        <f t="shared" si="69"/>
        <v>2.6016678869123142E-3</v>
      </c>
      <c r="Z130" s="12">
        <f t="shared" si="70"/>
        <v>2.4788384514454424E-3</v>
      </c>
      <c r="AA130" s="12">
        <f t="shared" si="71"/>
        <v>1.6840644124835633E-4</v>
      </c>
      <c r="AB130" s="12">
        <f t="shared" si="72"/>
        <v>2.22930170873976E-4</v>
      </c>
      <c r="AC130" s="12">
        <f t="shared" si="73"/>
        <v>2.3350899353447762E-4</v>
      </c>
      <c r="AD130" s="12">
        <f t="shared" si="74"/>
        <v>2.0624735872989212E-4</v>
      </c>
      <c r="AE130" s="12">
        <f t="shared" si="75"/>
        <v>6.8676624947249465E-2</v>
      </c>
      <c r="AF130" s="12">
        <f t="shared" si="76"/>
        <v>9.3562700150193578E-2</v>
      </c>
      <c r="AG130" s="12">
        <f t="shared" si="77"/>
        <v>8.9753574892915508E-2</v>
      </c>
      <c r="AH130" s="12">
        <f t="shared" si="78"/>
        <v>8.3203227144401704E-2</v>
      </c>
    </row>
    <row r="131" spans="1:34" x14ac:dyDescent="0.25">
      <c r="A131" s="32" t="s">
        <v>308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M131" s="12">
        <f t="shared" si="79"/>
        <v>0</v>
      </c>
      <c r="N131" s="12">
        <f t="shared" si="80"/>
        <v>0</v>
      </c>
      <c r="O131" s="12">
        <f t="shared" si="81"/>
        <v>0</v>
      </c>
      <c r="P131" s="12">
        <f t="shared" si="82"/>
        <v>0</v>
      </c>
      <c r="Q131" s="12">
        <f t="shared" si="83"/>
        <v>0</v>
      </c>
      <c r="R131" s="12">
        <f t="shared" si="84"/>
        <v>0</v>
      </c>
      <c r="S131" s="12">
        <f t="shared" si="85"/>
        <v>0</v>
      </c>
      <c r="T131" s="12">
        <f t="shared" si="86"/>
        <v>0</v>
      </c>
      <c r="U131" s="12">
        <f t="shared" si="87"/>
        <v>0</v>
      </c>
      <c r="W131" s="12">
        <f t="shared" si="67"/>
        <v>0</v>
      </c>
      <c r="X131" s="12">
        <f t="shared" si="68"/>
        <v>0</v>
      </c>
      <c r="Y131" s="12">
        <f t="shared" si="69"/>
        <v>0</v>
      </c>
      <c r="Z131" s="12">
        <f t="shared" si="70"/>
        <v>0</v>
      </c>
      <c r="AA131" s="12">
        <f t="shared" si="71"/>
        <v>0</v>
      </c>
      <c r="AB131" s="12">
        <f t="shared" si="72"/>
        <v>0</v>
      </c>
      <c r="AC131" s="12">
        <f t="shared" si="73"/>
        <v>0</v>
      </c>
      <c r="AD131" s="12">
        <f t="shared" si="74"/>
        <v>0</v>
      </c>
      <c r="AE131" s="12" t="e">
        <f t="shared" si="75"/>
        <v>#DIV/0!</v>
      </c>
      <c r="AF131" s="12" t="e">
        <f t="shared" si="76"/>
        <v>#DIV/0!</v>
      </c>
      <c r="AG131" s="12" t="e">
        <f t="shared" si="77"/>
        <v>#DIV/0!</v>
      </c>
      <c r="AH131" s="12" t="e">
        <f t="shared" si="78"/>
        <v>#DIV/0!</v>
      </c>
    </row>
    <row r="132" spans="1:34" x14ac:dyDescent="0.25">
      <c r="A132" s="32" t="s">
        <v>309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M132" s="12">
        <f t="shared" si="79"/>
        <v>0</v>
      </c>
      <c r="N132" s="12">
        <f t="shared" si="80"/>
        <v>0</v>
      </c>
      <c r="O132" s="12">
        <f t="shared" si="81"/>
        <v>0</v>
      </c>
      <c r="P132" s="12">
        <f t="shared" si="82"/>
        <v>0</v>
      </c>
      <c r="Q132" s="12">
        <f t="shared" si="83"/>
        <v>0</v>
      </c>
      <c r="R132" s="12">
        <f t="shared" si="84"/>
        <v>0</v>
      </c>
      <c r="S132" s="12">
        <f t="shared" si="85"/>
        <v>0</v>
      </c>
      <c r="T132" s="12">
        <f t="shared" si="86"/>
        <v>0</v>
      </c>
      <c r="U132" s="12">
        <f t="shared" si="87"/>
        <v>0</v>
      </c>
      <c r="W132" s="12">
        <f t="shared" si="67"/>
        <v>0</v>
      </c>
      <c r="X132" s="12">
        <f t="shared" si="68"/>
        <v>0</v>
      </c>
      <c r="Y132" s="12">
        <f t="shared" si="69"/>
        <v>0</v>
      </c>
      <c r="Z132" s="12">
        <f t="shared" si="70"/>
        <v>0</v>
      </c>
      <c r="AA132" s="12">
        <f t="shared" si="71"/>
        <v>0</v>
      </c>
      <c r="AB132" s="12">
        <f t="shared" si="72"/>
        <v>0</v>
      </c>
      <c r="AC132" s="12">
        <f t="shared" si="73"/>
        <v>0</v>
      </c>
      <c r="AD132" s="12">
        <f t="shared" si="74"/>
        <v>0</v>
      </c>
      <c r="AE132" s="12" t="e">
        <f t="shared" si="75"/>
        <v>#DIV/0!</v>
      </c>
      <c r="AF132" s="12" t="e">
        <f t="shared" si="76"/>
        <v>#DIV/0!</v>
      </c>
      <c r="AG132" s="12" t="e">
        <f t="shared" si="77"/>
        <v>#DIV/0!</v>
      </c>
      <c r="AH132" s="12" t="e">
        <f t="shared" si="78"/>
        <v>#DIV/0!</v>
      </c>
    </row>
    <row r="133" spans="1:34" x14ac:dyDescent="0.25">
      <c r="A133" s="32" t="s">
        <v>310</v>
      </c>
      <c r="B133" s="32">
        <v>120294.9</v>
      </c>
      <c r="C133" s="32">
        <v>267916.174</v>
      </c>
      <c r="D133" s="32">
        <v>287254.87199999997</v>
      </c>
      <c r="E133" s="32">
        <v>160816.78999999998</v>
      </c>
      <c r="F133" s="32">
        <v>287864.304</v>
      </c>
      <c r="G133" s="32">
        <v>247905.17800000001</v>
      </c>
      <c r="H133" s="32">
        <v>137879.64199999999</v>
      </c>
      <c r="I133" s="32">
        <v>193704.5980001</v>
      </c>
      <c r="J133" s="32">
        <v>211128.96000000002</v>
      </c>
      <c r="M133" s="12">
        <f t="shared" si="79"/>
        <v>3.7333886631358637E-3</v>
      </c>
      <c r="N133" s="12">
        <f t="shared" si="80"/>
        <v>7.3269551841341285E-3</v>
      </c>
      <c r="O133" s="12">
        <f t="shared" si="81"/>
        <v>7.7963448137244127E-3</v>
      </c>
      <c r="P133" s="12">
        <f t="shared" si="82"/>
        <v>3.8415742552084463E-3</v>
      </c>
      <c r="Q133" s="12">
        <f t="shared" si="83"/>
        <v>7.1179646684185922E-3</v>
      </c>
      <c r="R133" s="12">
        <f t="shared" si="84"/>
        <v>6.4890144877318657E-3</v>
      </c>
      <c r="S133" s="12">
        <f t="shared" si="85"/>
        <v>4.7004138351417046E-3</v>
      </c>
      <c r="T133" s="12">
        <f t="shared" si="86"/>
        <v>6.4869635959929131E-3</v>
      </c>
      <c r="U133" s="12">
        <f t="shared" si="87"/>
        <v>6.5948229378607129E-3</v>
      </c>
      <c r="W133" s="12">
        <f t="shared" si="67"/>
        <v>6.2855628869981353E-3</v>
      </c>
      <c r="X133" s="12">
        <f t="shared" si="68"/>
        <v>5.8161844704529677E-3</v>
      </c>
      <c r="Y133" s="12">
        <f t="shared" si="69"/>
        <v>5.9274001229984441E-3</v>
      </c>
      <c r="Z133" s="12">
        <f t="shared" si="70"/>
        <v>6.0097158268165151E-3</v>
      </c>
      <c r="AA133" s="12">
        <f t="shared" si="71"/>
        <v>2.2226733020851187E-3</v>
      </c>
      <c r="AB133" s="12">
        <f t="shared" si="72"/>
        <v>1.7387376768959366E-3</v>
      </c>
      <c r="AC133" s="12">
        <f t="shared" si="73"/>
        <v>1.0639689480188713E-3</v>
      </c>
      <c r="AD133" s="12">
        <f t="shared" si="74"/>
        <v>1.5228261581357997E-3</v>
      </c>
      <c r="AE133" s="12">
        <f t="shared" si="75"/>
        <v>0.35361563348332437</v>
      </c>
      <c r="AF133" s="12">
        <f t="shared" si="76"/>
        <v>0.29894816537009233</v>
      </c>
      <c r="AG133" s="12">
        <f t="shared" si="77"/>
        <v>0.17950010560121429</v>
      </c>
      <c r="AH133" s="12">
        <f t="shared" si="78"/>
        <v>0.25339403759170354</v>
      </c>
    </row>
    <row r="134" spans="1:34" x14ac:dyDescent="0.25">
      <c r="A134" s="32" t="s">
        <v>311</v>
      </c>
      <c r="B134" s="32">
        <v>85238.130000100005</v>
      </c>
      <c r="C134" s="32">
        <v>180611.35199999998</v>
      </c>
      <c r="D134" s="32">
        <v>178209.64799999999</v>
      </c>
      <c r="E134" s="32">
        <v>105582.334</v>
      </c>
      <c r="F134" s="32">
        <v>169752.00200000001</v>
      </c>
      <c r="G134" s="32">
        <v>161519.26999999999</v>
      </c>
      <c r="H134" s="32">
        <v>80890.45</v>
      </c>
      <c r="I134" s="32">
        <v>127954.96600003001</v>
      </c>
      <c r="J134" s="32">
        <v>147060.45199999999</v>
      </c>
      <c r="M134" s="12">
        <f t="shared" si="79"/>
        <v>2.6453911862371086E-3</v>
      </c>
      <c r="N134" s="12">
        <f t="shared" si="80"/>
        <v>4.9393482375195228E-3</v>
      </c>
      <c r="O134" s="12">
        <f t="shared" si="81"/>
        <v>4.836763447272195E-3</v>
      </c>
      <c r="P134" s="12">
        <f t="shared" si="82"/>
        <v>2.5221394861769065E-3</v>
      </c>
      <c r="Q134" s="12">
        <f t="shared" si="83"/>
        <v>4.1974247443660895E-3</v>
      </c>
      <c r="R134" s="12">
        <f t="shared" si="84"/>
        <v>4.2278297352783597E-3</v>
      </c>
      <c r="S134" s="12">
        <f t="shared" si="85"/>
        <v>2.7576122536700398E-3</v>
      </c>
      <c r="T134" s="12">
        <f t="shared" si="86"/>
        <v>4.2850774578323493E-3</v>
      </c>
      <c r="U134" s="12">
        <f t="shared" si="87"/>
        <v>4.5935794033265939E-3</v>
      </c>
      <c r="W134" s="12">
        <f t="shared" si="67"/>
        <v>4.1405009570096088E-3</v>
      </c>
      <c r="X134" s="12">
        <f t="shared" si="68"/>
        <v>3.6491313219404521E-3</v>
      </c>
      <c r="Y134" s="12">
        <f t="shared" si="69"/>
        <v>3.8787563716096616E-3</v>
      </c>
      <c r="Z134" s="12">
        <f t="shared" si="70"/>
        <v>3.8894628835199081E-3</v>
      </c>
      <c r="AA134" s="12">
        <f t="shared" si="71"/>
        <v>1.2958185944768931E-3</v>
      </c>
      <c r="AB134" s="12">
        <f t="shared" si="72"/>
        <v>9.7612195153902687E-4</v>
      </c>
      <c r="AC134" s="12">
        <f t="shared" si="73"/>
        <v>9.8311569130310993E-4</v>
      </c>
      <c r="AD134" s="12">
        <f t="shared" si="74"/>
        <v>9.7208761968761172E-4</v>
      </c>
      <c r="AE134" s="12">
        <f t="shared" si="75"/>
        <v>0.31296179083913828</v>
      </c>
      <c r="AF134" s="12">
        <f t="shared" si="76"/>
        <v>0.26749433369801745</v>
      </c>
      <c r="AG134" s="12">
        <f t="shared" si="77"/>
        <v>0.25346157301834416</v>
      </c>
      <c r="AH134" s="12">
        <f t="shared" si="78"/>
        <v>0.24992849881829607</v>
      </c>
    </row>
    <row r="135" spans="1:34" x14ac:dyDescent="0.25">
      <c r="A135" s="32" t="s">
        <v>312</v>
      </c>
      <c r="B135" s="32">
        <v>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M135" s="12">
        <f t="shared" si="79"/>
        <v>0</v>
      </c>
      <c r="N135" s="12">
        <f t="shared" si="80"/>
        <v>0</v>
      </c>
      <c r="O135" s="12">
        <f t="shared" si="81"/>
        <v>0</v>
      </c>
      <c r="P135" s="12">
        <f t="shared" si="82"/>
        <v>0</v>
      </c>
      <c r="Q135" s="12">
        <f t="shared" si="83"/>
        <v>0</v>
      </c>
      <c r="R135" s="12">
        <f t="shared" si="84"/>
        <v>0</v>
      </c>
      <c r="S135" s="12">
        <f t="shared" si="85"/>
        <v>0</v>
      </c>
      <c r="T135" s="12">
        <f t="shared" si="86"/>
        <v>0</v>
      </c>
      <c r="U135" s="12">
        <f t="shared" si="87"/>
        <v>0</v>
      </c>
      <c r="W135" s="12">
        <f t="shared" si="67"/>
        <v>0</v>
      </c>
      <c r="X135" s="12">
        <f t="shared" si="68"/>
        <v>0</v>
      </c>
      <c r="Y135" s="12">
        <f t="shared" si="69"/>
        <v>0</v>
      </c>
      <c r="Z135" s="12">
        <f t="shared" si="70"/>
        <v>0</v>
      </c>
      <c r="AA135" s="12">
        <f t="shared" si="71"/>
        <v>0</v>
      </c>
      <c r="AB135" s="12">
        <f t="shared" si="72"/>
        <v>0</v>
      </c>
      <c r="AC135" s="12">
        <f t="shared" si="73"/>
        <v>0</v>
      </c>
      <c r="AD135" s="12">
        <f t="shared" si="74"/>
        <v>0</v>
      </c>
      <c r="AE135" s="12" t="e">
        <f t="shared" si="75"/>
        <v>#DIV/0!</v>
      </c>
      <c r="AF135" s="12" t="e">
        <f t="shared" si="76"/>
        <v>#DIV/0!</v>
      </c>
      <c r="AG135" s="12" t="e">
        <f t="shared" si="77"/>
        <v>#DIV/0!</v>
      </c>
      <c r="AH135" s="12" t="e">
        <f t="shared" si="78"/>
        <v>#DIV/0!</v>
      </c>
    </row>
    <row r="136" spans="1:34" x14ac:dyDescent="0.25">
      <c r="A136" s="32" t="s">
        <v>313</v>
      </c>
      <c r="B136" s="32">
        <v>0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M136" s="12">
        <f t="shared" ref="M136:M170" si="88">B136/B$170</f>
        <v>0</v>
      </c>
      <c r="N136" s="12">
        <f t="shared" ref="N136:N170" si="89">C136/C$170</f>
        <v>0</v>
      </c>
      <c r="O136" s="12">
        <f t="shared" ref="O136:O170" si="90">D136/D$170</f>
        <v>0</v>
      </c>
      <c r="P136" s="12">
        <f t="shared" ref="P136:P170" si="91">E136/E$170</f>
        <v>0</v>
      </c>
      <c r="Q136" s="12">
        <f t="shared" ref="Q136:Q170" si="92">F136/F$170</f>
        <v>0</v>
      </c>
      <c r="R136" s="12">
        <f t="shared" ref="R136:R170" si="93">G136/G$170</f>
        <v>0</v>
      </c>
      <c r="S136" s="12">
        <f t="shared" ref="S136:S170" si="94">H136/H$170</f>
        <v>0</v>
      </c>
      <c r="T136" s="12">
        <f t="shared" ref="T136:T170" si="95">I136/I$170</f>
        <v>0</v>
      </c>
      <c r="U136" s="12">
        <f t="shared" ref="U136:U170" si="96">J136/J$170</f>
        <v>0</v>
      </c>
      <c r="W136" s="12">
        <f t="shared" si="67"/>
        <v>0</v>
      </c>
      <c r="X136" s="12">
        <f t="shared" si="68"/>
        <v>0</v>
      </c>
      <c r="Y136" s="12">
        <f t="shared" si="69"/>
        <v>0</v>
      </c>
      <c r="Z136" s="12">
        <f t="shared" si="70"/>
        <v>0</v>
      </c>
      <c r="AA136" s="12">
        <f t="shared" si="71"/>
        <v>0</v>
      </c>
      <c r="AB136" s="12">
        <f t="shared" si="72"/>
        <v>0</v>
      </c>
      <c r="AC136" s="12">
        <f t="shared" si="73"/>
        <v>0</v>
      </c>
      <c r="AD136" s="12">
        <f t="shared" si="74"/>
        <v>0</v>
      </c>
      <c r="AE136" s="12" t="e">
        <f t="shared" si="75"/>
        <v>#DIV/0!</v>
      </c>
      <c r="AF136" s="12" t="e">
        <f t="shared" si="76"/>
        <v>#DIV/0!</v>
      </c>
      <c r="AG136" s="12" t="e">
        <f t="shared" si="77"/>
        <v>#DIV/0!</v>
      </c>
      <c r="AH136" s="12" t="e">
        <f t="shared" si="78"/>
        <v>#DIV/0!</v>
      </c>
    </row>
    <row r="137" spans="1:34" x14ac:dyDescent="0.25">
      <c r="A137" s="32" t="s">
        <v>314</v>
      </c>
      <c r="B137" s="32">
        <v>16828.528000000002</v>
      </c>
      <c r="C137" s="32">
        <v>21967.059999999998</v>
      </c>
      <c r="D137" s="32">
        <v>20148.583999999999</v>
      </c>
      <c r="E137" s="32">
        <v>15014.964</v>
      </c>
      <c r="F137" s="32">
        <v>19687.234</v>
      </c>
      <c r="G137" s="32">
        <v>16845.987999999001</v>
      </c>
      <c r="H137" s="32">
        <v>16197.642</v>
      </c>
      <c r="I137" s="32">
        <v>18102.69400001</v>
      </c>
      <c r="J137" s="32">
        <v>16831.64</v>
      </c>
      <c r="M137" s="12">
        <f t="shared" si="88"/>
        <v>5.2227846444416568E-4</v>
      </c>
      <c r="N137" s="12">
        <f t="shared" si="89"/>
        <v>6.0075381692777324E-4</v>
      </c>
      <c r="O137" s="12">
        <f t="shared" si="90"/>
        <v>5.4684993601184482E-4</v>
      </c>
      <c r="P137" s="12">
        <f t="shared" si="91"/>
        <v>3.586758518515488E-4</v>
      </c>
      <c r="Q137" s="12">
        <f t="shared" si="92"/>
        <v>4.8680240684127767E-4</v>
      </c>
      <c r="R137" s="12">
        <f t="shared" si="93"/>
        <v>4.4095029024424277E-4</v>
      </c>
      <c r="S137" s="12">
        <f t="shared" si="94"/>
        <v>5.5218899214629774E-4</v>
      </c>
      <c r="T137" s="12">
        <f t="shared" si="95"/>
        <v>6.062402141192517E-4</v>
      </c>
      <c r="U137" s="12">
        <f t="shared" si="96"/>
        <v>5.2575300685331794E-4</v>
      </c>
      <c r="W137" s="12">
        <f t="shared" ref="W137:W169" si="97">AVERAGE(M137:O137)</f>
        <v>5.5662740579459462E-4</v>
      </c>
      <c r="X137" s="12">
        <f t="shared" ref="X137:X169" si="98">AVERAGE(P137:R137)</f>
        <v>4.2880951631235641E-4</v>
      </c>
      <c r="Y137" s="12">
        <f t="shared" ref="Y137:Y169" si="99">AVERAGE(S137:U137)</f>
        <v>5.6139407103962243E-4</v>
      </c>
      <c r="Z137" s="12">
        <f t="shared" ref="Z137:Z169" si="100">AVERAGE(M137:U137)</f>
        <v>5.1561033104885782E-4</v>
      </c>
      <c r="AA137" s="12">
        <f t="shared" ref="AA137:AA169" si="101">STDEV(M137:O137)</f>
        <v>4.0140932019212653E-5</v>
      </c>
      <c r="AB137" s="12">
        <f t="shared" ref="AB137:AB169" si="102">STDEV(P137:R137)</f>
        <v>6.4920353643005391E-5</v>
      </c>
      <c r="AC137" s="12">
        <f t="shared" ref="AC137:AC169" si="103">STDEV(S137:U137)</f>
        <v>4.1025574236585577E-5</v>
      </c>
      <c r="AD137" s="12">
        <f t="shared" ref="AD137:AD169" si="104">STDEV(M137:U137)</f>
        <v>7.8227941847343045E-5</v>
      </c>
      <c r="AE137" s="12">
        <f t="shared" ref="AE137:AE169" si="105">AA137/W137</f>
        <v>7.2114544848741011E-2</v>
      </c>
      <c r="AF137" s="12">
        <f t="shared" ref="AF137:AF169" si="106">AB137/X137</f>
        <v>0.15139671852738373</v>
      </c>
      <c r="AG137" s="12">
        <f t="shared" ref="AG137:AG169" si="107">AC137/Y137</f>
        <v>7.3078032620850469E-2</v>
      </c>
      <c r="AH137" s="12">
        <f t="shared" ref="AH137:AH169" si="108">AD137/Z137</f>
        <v>0.15171911254805789</v>
      </c>
    </row>
    <row r="138" spans="1:34" x14ac:dyDescent="0.25">
      <c r="A138" s="32" t="s">
        <v>315</v>
      </c>
      <c r="B138" s="32">
        <v>64887.229999999996</v>
      </c>
      <c r="C138" s="32">
        <v>132990.296</v>
      </c>
      <c r="D138" s="32">
        <v>143139.18000000002</v>
      </c>
      <c r="E138" s="32">
        <v>76831.850000099992</v>
      </c>
      <c r="F138" s="32">
        <v>136541.764</v>
      </c>
      <c r="G138" s="32">
        <v>117643.826</v>
      </c>
      <c r="H138" s="32">
        <v>69693.838000000003</v>
      </c>
      <c r="I138" s="32">
        <v>106239.36800002999</v>
      </c>
      <c r="J138" s="32">
        <v>113502.41</v>
      </c>
      <c r="M138" s="12">
        <f t="shared" si="88"/>
        <v>2.0137948397171393E-3</v>
      </c>
      <c r="N138" s="12">
        <f t="shared" si="89"/>
        <v>3.6370105028326223E-3</v>
      </c>
      <c r="O138" s="12">
        <f t="shared" si="90"/>
        <v>3.8849207181898223E-3</v>
      </c>
      <c r="P138" s="12">
        <f t="shared" si="91"/>
        <v>1.8353510037131149E-3</v>
      </c>
      <c r="Q138" s="12">
        <f t="shared" si="92"/>
        <v>3.3762416472295559E-3</v>
      </c>
      <c r="R138" s="12">
        <f t="shared" si="93"/>
        <v>3.0793729177621561E-3</v>
      </c>
      <c r="S138" s="12">
        <f t="shared" si="94"/>
        <v>2.3759118866824784E-3</v>
      </c>
      <c r="T138" s="12">
        <f t="shared" si="95"/>
        <v>3.5578448823250608E-3</v>
      </c>
      <c r="U138" s="12">
        <f t="shared" si="96"/>
        <v>3.545360603161552E-3</v>
      </c>
      <c r="W138" s="12">
        <f t="shared" si="97"/>
        <v>3.178575353579861E-3</v>
      </c>
      <c r="X138" s="12">
        <f t="shared" si="98"/>
        <v>2.7636551895682759E-3</v>
      </c>
      <c r="Y138" s="12">
        <f t="shared" si="99"/>
        <v>3.1597057907230305E-3</v>
      </c>
      <c r="Z138" s="12">
        <f t="shared" si="100"/>
        <v>3.0339787779570557E-3</v>
      </c>
      <c r="AA138" s="12">
        <f t="shared" si="101"/>
        <v>1.0163169303053765E-3</v>
      </c>
      <c r="AB138" s="12">
        <f t="shared" si="102"/>
        <v>8.175232453826966E-4</v>
      </c>
      <c r="AC138" s="12">
        <f t="shared" si="103"/>
        <v>6.7881413311370118E-4</v>
      </c>
      <c r="AD138" s="12">
        <f t="shared" si="104"/>
        <v>7.6267922937361596E-4</v>
      </c>
      <c r="AE138" s="12">
        <f t="shared" si="105"/>
        <v>0.31973976302331564</v>
      </c>
      <c r="AF138" s="12">
        <f t="shared" si="106"/>
        <v>0.29581231713295097</v>
      </c>
      <c r="AG138" s="12">
        <f t="shared" si="107"/>
        <v>0.21483460109061903</v>
      </c>
      <c r="AH138" s="12">
        <f t="shared" si="108"/>
        <v>0.25137922351822439</v>
      </c>
    </row>
    <row r="139" spans="1:34" x14ac:dyDescent="0.25">
      <c r="A139" s="32" t="s">
        <v>316</v>
      </c>
      <c r="B139" s="32">
        <v>39636.765999999996</v>
      </c>
      <c r="C139" s="32">
        <v>85274.574000100009</v>
      </c>
      <c r="D139" s="32">
        <v>91889.358000000007</v>
      </c>
      <c r="E139" s="32">
        <v>46512.960000100007</v>
      </c>
      <c r="F139" s="32">
        <v>82926.240000000005</v>
      </c>
      <c r="G139" s="32">
        <v>73847.406000104005</v>
      </c>
      <c r="H139" s="32">
        <v>40330.370000000003</v>
      </c>
      <c r="I139" s="32">
        <v>70960.27399999999</v>
      </c>
      <c r="J139" s="32">
        <v>75183.76999999999</v>
      </c>
      <c r="M139" s="12">
        <f t="shared" si="88"/>
        <v>1.2301390402067673E-3</v>
      </c>
      <c r="N139" s="12">
        <f t="shared" si="89"/>
        <v>2.3320838481549165E-3</v>
      </c>
      <c r="O139" s="12">
        <f t="shared" si="90"/>
        <v>2.4939563764118369E-3</v>
      </c>
      <c r="P139" s="12">
        <f t="shared" si="91"/>
        <v>1.1110966067033451E-3</v>
      </c>
      <c r="Q139" s="12">
        <f t="shared" si="92"/>
        <v>2.0505010110763878E-3</v>
      </c>
      <c r="R139" s="12">
        <f t="shared" si="93"/>
        <v>1.9329845841948971E-3</v>
      </c>
      <c r="S139" s="12">
        <f t="shared" si="94"/>
        <v>1.3748906392169482E-3</v>
      </c>
      <c r="T139" s="12">
        <f t="shared" si="95"/>
        <v>2.3763850675317718E-3</v>
      </c>
      <c r="U139" s="12">
        <f t="shared" si="96"/>
        <v>2.3484397922049348E-3</v>
      </c>
      <c r="W139" s="12">
        <f t="shared" si="97"/>
        <v>2.0187264215911736E-3</v>
      </c>
      <c r="X139" s="12">
        <f t="shared" si="98"/>
        <v>1.6981940673248767E-3</v>
      </c>
      <c r="Y139" s="12">
        <f t="shared" si="99"/>
        <v>2.0332384996512181E-3</v>
      </c>
      <c r="Z139" s="12">
        <f t="shared" si="100"/>
        <v>1.9167196628557563E-3</v>
      </c>
      <c r="AA139" s="12">
        <f t="shared" si="101"/>
        <v>6.877159460199452E-4</v>
      </c>
      <c r="AB139" s="12">
        <f t="shared" si="102"/>
        <v>5.1182526202595382E-4</v>
      </c>
      <c r="AC139" s="12">
        <f t="shared" si="103"/>
        <v>5.7031716054057073E-4</v>
      </c>
      <c r="AD139" s="12">
        <f t="shared" si="104"/>
        <v>5.4032008244005278E-4</v>
      </c>
      <c r="AE139" s="12">
        <f t="shared" si="105"/>
        <v>0.34066822461157609</v>
      </c>
      <c r="AF139" s="12">
        <f t="shared" si="106"/>
        <v>0.30139385826039278</v>
      </c>
      <c r="AG139" s="12">
        <f t="shared" si="107"/>
        <v>0.28049693168725803</v>
      </c>
      <c r="AH139" s="12">
        <f t="shared" si="108"/>
        <v>0.28189833542742493</v>
      </c>
    </row>
    <row r="140" spans="1:34" x14ac:dyDescent="0.25">
      <c r="A140" s="32" t="s">
        <v>317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M140" s="12">
        <f t="shared" si="88"/>
        <v>0</v>
      </c>
      <c r="N140" s="12">
        <f t="shared" si="89"/>
        <v>0</v>
      </c>
      <c r="O140" s="12">
        <f t="shared" si="90"/>
        <v>0</v>
      </c>
      <c r="P140" s="12">
        <f t="shared" si="91"/>
        <v>0</v>
      </c>
      <c r="Q140" s="12">
        <f t="shared" si="92"/>
        <v>0</v>
      </c>
      <c r="R140" s="12">
        <f t="shared" si="93"/>
        <v>0</v>
      </c>
      <c r="S140" s="12">
        <f t="shared" si="94"/>
        <v>0</v>
      </c>
      <c r="T140" s="12">
        <f t="shared" si="95"/>
        <v>0</v>
      </c>
      <c r="U140" s="12">
        <f t="shared" si="96"/>
        <v>0</v>
      </c>
      <c r="W140" s="12">
        <f t="shared" si="97"/>
        <v>0</v>
      </c>
      <c r="X140" s="12">
        <f t="shared" si="98"/>
        <v>0</v>
      </c>
      <c r="Y140" s="12">
        <f t="shared" si="99"/>
        <v>0</v>
      </c>
      <c r="Z140" s="12">
        <f t="shared" si="100"/>
        <v>0</v>
      </c>
      <c r="AA140" s="12">
        <f t="shared" si="101"/>
        <v>0</v>
      </c>
      <c r="AB140" s="12">
        <f t="shared" si="102"/>
        <v>0</v>
      </c>
      <c r="AC140" s="12">
        <f t="shared" si="103"/>
        <v>0</v>
      </c>
      <c r="AD140" s="12">
        <f t="shared" si="104"/>
        <v>0</v>
      </c>
      <c r="AE140" s="12" t="e">
        <f t="shared" si="105"/>
        <v>#DIV/0!</v>
      </c>
      <c r="AF140" s="12" t="e">
        <f t="shared" si="106"/>
        <v>#DIV/0!</v>
      </c>
      <c r="AG140" s="12" t="e">
        <f t="shared" si="107"/>
        <v>#DIV/0!</v>
      </c>
      <c r="AH140" s="12" t="e">
        <f t="shared" si="108"/>
        <v>#DIV/0!</v>
      </c>
    </row>
    <row r="141" spans="1:34" x14ac:dyDescent="0.25">
      <c r="A141" s="32" t="s">
        <v>318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M141" s="12">
        <f t="shared" si="88"/>
        <v>0</v>
      </c>
      <c r="N141" s="12">
        <f t="shared" si="89"/>
        <v>0</v>
      </c>
      <c r="O141" s="12">
        <f t="shared" si="90"/>
        <v>0</v>
      </c>
      <c r="P141" s="12">
        <f t="shared" si="91"/>
        <v>0</v>
      </c>
      <c r="Q141" s="12">
        <f t="shared" si="92"/>
        <v>0</v>
      </c>
      <c r="R141" s="12">
        <f t="shared" si="93"/>
        <v>0</v>
      </c>
      <c r="S141" s="12">
        <f t="shared" si="94"/>
        <v>0</v>
      </c>
      <c r="T141" s="12">
        <f t="shared" si="95"/>
        <v>0</v>
      </c>
      <c r="U141" s="12">
        <f t="shared" si="96"/>
        <v>0</v>
      </c>
      <c r="W141" s="12">
        <f t="shared" si="97"/>
        <v>0</v>
      </c>
      <c r="X141" s="12">
        <f t="shared" si="98"/>
        <v>0</v>
      </c>
      <c r="Y141" s="12">
        <f t="shared" si="99"/>
        <v>0</v>
      </c>
      <c r="Z141" s="12">
        <f t="shared" si="100"/>
        <v>0</v>
      </c>
      <c r="AA141" s="12">
        <f t="shared" si="101"/>
        <v>0</v>
      </c>
      <c r="AB141" s="12">
        <f t="shared" si="102"/>
        <v>0</v>
      </c>
      <c r="AC141" s="12">
        <f t="shared" si="103"/>
        <v>0</v>
      </c>
      <c r="AD141" s="12">
        <f t="shared" si="104"/>
        <v>0</v>
      </c>
      <c r="AE141" s="12" t="e">
        <f t="shared" si="105"/>
        <v>#DIV/0!</v>
      </c>
      <c r="AF141" s="12" t="e">
        <f t="shared" si="106"/>
        <v>#DIV/0!</v>
      </c>
      <c r="AG141" s="12" t="e">
        <f t="shared" si="107"/>
        <v>#DIV/0!</v>
      </c>
      <c r="AH141" s="12" t="e">
        <f t="shared" si="108"/>
        <v>#DIV/0!</v>
      </c>
    </row>
    <row r="142" spans="1:34" x14ac:dyDescent="0.25">
      <c r="A142" s="32" t="s">
        <v>319</v>
      </c>
      <c r="B142" s="32">
        <v>176944.758</v>
      </c>
      <c r="C142" s="32">
        <v>373880.18599999999</v>
      </c>
      <c r="D142" s="32">
        <v>398883.53599999996</v>
      </c>
      <c r="E142" s="32">
        <v>193420.764</v>
      </c>
      <c r="F142" s="32">
        <v>344939.38399999996</v>
      </c>
      <c r="G142" s="32">
        <v>314128.07600001001</v>
      </c>
      <c r="H142" s="32">
        <v>171800.08199999999</v>
      </c>
      <c r="I142" s="32">
        <v>306173.77999999997</v>
      </c>
      <c r="J142" s="32">
        <v>313439.90600000002</v>
      </c>
      <c r="M142" s="12">
        <f t="shared" si="88"/>
        <v>5.4915341674378467E-3</v>
      </c>
      <c r="N142" s="12">
        <f t="shared" si="89"/>
        <v>1.022485252069079E-2</v>
      </c>
      <c r="O142" s="12">
        <f t="shared" si="90"/>
        <v>1.0826042968467581E-2</v>
      </c>
      <c r="P142" s="12">
        <f t="shared" si="91"/>
        <v>4.6204144940658791E-3</v>
      </c>
      <c r="Q142" s="12">
        <f t="shared" si="92"/>
        <v>8.5292490730565652E-3</v>
      </c>
      <c r="R142" s="12">
        <f t="shared" si="93"/>
        <v>8.2224246085227035E-3</v>
      </c>
      <c r="S142" s="12">
        <f t="shared" si="94"/>
        <v>5.8567854586631385E-3</v>
      </c>
      <c r="T142" s="12">
        <f t="shared" si="95"/>
        <v>1.0253438407830244E-2</v>
      </c>
      <c r="U142" s="12">
        <f t="shared" si="96"/>
        <v>9.7906070381330243E-3</v>
      </c>
      <c r="W142" s="12">
        <f t="shared" si="97"/>
        <v>8.8474765521987398E-3</v>
      </c>
      <c r="X142" s="12">
        <f t="shared" si="98"/>
        <v>7.1240293918817159E-3</v>
      </c>
      <c r="Y142" s="12">
        <f t="shared" si="99"/>
        <v>8.6336103015421366E-3</v>
      </c>
      <c r="Z142" s="12">
        <f t="shared" si="100"/>
        <v>8.2017054152075299E-3</v>
      </c>
      <c r="AA142" s="12">
        <f t="shared" si="101"/>
        <v>2.9218349467415995E-3</v>
      </c>
      <c r="AB142" s="12">
        <f t="shared" si="102"/>
        <v>2.1736147267704033E-3</v>
      </c>
      <c r="AC142" s="12">
        <f t="shared" si="103"/>
        <v>2.4159098441821924E-3</v>
      </c>
      <c r="AD142" s="12">
        <f t="shared" si="104"/>
        <v>2.3316175992668183E-3</v>
      </c>
      <c r="AE142" s="12">
        <f t="shared" si="105"/>
        <v>0.33024500596336442</v>
      </c>
      <c r="AF142" s="12">
        <f t="shared" si="106"/>
        <v>0.30511029744590545</v>
      </c>
      <c r="AG142" s="12">
        <f t="shared" si="107"/>
        <v>0.27982613991167316</v>
      </c>
      <c r="AH142" s="12">
        <f t="shared" si="108"/>
        <v>0.2842844849003664</v>
      </c>
    </row>
    <row r="143" spans="1:34" x14ac:dyDescent="0.25">
      <c r="A143" s="32" t="s">
        <v>320</v>
      </c>
      <c r="B143" s="32">
        <v>197226.228</v>
      </c>
      <c r="C143" s="32">
        <v>368566.84</v>
      </c>
      <c r="D143" s="32">
        <v>410687.33199999999</v>
      </c>
      <c r="E143" s="32">
        <v>208072.34599999999</v>
      </c>
      <c r="F143" s="32">
        <v>348359.64399999997</v>
      </c>
      <c r="G143" s="32">
        <v>346384.41400000994</v>
      </c>
      <c r="H143" s="32">
        <v>183156.23199999999</v>
      </c>
      <c r="I143" s="32">
        <v>281638.40600000002</v>
      </c>
      <c r="J143" s="32">
        <v>307554.38400000002</v>
      </c>
      <c r="M143" s="12">
        <f t="shared" si="88"/>
        <v>6.1209757328718768E-3</v>
      </c>
      <c r="N143" s="12">
        <f t="shared" si="89"/>
        <v>1.00795434583876E-2</v>
      </c>
      <c r="O143" s="12">
        <f t="shared" si="90"/>
        <v>1.1146408165709078E-2</v>
      </c>
      <c r="P143" s="12">
        <f t="shared" si="91"/>
        <v>4.9704099156215233E-3</v>
      </c>
      <c r="Q143" s="12">
        <f t="shared" si="92"/>
        <v>8.6138211769906659E-3</v>
      </c>
      <c r="R143" s="12">
        <f t="shared" si="93"/>
        <v>9.0667468057911114E-3</v>
      </c>
      <c r="S143" s="12">
        <f t="shared" si="94"/>
        <v>6.2439245881217463E-3</v>
      </c>
      <c r="T143" s="12">
        <f t="shared" si="95"/>
        <v>9.4317744948652638E-3</v>
      </c>
      <c r="U143" s="12">
        <f t="shared" si="96"/>
        <v>9.6067669079733155E-3</v>
      </c>
      <c r="W143" s="12">
        <f t="shared" si="97"/>
        <v>9.1156424523228512E-3</v>
      </c>
      <c r="X143" s="12">
        <f t="shared" si="98"/>
        <v>7.550325966134433E-3</v>
      </c>
      <c r="Y143" s="12">
        <f t="shared" si="99"/>
        <v>8.4274886636534416E-3</v>
      </c>
      <c r="Z143" s="12">
        <f t="shared" si="100"/>
        <v>8.3644856940369092E-3</v>
      </c>
      <c r="AA143" s="12">
        <f t="shared" si="101"/>
        <v>2.6477484107015311E-3</v>
      </c>
      <c r="AB143" s="12">
        <f t="shared" si="102"/>
        <v>2.2457204917524063E-3</v>
      </c>
      <c r="AC143" s="12">
        <f t="shared" si="103"/>
        <v>1.8930450708120464E-3</v>
      </c>
      <c r="AD143" s="12">
        <f t="shared" si="104"/>
        <v>2.0906963362675971E-3</v>
      </c>
      <c r="AE143" s="12">
        <f t="shared" si="105"/>
        <v>0.29046207379786282</v>
      </c>
      <c r="AF143" s="12">
        <f t="shared" si="106"/>
        <v>0.29743358125532104</v>
      </c>
      <c r="AG143" s="12">
        <f t="shared" si="107"/>
        <v>0.22462742417874498</v>
      </c>
      <c r="AH143" s="12">
        <f t="shared" si="108"/>
        <v>0.24994917951238374</v>
      </c>
    </row>
    <row r="144" spans="1:34" x14ac:dyDescent="0.25">
      <c r="A144" s="32" t="s">
        <v>321</v>
      </c>
      <c r="B144" s="32">
        <v>57237.9620001</v>
      </c>
      <c r="C144" s="32">
        <v>108674.24000010001</v>
      </c>
      <c r="D144" s="32">
        <v>112598.5500001</v>
      </c>
      <c r="E144" s="32">
        <v>63414.425999999999</v>
      </c>
      <c r="F144" s="32">
        <v>102214.3720001</v>
      </c>
      <c r="G144" s="32">
        <v>101918.83799999999</v>
      </c>
      <c r="H144" s="32">
        <v>50900.262000100003</v>
      </c>
      <c r="I144" s="32">
        <v>77283.532000099993</v>
      </c>
      <c r="J144" s="32">
        <v>89019.994000199993</v>
      </c>
      <c r="M144" s="12">
        <f t="shared" si="88"/>
        <v>1.7763974901028616E-3</v>
      </c>
      <c r="N144" s="12">
        <f t="shared" si="89"/>
        <v>2.97201648658423E-3</v>
      </c>
      <c r="O144" s="12">
        <f t="shared" si="90"/>
        <v>3.056021696739642E-3</v>
      </c>
      <c r="P144" s="12">
        <f t="shared" si="91"/>
        <v>1.5148370162743651E-3</v>
      </c>
      <c r="Q144" s="12">
        <f t="shared" si="92"/>
        <v>2.5274349003734289E-3</v>
      </c>
      <c r="R144" s="12">
        <f t="shared" si="93"/>
        <v>2.6677652386703954E-3</v>
      </c>
      <c r="S144" s="12">
        <f t="shared" si="94"/>
        <v>1.7352256812329671E-3</v>
      </c>
      <c r="T144" s="12">
        <f t="shared" si="95"/>
        <v>2.5881443384949657E-3</v>
      </c>
      <c r="U144" s="12">
        <f t="shared" si="96"/>
        <v>2.7806280027180635E-3</v>
      </c>
      <c r="W144" s="12">
        <f t="shared" si="97"/>
        <v>2.601478557808911E-3</v>
      </c>
      <c r="X144" s="12">
        <f t="shared" si="98"/>
        <v>2.2366790517727299E-3</v>
      </c>
      <c r="Y144" s="12">
        <f t="shared" si="99"/>
        <v>2.3679993408153321E-3</v>
      </c>
      <c r="Z144" s="12">
        <f t="shared" si="100"/>
        <v>2.4020523167989907E-3</v>
      </c>
      <c r="AA144" s="12">
        <f t="shared" si="101"/>
        <v>7.1577461190554237E-4</v>
      </c>
      <c r="AB144" s="12">
        <f t="shared" si="102"/>
        <v>6.2905889559003306E-4</v>
      </c>
      <c r="AC144" s="12">
        <f t="shared" si="103"/>
        <v>5.5638509006274747E-4</v>
      </c>
      <c r="AD144" s="12">
        <f t="shared" si="104"/>
        <v>5.7446298378503421E-4</v>
      </c>
      <c r="AE144" s="12">
        <f t="shared" si="105"/>
        <v>0.27514146128823058</v>
      </c>
      <c r="AF144" s="12">
        <f t="shared" si="106"/>
        <v>0.2812468311407747</v>
      </c>
      <c r="AG144" s="12">
        <f t="shared" si="107"/>
        <v>0.23495998519626995</v>
      </c>
      <c r="AH144" s="12">
        <f t="shared" si="108"/>
        <v>0.23915506742607998</v>
      </c>
    </row>
    <row r="145" spans="1:34" x14ac:dyDescent="0.25">
      <c r="A145" s="32" t="s">
        <v>322</v>
      </c>
      <c r="B145" s="32">
        <v>9525.3020000199995</v>
      </c>
      <c r="C145" s="32">
        <v>21406.94</v>
      </c>
      <c r="D145" s="32">
        <v>23420.65</v>
      </c>
      <c r="E145" s="32">
        <v>7782.4359999999997</v>
      </c>
      <c r="F145" s="32">
        <v>15709.1</v>
      </c>
      <c r="G145" s="32">
        <v>14433.2</v>
      </c>
      <c r="H145" s="32">
        <v>6132.4360000099996</v>
      </c>
      <c r="I145" s="32">
        <v>17019.576000000001</v>
      </c>
      <c r="J145" s="32">
        <v>17139.87</v>
      </c>
      <c r="M145" s="12">
        <f t="shared" si="88"/>
        <v>2.956206331259267E-4</v>
      </c>
      <c r="N145" s="12">
        <f t="shared" si="89"/>
        <v>5.8543568933411326E-4</v>
      </c>
      <c r="O145" s="12">
        <f t="shared" si="90"/>
        <v>6.3565662747594649E-4</v>
      </c>
      <c r="P145" s="12">
        <f t="shared" si="91"/>
        <v>1.8590599762877621E-4</v>
      </c>
      <c r="Q145" s="12">
        <f t="shared" si="92"/>
        <v>3.8843586099044259E-4</v>
      </c>
      <c r="R145" s="12">
        <f t="shared" si="93"/>
        <v>3.77794625589997E-4</v>
      </c>
      <c r="S145" s="12">
        <f t="shared" si="94"/>
        <v>2.0905905033875892E-4</v>
      </c>
      <c r="T145" s="12">
        <f t="shared" si="95"/>
        <v>5.6996772957954099E-4</v>
      </c>
      <c r="U145" s="12">
        <f t="shared" si="96"/>
        <v>5.3538087729864574E-4</v>
      </c>
      <c r="W145" s="12">
        <f t="shared" si="97"/>
        <v>5.0557098331199552E-4</v>
      </c>
      <c r="X145" s="12">
        <f t="shared" si="98"/>
        <v>3.1737882806973859E-4</v>
      </c>
      <c r="Y145" s="12">
        <f t="shared" si="99"/>
        <v>4.3813588573898187E-4</v>
      </c>
      <c r="Z145" s="12">
        <f t="shared" si="100"/>
        <v>4.2036189904023864E-4</v>
      </c>
      <c r="AA145" s="12">
        <f t="shared" si="101"/>
        <v>1.8354808038876665E-4</v>
      </c>
      <c r="AB145" s="12">
        <f t="shared" si="102"/>
        <v>1.1398305940283608E-4</v>
      </c>
      <c r="AC145" s="12">
        <f t="shared" si="103"/>
        <v>1.9913867021603503E-4</v>
      </c>
      <c r="AD145" s="12">
        <f t="shared" si="104"/>
        <v>1.685313538698457E-4</v>
      </c>
      <c r="AE145" s="12">
        <f t="shared" si="105"/>
        <v>0.36305105800642112</v>
      </c>
      <c r="AF145" s="12">
        <f t="shared" si="106"/>
        <v>0.35913882503148647</v>
      </c>
      <c r="AG145" s="12">
        <f t="shared" si="107"/>
        <v>0.4545134893028856</v>
      </c>
      <c r="AH145" s="12">
        <f t="shared" si="108"/>
        <v>0.40091967006199397</v>
      </c>
    </row>
    <row r="146" spans="1:34" x14ac:dyDescent="0.25">
      <c r="A146" s="32" t="s">
        <v>323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M146" s="12">
        <f t="shared" si="88"/>
        <v>0</v>
      </c>
      <c r="N146" s="12">
        <f t="shared" si="89"/>
        <v>0</v>
      </c>
      <c r="O146" s="12">
        <f t="shared" si="90"/>
        <v>0</v>
      </c>
      <c r="P146" s="12">
        <f t="shared" si="91"/>
        <v>0</v>
      </c>
      <c r="Q146" s="12">
        <f t="shared" si="92"/>
        <v>0</v>
      </c>
      <c r="R146" s="12">
        <f t="shared" si="93"/>
        <v>0</v>
      </c>
      <c r="S146" s="12">
        <f t="shared" si="94"/>
        <v>0</v>
      </c>
      <c r="T146" s="12">
        <f t="shared" si="95"/>
        <v>0</v>
      </c>
      <c r="U146" s="12">
        <f t="shared" si="96"/>
        <v>0</v>
      </c>
      <c r="W146" s="12">
        <f t="shared" si="97"/>
        <v>0</v>
      </c>
      <c r="X146" s="12">
        <f t="shared" si="98"/>
        <v>0</v>
      </c>
      <c r="Y146" s="12">
        <f t="shared" si="99"/>
        <v>0</v>
      </c>
      <c r="Z146" s="12">
        <f t="shared" si="100"/>
        <v>0</v>
      </c>
      <c r="AA146" s="12">
        <f t="shared" si="101"/>
        <v>0</v>
      </c>
      <c r="AB146" s="12">
        <f t="shared" si="102"/>
        <v>0</v>
      </c>
      <c r="AC146" s="12">
        <f t="shared" si="103"/>
        <v>0</v>
      </c>
      <c r="AD146" s="12">
        <f t="shared" si="104"/>
        <v>0</v>
      </c>
      <c r="AE146" s="12" t="e">
        <f t="shared" si="105"/>
        <v>#DIV/0!</v>
      </c>
      <c r="AF146" s="12" t="e">
        <f t="shared" si="106"/>
        <v>#DIV/0!</v>
      </c>
      <c r="AG146" s="12" t="e">
        <f t="shared" si="107"/>
        <v>#DIV/0!</v>
      </c>
      <c r="AH146" s="12" t="e">
        <f t="shared" si="108"/>
        <v>#DIV/0!</v>
      </c>
    </row>
    <row r="147" spans="1:34" x14ac:dyDescent="0.25">
      <c r="A147" s="32" t="s">
        <v>324</v>
      </c>
      <c r="B147" s="32">
        <v>10484.853999999999</v>
      </c>
      <c r="C147" s="32">
        <v>26361.542000000001</v>
      </c>
      <c r="D147" s="32">
        <v>30130.34</v>
      </c>
      <c r="E147" s="32">
        <v>8908.8379999900008</v>
      </c>
      <c r="F147" s="32">
        <v>19528.601999999999</v>
      </c>
      <c r="G147" s="32">
        <v>20020.022000000001</v>
      </c>
      <c r="H147" s="32">
        <v>7412.3040000199999</v>
      </c>
      <c r="I147" s="32">
        <v>20516.844000000001</v>
      </c>
      <c r="J147" s="32">
        <v>22628.042000000001</v>
      </c>
      <c r="M147" s="12">
        <f t="shared" si="88"/>
        <v>3.2540062012799143E-4</v>
      </c>
      <c r="N147" s="12">
        <f t="shared" si="89"/>
        <v>7.2093384260805981E-4</v>
      </c>
      <c r="O147" s="12">
        <f t="shared" si="90"/>
        <v>8.1776339722012875E-4</v>
      </c>
      <c r="P147" s="12">
        <f t="shared" si="91"/>
        <v>2.1281336796104619E-4</v>
      </c>
      <c r="Q147" s="12">
        <f t="shared" si="92"/>
        <v>4.8287994422402804E-4</v>
      </c>
      <c r="R147" s="12">
        <f t="shared" si="93"/>
        <v>5.2403186512994359E-4</v>
      </c>
      <c r="S147" s="12">
        <f t="shared" si="94"/>
        <v>2.5269064937063156E-4</v>
      </c>
      <c r="T147" s="12">
        <f t="shared" si="95"/>
        <v>6.870875627464296E-4</v>
      </c>
      <c r="U147" s="12">
        <f t="shared" si="96"/>
        <v>7.068093852234937E-4</v>
      </c>
      <c r="W147" s="12">
        <f t="shared" si="97"/>
        <v>6.2136595331872661E-4</v>
      </c>
      <c r="X147" s="12">
        <f t="shared" si="98"/>
        <v>4.0657505910500594E-4</v>
      </c>
      <c r="Y147" s="12">
        <f t="shared" si="99"/>
        <v>5.4886253244685159E-4</v>
      </c>
      <c r="Z147" s="12">
        <f t="shared" si="100"/>
        <v>5.2560118162352806E-4</v>
      </c>
      <c r="AA147" s="12">
        <f t="shared" si="101"/>
        <v>2.6084593057899158E-4</v>
      </c>
      <c r="AB147" s="12">
        <f t="shared" si="102"/>
        <v>1.6905935308283632E-4</v>
      </c>
      <c r="AC147" s="12">
        <f t="shared" si="103"/>
        <v>2.5668185719707545E-4</v>
      </c>
      <c r="AD147" s="12">
        <f t="shared" si="104"/>
        <v>2.2266905928483715E-4</v>
      </c>
      <c r="AE147" s="12">
        <f t="shared" si="105"/>
        <v>0.41979437268136244</v>
      </c>
      <c r="AF147" s="12">
        <f t="shared" si="106"/>
        <v>0.41581338868888523</v>
      </c>
      <c r="AG147" s="12">
        <f t="shared" si="107"/>
        <v>0.46766146716697393</v>
      </c>
      <c r="AH147" s="12">
        <f t="shared" si="108"/>
        <v>0.42364642065117758</v>
      </c>
    </row>
    <row r="148" spans="1:34" x14ac:dyDescent="0.25">
      <c r="A148" s="32" t="s">
        <v>325</v>
      </c>
      <c r="B148" s="32">
        <v>19723.334000000003</v>
      </c>
      <c r="C148" s="32">
        <v>22660.056</v>
      </c>
      <c r="D148" s="32">
        <v>27601.664000104</v>
      </c>
      <c r="E148" s="32">
        <v>15306.304</v>
      </c>
      <c r="F148" s="32">
        <v>20698.648000000001</v>
      </c>
      <c r="G148" s="32">
        <v>17021.335999999999</v>
      </c>
      <c r="H148" s="32">
        <v>18993.351999999999</v>
      </c>
      <c r="I148" s="32">
        <v>21285.032000000003</v>
      </c>
      <c r="J148" s="32">
        <v>19211.448000004002</v>
      </c>
      <c r="M148" s="12">
        <f t="shared" si="88"/>
        <v>6.1211964559463575E-4</v>
      </c>
      <c r="N148" s="12">
        <f t="shared" si="89"/>
        <v>6.1970582926422978E-4</v>
      </c>
      <c r="O148" s="12">
        <f t="shared" si="90"/>
        <v>7.4913295109360113E-4</v>
      </c>
      <c r="P148" s="12">
        <f t="shared" si="91"/>
        <v>3.656353505675251E-4</v>
      </c>
      <c r="Q148" s="12">
        <f t="shared" si="92"/>
        <v>5.1181144414499263E-4</v>
      </c>
      <c r="R148" s="12">
        <f t="shared" si="93"/>
        <v>4.455400923677034E-4</v>
      </c>
      <c r="S148" s="12">
        <f t="shared" si="94"/>
        <v>6.4749670960500725E-4</v>
      </c>
      <c r="T148" s="12">
        <f t="shared" si="95"/>
        <v>7.1281337226426073E-4</v>
      </c>
      <c r="U148" s="12">
        <f t="shared" si="96"/>
        <v>6.000886753761526E-4</v>
      </c>
      <c r="W148" s="12">
        <f t="shared" si="97"/>
        <v>6.6031947531748885E-4</v>
      </c>
      <c r="X148" s="12">
        <f t="shared" si="98"/>
        <v>4.4099562902674038E-4</v>
      </c>
      <c r="Y148" s="12">
        <f t="shared" si="99"/>
        <v>6.5346625241514012E-4</v>
      </c>
      <c r="Z148" s="12">
        <f t="shared" si="100"/>
        <v>5.8492711891978987E-4</v>
      </c>
      <c r="AA148" s="12">
        <f t="shared" si="101"/>
        <v>7.7008198623541122E-5</v>
      </c>
      <c r="AB148" s="12">
        <f t="shared" si="102"/>
        <v>7.319393208241482E-5</v>
      </c>
      <c r="AC148" s="12">
        <f t="shared" si="103"/>
        <v>5.6598947897911235E-5</v>
      </c>
      <c r="AD148" s="12">
        <f t="shared" si="104"/>
        <v>1.236303929678748E-4</v>
      </c>
      <c r="AE148" s="12">
        <f t="shared" si="105"/>
        <v>0.11662263722649516</v>
      </c>
      <c r="AF148" s="12">
        <f t="shared" si="106"/>
        <v>0.16597428016225668</v>
      </c>
      <c r="AG148" s="12">
        <f t="shared" si="107"/>
        <v>8.6613421410405941E-2</v>
      </c>
      <c r="AH148" s="12">
        <f t="shared" si="108"/>
        <v>0.21136033698726156</v>
      </c>
    </row>
    <row r="149" spans="1:34" x14ac:dyDescent="0.25">
      <c r="A149" s="32" t="s">
        <v>326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M149" s="12">
        <f t="shared" si="88"/>
        <v>0</v>
      </c>
      <c r="N149" s="12">
        <f t="shared" si="89"/>
        <v>0</v>
      </c>
      <c r="O149" s="12">
        <f t="shared" si="90"/>
        <v>0</v>
      </c>
      <c r="P149" s="12">
        <f t="shared" si="91"/>
        <v>0</v>
      </c>
      <c r="Q149" s="12">
        <f t="shared" si="92"/>
        <v>0</v>
      </c>
      <c r="R149" s="12">
        <f t="shared" si="93"/>
        <v>0</v>
      </c>
      <c r="S149" s="12">
        <f t="shared" si="94"/>
        <v>0</v>
      </c>
      <c r="T149" s="12">
        <f t="shared" si="95"/>
        <v>0</v>
      </c>
      <c r="U149" s="12">
        <f t="shared" si="96"/>
        <v>0</v>
      </c>
      <c r="W149" s="12">
        <f t="shared" si="97"/>
        <v>0</v>
      </c>
      <c r="X149" s="12">
        <f t="shared" si="98"/>
        <v>0</v>
      </c>
      <c r="Y149" s="12">
        <f t="shared" si="99"/>
        <v>0</v>
      </c>
      <c r="Z149" s="12">
        <f t="shared" si="100"/>
        <v>0</v>
      </c>
      <c r="AA149" s="12">
        <f t="shared" si="101"/>
        <v>0</v>
      </c>
      <c r="AB149" s="12">
        <f t="shared" si="102"/>
        <v>0</v>
      </c>
      <c r="AC149" s="12">
        <f t="shared" si="103"/>
        <v>0</v>
      </c>
      <c r="AD149" s="12">
        <f t="shared" si="104"/>
        <v>0</v>
      </c>
      <c r="AE149" s="12" t="e">
        <f t="shared" si="105"/>
        <v>#DIV/0!</v>
      </c>
      <c r="AF149" s="12" t="e">
        <f t="shared" si="106"/>
        <v>#DIV/0!</v>
      </c>
      <c r="AG149" s="12" t="e">
        <f t="shared" si="107"/>
        <v>#DIV/0!</v>
      </c>
      <c r="AH149" s="12" t="e">
        <f t="shared" si="108"/>
        <v>#DIV/0!</v>
      </c>
    </row>
    <row r="150" spans="1:34" x14ac:dyDescent="0.25">
      <c r="A150" s="32" t="s">
        <v>327</v>
      </c>
      <c r="B150" s="32">
        <v>100713.5340002</v>
      </c>
      <c r="C150" s="32">
        <v>188140.98800000001</v>
      </c>
      <c r="D150" s="32">
        <v>225554.56200002</v>
      </c>
      <c r="E150" s="32">
        <v>91095.421999999991</v>
      </c>
      <c r="F150" s="32">
        <v>167972.43400000001</v>
      </c>
      <c r="G150" s="32">
        <v>160746.84</v>
      </c>
      <c r="H150" s="32">
        <v>95312.100000199993</v>
      </c>
      <c r="I150" s="32">
        <v>165580.31</v>
      </c>
      <c r="J150" s="32">
        <v>163379.52800001</v>
      </c>
      <c r="M150" s="12">
        <f t="shared" si="88"/>
        <v>3.1256750374346301E-3</v>
      </c>
      <c r="N150" s="12">
        <f t="shared" si="89"/>
        <v>5.1452682635529014E-3</v>
      </c>
      <c r="O150" s="12">
        <f t="shared" si="90"/>
        <v>6.121745220254219E-3</v>
      </c>
      <c r="P150" s="12">
        <f t="shared" si="91"/>
        <v>2.1760776839442517E-3</v>
      </c>
      <c r="Q150" s="12">
        <f t="shared" si="92"/>
        <v>4.1534217124755907E-3</v>
      </c>
      <c r="R150" s="12">
        <f t="shared" si="93"/>
        <v>4.2076110794955482E-3</v>
      </c>
      <c r="S150" s="12">
        <f t="shared" si="94"/>
        <v>3.2492564311803894E-3</v>
      </c>
      <c r="T150" s="12">
        <f t="shared" si="95"/>
        <v>5.5451107215465627E-3</v>
      </c>
      <c r="U150" s="12">
        <f t="shared" si="96"/>
        <v>5.1033219641271497E-3</v>
      </c>
      <c r="W150" s="12">
        <f t="shared" si="97"/>
        <v>4.7975628404139164E-3</v>
      </c>
      <c r="X150" s="12">
        <f t="shared" si="98"/>
        <v>3.5123701586384629E-3</v>
      </c>
      <c r="Y150" s="12">
        <f t="shared" si="99"/>
        <v>4.6325630389513666E-3</v>
      </c>
      <c r="Z150" s="12">
        <f t="shared" si="100"/>
        <v>4.3141653460012485E-3</v>
      </c>
      <c r="AA150" s="12">
        <f t="shared" si="101"/>
        <v>1.5279998138270001E-3</v>
      </c>
      <c r="AB150" s="12">
        <f t="shared" si="102"/>
        <v>1.1575803666777488E-3</v>
      </c>
      <c r="AC150" s="12">
        <f t="shared" si="103"/>
        <v>1.2181737170341037E-3</v>
      </c>
      <c r="AD150" s="12">
        <f t="shared" si="104"/>
        <v>1.2870131669570843E-3</v>
      </c>
      <c r="AE150" s="12">
        <f t="shared" si="105"/>
        <v>0.31849500770586464</v>
      </c>
      <c r="AF150" s="12">
        <f t="shared" si="106"/>
        <v>0.32957242955465543</v>
      </c>
      <c r="AG150" s="12">
        <f t="shared" si="107"/>
        <v>0.26295890779930997</v>
      </c>
      <c r="AH150" s="12">
        <f t="shared" si="108"/>
        <v>0.29832263340346987</v>
      </c>
    </row>
    <row r="151" spans="1:34" x14ac:dyDescent="0.25">
      <c r="A151" s="32" t="s">
        <v>328</v>
      </c>
      <c r="B151" s="32">
        <v>111681.10799999999</v>
      </c>
      <c r="C151" s="32">
        <v>202069.87600000002</v>
      </c>
      <c r="D151" s="32">
        <v>240533.00200001002</v>
      </c>
      <c r="E151" s="32">
        <v>101950.106</v>
      </c>
      <c r="F151" s="32">
        <v>175992.50200000001</v>
      </c>
      <c r="G151" s="32">
        <v>179408.33199999999</v>
      </c>
      <c r="H151" s="32">
        <v>100900.43399999999</v>
      </c>
      <c r="I151" s="32">
        <v>170054.99799999999</v>
      </c>
      <c r="J151" s="32">
        <v>182162.19000001001</v>
      </c>
      <c r="M151" s="12">
        <f t="shared" si="88"/>
        <v>3.4660570189896001E-3</v>
      </c>
      <c r="N151" s="12">
        <f t="shared" si="89"/>
        <v>5.5261946429391038E-3</v>
      </c>
      <c r="O151" s="12">
        <f t="shared" si="90"/>
        <v>6.5282729919106195E-3</v>
      </c>
      <c r="P151" s="12">
        <f t="shared" si="91"/>
        <v>2.435373212743347E-3</v>
      </c>
      <c r="Q151" s="12">
        <f t="shared" si="92"/>
        <v>4.351732374371046E-3</v>
      </c>
      <c r="R151" s="12">
        <f t="shared" si="93"/>
        <v>4.6960828933061182E-3</v>
      </c>
      <c r="S151" s="12">
        <f t="shared" si="94"/>
        <v>3.4397666621835471E-3</v>
      </c>
      <c r="T151" s="12">
        <f t="shared" si="95"/>
        <v>5.6949633242163828E-3</v>
      </c>
      <c r="U151" s="12">
        <f t="shared" si="96"/>
        <v>5.6900170825594336E-3</v>
      </c>
      <c r="W151" s="12">
        <f t="shared" si="97"/>
        <v>5.1735082179464415E-3</v>
      </c>
      <c r="X151" s="12">
        <f t="shared" si="98"/>
        <v>3.8277294934735036E-3</v>
      </c>
      <c r="Y151" s="12">
        <f t="shared" si="99"/>
        <v>4.9415823563197878E-3</v>
      </c>
      <c r="Z151" s="12">
        <f t="shared" si="100"/>
        <v>4.6476066892465785E-3</v>
      </c>
      <c r="AA151" s="12">
        <f t="shared" si="101"/>
        <v>1.5612759051441662E-3</v>
      </c>
      <c r="AB151" s="12">
        <f t="shared" si="102"/>
        <v>1.2180461113353836E-3</v>
      </c>
      <c r="AC151" s="12">
        <f t="shared" si="103"/>
        <v>1.3006128942510415E-3</v>
      </c>
      <c r="AD151" s="12">
        <f t="shared" si="104"/>
        <v>1.3384320838501784E-3</v>
      </c>
      <c r="AE151" s="12">
        <f t="shared" si="105"/>
        <v>0.30178282112865668</v>
      </c>
      <c r="AF151" s="12">
        <f t="shared" si="106"/>
        <v>0.31821635081899635</v>
      </c>
      <c r="AG151" s="12">
        <f t="shared" si="107"/>
        <v>0.26319765623003089</v>
      </c>
      <c r="AH151" s="12">
        <f t="shared" si="108"/>
        <v>0.28798307889240754</v>
      </c>
    </row>
    <row r="152" spans="1:34" x14ac:dyDescent="0.25">
      <c r="A152" s="32" t="s">
        <v>329</v>
      </c>
      <c r="B152" s="32">
        <v>6432.9320000099997</v>
      </c>
      <c r="C152" s="32">
        <v>8214.6860000100005</v>
      </c>
      <c r="D152" s="32">
        <v>9381.0360000199998</v>
      </c>
      <c r="E152" s="32">
        <v>5413.4579999999996</v>
      </c>
      <c r="F152" s="32">
        <v>5855.78600001</v>
      </c>
      <c r="G152" s="32">
        <v>5574.0860000000002</v>
      </c>
      <c r="H152" s="32">
        <v>6619.0840000099997</v>
      </c>
      <c r="I152" s="32">
        <v>8656.3260000099999</v>
      </c>
      <c r="J152" s="32">
        <v>8450.0760000200007</v>
      </c>
      <c r="M152" s="12">
        <f t="shared" si="88"/>
        <v>1.9964799338593119E-4</v>
      </c>
      <c r="N152" s="12">
        <f t="shared" si="89"/>
        <v>2.2465473164679981E-4</v>
      </c>
      <c r="O152" s="12">
        <f t="shared" si="90"/>
        <v>2.5460940264267456E-4</v>
      </c>
      <c r="P152" s="12">
        <f t="shared" si="91"/>
        <v>1.2931610489459592E-4</v>
      </c>
      <c r="Q152" s="12">
        <f t="shared" si="92"/>
        <v>1.4479488173667901E-4</v>
      </c>
      <c r="R152" s="12">
        <f t="shared" si="93"/>
        <v>1.4590386978469388E-4</v>
      </c>
      <c r="S152" s="12">
        <f t="shared" si="94"/>
        <v>2.2564922245455276E-4</v>
      </c>
      <c r="T152" s="12">
        <f t="shared" si="95"/>
        <v>2.8989126854429565E-4</v>
      </c>
      <c r="U152" s="12">
        <f t="shared" si="96"/>
        <v>2.6394652363938227E-4</v>
      </c>
      <c r="W152" s="12">
        <f t="shared" si="97"/>
        <v>2.2630404255846853E-4</v>
      </c>
      <c r="X152" s="12">
        <f t="shared" si="98"/>
        <v>1.4000495213865627E-4</v>
      </c>
      <c r="Y152" s="12">
        <f t="shared" si="99"/>
        <v>2.5982900487941024E-4</v>
      </c>
      <c r="Z152" s="12">
        <f t="shared" si="100"/>
        <v>2.0871266652551168E-4</v>
      </c>
      <c r="AA152" s="12">
        <f t="shared" si="101"/>
        <v>2.751779963467866E-5</v>
      </c>
      <c r="AB152" s="12">
        <f t="shared" si="102"/>
        <v>9.2734058024979373E-6</v>
      </c>
      <c r="AC152" s="12">
        <f t="shared" si="103"/>
        <v>3.2318347606324236E-5</v>
      </c>
      <c r="AD152" s="12">
        <f t="shared" si="104"/>
        <v>5.7776143010066372E-5</v>
      </c>
      <c r="AE152" s="12">
        <f t="shared" si="105"/>
        <v>0.12159658892336882</v>
      </c>
      <c r="AF152" s="12">
        <f t="shared" si="106"/>
        <v>6.6236269937893791E-2</v>
      </c>
      <c r="AG152" s="12">
        <f t="shared" si="107"/>
        <v>0.1243831404477863</v>
      </c>
      <c r="AH152" s="12">
        <f t="shared" si="108"/>
        <v>0.27682145013946335</v>
      </c>
    </row>
    <row r="153" spans="1:34" x14ac:dyDescent="0.25">
      <c r="A153" s="32" t="s">
        <v>330</v>
      </c>
      <c r="B153" s="32">
        <v>22713.671999999999</v>
      </c>
      <c r="C153" s="32">
        <v>37791.432000000001</v>
      </c>
      <c r="D153" s="32">
        <v>43544.146000100001</v>
      </c>
      <c r="E153" s="32">
        <v>18818.464</v>
      </c>
      <c r="F153" s="32">
        <v>29464.95</v>
      </c>
      <c r="G153" s="32">
        <v>30030.044000000002</v>
      </c>
      <c r="H153" s="32">
        <v>20168.351999999999</v>
      </c>
      <c r="I153" s="32">
        <v>31996.14</v>
      </c>
      <c r="J153" s="32">
        <v>33798.273999999998</v>
      </c>
      <c r="M153" s="12">
        <f t="shared" si="88"/>
        <v>7.0492569130517176E-4</v>
      </c>
      <c r="N153" s="12">
        <f t="shared" si="89"/>
        <v>1.0335177771247674E-3</v>
      </c>
      <c r="O153" s="12">
        <f t="shared" si="90"/>
        <v>1.181825653546925E-3</v>
      </c>
      <c r="P153" s="12">
        <f t="shared" si="91"/>
        <v>4.4953345247698926E-4</v>
      </c>
      <c r="Q153" s="12">
        <f t="shared" si="92"/>
        <v>7.2857408904968089E-4</v>
      </c>
      <c r="R153" s="12">
        <f t="shared" si="93"/>
        <v>7.8604808562419525E-4</v>
      </c>
      <c r="S153" s="12">
        <f t="shared" si="94"/>
        <v>6.875532848628071E-4</v>
      </c>
      <c r="T153" s="12">
        <f t="shared" si="95"/>
        <v>1.0715171324543651E-3</v>
      </c>
      <c r="U153" s="12">
        <f t="shared" si="96"/>
        <v>1.0557226854871133E-3</v>
      </c>
      <c r="W153" s="12">
        <f t="shared" si="97"/>
        <v>9.7342304065895467E-4</v>
      </c>
      <c r="X153" s="12">
        <f t="shared" si="98"/>
        <v>6.5471854238362184E-4</v>
      </c>
      <c r="Y153" s="12">
        <f t="shared" si="99"/>
        <v>9.3826436760142842E-4</v>
      </c>
      <c r="Z153" s="12">
        <f t="shared" si="100"/>
        <v>8.5546865021466842E-4</v>
      </c>
      <c r="AA153" s="12">
        <f t="shared" si="101"/>
        <v>2.4406336576741298E-4</v>
      </c>
      <c r="AB153" s="12">
        <f t="shared" si="102"/>
        <v>1.8000418303627412E-4</v>
      </c>
      <c r="AC153" s="12">
        <f t="shared" si="103"/>
        <v>2.1726573911854861E-4</v>
      </c>
      <c r="AD153" s="12">
        <f t="shared" si="104"/>
        <v>2.4019590757872836E-4</v>
      </c>
      <c r="AE153" s="12">
        <f t="shared" si="105"/>
        <v>0.25072692506044986</v>
      </c>
      <c r="AF153" s="12">
        <f t="shared" si="106"/>
        <v>0.27493368735355528</v>
      </c>
      <c r="AG153" s="12">
        <f t="shared" si="107"/>
        <v>0.23156132388781323</v>
      </c>
      <c r="AH153" s="12">
        <f t="shared" si="108"/>
        <v>0.28077698407586815</v>
      </c>
    </row>
    <row r="154" spans="1:34" x14ac:dyDescent="0.25">
      <c r="A154" s="32" t="s">
        <v>331</v>
      </c>
      <c r="B154" s="32">
        <v>0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M154" s="12">
        <f t="shared" si="88"/>
        <v>0</v>
      </c>
      <c r="N154" s="12">
        <f t="shared" si="89"/>
        <v>0</v>
      </c>
      <c r="O154" s="12">
        <f t="shared" si="90"/>
        <v>0</v>
      </c>
      <c r="P154" s="12">
        <f t="shared" si="91"/>
        <v>0</v>
      </c>
      <c r="Q154" s="12">
        <f t="shared" si="92"/>
        <v>0</v>
      </c>
      <c r="R154" s="12">
        <f t="shared" si="93"/>
        <v>0</v>
      </c>
      <c r="S154" s="12">
        <f t="shared" si="94"/>
        <v>0</v>
      </c>
      <c r="T154" s="12">
        <f t="shared" si="95"/>
        <v>0</v>
      </c>
      <c r="U154" s="12">
        <f t="shared" si="96"/>
        <v>0</v>
      </c>
      <c r="W154" s="12">
        <f t="shared" si="97"/>
        <v>0</v>
      </c>
      <c r="X154" s="12">
        <f t="shared" si="98"/>
        <v>0</v>
      </c>
      <c r="Y154" s="12">
        <f t="shared" si="99"/>
        <v>0</v>
      </c>
      <c r="Z154" s="12">
        <f t="shared" si="100"/>
        <v>0</v>
      </c>
      <c r="AA154" s="12">
        <f t="shared" si="101"/>
        <v>0</v>
      </c>
      <c r="AB154" s="12">
        <f t="shared" si="102"/>
        <v>0</v>
      </c>
      <c r="AC154" s="12">
        <f t="shared" si="103"/>
        <v>0</v>
      </c>
      <c r="AD154" s="12">
        <f t="shared" si="104"/>
        <v>0</v>
      </c>
      <c r="AE154" s="12" t="e">
        <f t="shared" si="105"/>
        <v>#DIV/0!</v>
      </c>
      <c r="AF154" s="12" t="e">
        <f t="shared" si="106"/>
        <v>#DIV/0!</v>
      </c>
      <c r="AG154" s="12" t="e">
        <f t="shared" si="107"/>
        <v>#DIV/0!</v>
      </c>
      <c r="AH154" s="12" t="e">
        <f t="shared" si="108"/>
        <v>#DIV/0!</v>
      </c>
    </row>
    <row r="155" spans="1:34" x14ac:dyDescent="0.25">
      <c r="A155" s="32" t="s">
        <v>332</v>
      </c>
      <c r="B155" s="32">
        <v>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M155" s="12">
        <f t="shared" si="88"/>
        <v>0</v>
      </c>
      <c r="N155" s="12">
        <f t="shared" si="89"/>
        <v>0</v>
      </c>
      <c r="O155" s="12">
        <f t="shared" si="90"/>
        <v>0</v>
      </c>
      <c r="P155" s="12">
        <f t="shared" si="91"/>
        <v>0</v>
      </c>
      <c r="Q155" s="12">
        <f t="shared" si="92"/>
        <v>0</v>
      </c>
      <c r="R155" s="12">
        <f t="shared" si="93"/>
        <v>0</v>
      </c>
      <c r="S155" s="12">
        <f t="shared" si="94"/>
        <v>0</v>
      </c>
      <c r="T155" s="12">
        <f t="shared" si="95"/>
        <v>0</v>
      </c>
      <c r="U155" s="12">
        <f t="shared" si="96"/>
        <v>0</v>
      </c>
      <c r="W155" s="12">
        <f t="shared" si="97"/>
        <v>0</v>
      </c>
      <c r="X155" s="12">
        <f t="shared" si="98"/>
        <v>0</v>
      </c>
      <c r="Y155" s="12">
        <f t="shared" si="99"/>
        <v>0</v>
      </c>
      <c r="Z155" s="12">
        <f t="shared" si="100"/>
        <v>0</v>
      </c>
      <c r="AA155" s="12">
        <f t="shared" si="101"/>
        <v>0</v>
      </c>
      <c r="AB155" s="12">
        <f t="shared" si="102"/>
        <v>0</v>
      </c>
      <c r="AC155" s="12">
        <f t="shared" si="103"/>
        <v>0</v>
      </c>
      <c r="AD155" s="12">
        <f t="shared" si="104"/>
        <v>0</v>
      </c>
      <c r="AE155" s="12" t="e">
        <f t="shared" si="105"/>
        <v>#DIV/0!</v>
      </c>
      <c r="AF155" s="12" t="e">
        <f t="shared" si="106"/>
        <v>#DIV/0!</v>
      </c>
      <c r="AG155" s="12" t="e">
        <f t="shared" si="107"/>
        <v>#DIV/0!</v>
      </c>
      <c r="AH155" s="12" t="e">
        <f t="shared" si="108"/>
        <v>#DIV/0!</v>
      </c>
    </row>
    <row r="156" spans="1:34" x14ac:dyDescent="0.25">
      <c r="A156" s="32" t="s">
        <v>333</v>
      </c>
      <c r="B156" s="32">
        <v>0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M156" s="12">
        <f t="shared" si="88"/>
        <v>0</v>
      </c>
      <c r="N156" s="12">
        <f t="shared" si="89"/>
        <v>0</v>
      </c>
      <c r="O156" s="12">
        <f t="shared" si="90"/>
        <v>0</v>
      </c>
      <c r="P156" s="12">
        <f t="shared" si="91"/>
        <v>0</v>
      </c>
      <c r="Q156" s="12">
        <f t="shared" si="92"/>
        <v>0</v>
      </c>
      <c r="R156" s="12">
        <f t="shared" si="93"/>
        <v>0</v>
      </c>
      <c r="S156" s="12">
        <f t="shared" si="94"/>
        <v>0</v>
      </c>
      <c r="T156" s="12">
        <f t="shared" si="95"/>
        <v>0</v>
      </c>
      <c r="U156" s="12">
        <f t="shared" si="96"/>
        <v>0</v>
      </c>
      <c r="W156" s="12">
        <f t="shared" si="97"/>
        <v>0</v>
      </c>
      <c r="X156" s="12">
        <f t="shared" si="98"/>
        <v>0</v>
      </c>
      <c r="Y156" s="12">
        <f t="shared" si="99"/>
        <v>0</v>
      </c>
      <c r="Z156" s="12">
        <f t="shared" si="100"/>
        <v>0</v>
      </c>
      <c r="AA156" s="12">
        <f t="shared" si="101"/>
        <v>0</v>
      </c>
      <c r="AB156" s="12">
        <f t="shared" si="102"/>
        <v>0</v>
      </c>
      <c r="AC156" s="12">
        <f t="shared" si="103"/>
        <v>0</v>
      </c>
      <c r="AD156" s="12">
        <f t="shared" si="104"/>
        <v>0</v>
      </c>
      <c r="AE156" s="12" t="e">
        <f t="shared" si="105"/>
        <v>#DIV/0!</v>
      </c>
      <c r="AF156" s="12" t="e">
        <f t="shared" si="106"/>
        <v>#DIV/0!</v>
      </c>
      <c r="AG156" s="12" t="e">
        <f t="shared" si="107"/>
        <v>#DIV/0!</v>
      </c>
      <c r="AH156" s="12" t="e">
        <f t="shared" si="108"/>
        <v>#DIV/0!</v>
      </c>
    </row>
    <row r="157" spans="1:34" x14ac:dyDescent="0.25">
      <c r="A157" s="32" t="s">
        <v>334</v>
      </c>
      <c r="B157" s="32">
        <v>43552.103999999999</v>
      </c>
      <c r="C157" s="32">
        <v>83361.439999999988</v>
      </c>
      <c r="D157" s="32">
        <v>109430.63399999999</v>
      </c>
      <c r="E157" s="32">
        <v>34983.830000000999</v>
      </c>
      <c r="F157" s="32">
        <v>70871.538</v>
      </c>
      <c r="G157" s="32">
        <v>67842.263999999996</v>
      </c>
      <c r="H157" s="32">
        <v>37366.215999999004</v>
      </c>
      <c r="I157" s="32">
        <v>79465.126000100005</v>
      </c>
      <c r="J157" s="32">
        <v>76809.514000099996</v>
      </c>
      <c r="M157" s="12">
        <f t="shared" si="88"/>
        <v>1.35165274113295E-3</v>
      </c>
      <c r="N157" s="12">
        <f t="shared" si="89"/>
        <v>2.279763576218008E-3</v>
      </c>
      <c r="O157" s="12">
        <f t="shared" si="90"/>
        <v>2.9700417260406795E-3</v>
      </c>
      <c r="P157" s="12">
        <f t="shared" si="91"/>
        <v>8.3568998409054649E-4</v>
      </c>
      <c r="Q157" s="12">
        <f t="shared" si="92"/>
        <v>1.7524267388167923E-3</v>
      </c>
      <c r="R157" s="12">
        <f t="shared" si="93"/>
        <v>1.7757976558945854E-3</v>
      </c>
      <c r="S157" s="12">
        <f t="shared" si="94"/>
        <v>1.2738405474920559E-3</v>
      </c>
      <c r="T157" s="12">
        <f t="shared" si="95"/>
        <v>2.6612036308677222E-3</v>
      </c>
      <c r="U157" s="12">
        <f t="shared" si="96"/>
        <v>2.3992215221151705E-3</v>
      </c>
      <c r="W157" s="12">
        <f t="shared" si="97"/>
        <v>2.2004860144638791E-3</v>
      </c>
      <c r="X157" s="12">
        <f t="shared" si="98"/>
        <v>1.4546381262673079E-3</v>
      </c>
      <c r="Y157" s="12">
        <f t="shared" si="99"/>
        <v>2.111421900158316E-3</v>
      </c>
      <c r="Z157" s="12">
        <f t="shared" si="100"/>
        <v>1.9221820136298344E-3</v>
      </c>
      <c r="AA157" s="12">
        <f t="shared" si="101"/>
        <v>8.1210185658322912E-4</v>
      </c>
      <c r="AB157" s="12">
        <f t="shared" si="102"/>
        <v>5.3615217240006842E-4</v>
      </c>
      <c r="AC157" s="12">
        <f t="shared" si="103"/>
        <v>7.3709941532827867E-4</v>
      </c>
      <c r="AD157" s="12">
        <f t="shared" si="104"/>
        <v>7.0499598096867688E-4</v>
      </c>
      <c r="AE157" s="12">
        <f t="shared" si="105"/>
        <v>0.36905567735729855</v>
      </c>
      <c r="AF157" s="12">
        <f t="shared" si="106"/>
        <v>0.36858113555422084</v>
      </c>
      <c r="AG157" s="12">
        <f t="shared" si="107"/>
        <v>0.34910096142936209</v>
      </c>
      <c r="AH157" s="12">
        <f t="shared" si="108"/>
        <v>0.36676858693385006</v>
      </c>
    </row>
    <row r="158" spans="1:34" x14ac:dyDescent="0.25">
      <c r="A158" s="32" t="s">
        <v>335</v>
      </c>
      <c r="B158" s="32">
        <v>42066.478000000003</v>
      </c>
      <c r="C158" s="32">
        <v>68637.361999999994</v>
      </c>
      <c r="D158" s="32">
        <v>89849.930000199995</v>
      </c>
      <c r="E158" s="32">
        <v>33033.360000000001</v>
      </c>
      <c r="F158" s="32">
        <v>55023.735999999997</v>
      </c>
      <c r="G158" s="32">
        <v>59301.218000000001</v>
      </c>
      <c r="H158" s="32">
        <v>35723.356</v>
      </c>
      <c r="I158" s="32">
        <v>60990.922000099999</v>
      </c>
      <c r="J158" s="32">
        <v>61848.98</v>
      </c>
      <c r="M158" s="12">
        <f t="shared" si="88"/>
        <v>1.3055458881735989E-3</v>
      </c>
      <c r="N158" s="12">
        <f t="shared" si="89"/>
        <v>1.8770903892170049E-3</v>
      </c>
      <c r="O158" s="12">
        <f t="shared" si="90"/>
        <v>2.4386045426953136E-3</v>
      </c>
      <c r="P158" s="12">
        <f t="shared" si="91"/>
        <v>7.8909736563596681E-4</v>
      </c>
      <c r="Q158" s="12">
        <f t="shared" si="92"/>
        <v>1.3605612204436162E-3</v>
      </c>
      <c r="R158" s="12">
        <f t="shared" si="93"/>
        <v>1.5522324537414287E-3</v>
      </c>
      <c r="S158" s="12">
        <f t="shared" si="94"/>
        <v>1.2178342962341927E-3</v>
      </c>
      <c r="T158" s="12">
        <f t="shared" si="95"/>
        <v>2.0425219369366119E-3</v>
      </c>
      <c r="U158" s="12">
        <f t="shared" si="96"/>
        <v>1.9319143711373772E-3</v>
      </c>
      <c r="W158" s="12">
        <f t="shared" si="97"/>
        <v>1.873746940028639E-3</v>
      </c>
      <c r="X158" s="12">
        <f t="shared" si="98"/>
        <v>1.2339636799403371E-3</v>
      </c>
      <c r="Y158" s="12">
        <f t="shared" si="99"/>
        <v>1.7307568681027275E-3</v>
      </c>
      <c r="Z158" s="12">
        <f t="shared" si="100"/>
        <v>1.6128224960239013E-3</v>
      </c>
      <c r="AA158" s="12">
        <f t="shared" si="101"/>
        <v>5.665367266435566E-4</v>
      </c>
      <c r="AB158" s="12">
        <f t="shared" si="102"/>
        <v>3.9700628914482233E-4</v>
      </c>
      <c r="AC158" s="12">
        <f t="shared" si="103"/>
        <v>4.4763342363163863E-4</v>
      </c>
      <c r="AD158" s="12">
        <f t="shared" si="104"/>
        <v>5.0429149913276672E-4</v>
      </c>
      <c r="AE158" s="12">
        <f t="shared" si="105"/>
        <v>0.30235498430481622</v>
      </c>
      <c r="AF158" s="12">
        <f t="shared" si="106"/>
        <v>0.32173255631317921</v>
      </c>
      <c r="AG158" s="12">
        <f t="shared" si="107"/>
        <v>0.25863449215853107</v>
      </c>
      <c r="AH158" s="12">
        <f t="shared" si="108"/>
        <v>0.3126763796859226</v>
      </c>
    </row>
    <row r="159" spans="1:34" x14ac:dyDescent="0.25">
      <c r="A159" s="32" t="s">
        <v>336</v>
      </c>
      <c r="B159" s="32">
        <v>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M159" s="12">
        <f t="shared" si="88"/>
        <v>0</v>
      </c>
      <c r="N159" s="12">
        <f t="shared" si="89"/>
        <v>0</v>
      </c>
      <c r="O159" s="12">
        <f t="shared" si="90"/>
        <v>0</v>
      </c>
      <c r="P159" s="12">
        <f t="shared" si="91"/>
        <v>0</v>
      </c>
      <c r="Q159" s="12">
        <f t="shared" si="92"/>
        <v>0</v>
      </c>
      <c r="R159" s="12">
        <f t="shared" si="93"/>
        <v>0</v>
      </c>
      <c r="S159" s="12">
        <f t="shared" si="94"/>
        <v>0</v>
      </c>
      <c r="T159" s="12">
        <f t="shared" si="95"/>
        <v>0</v>
      </c>
      <c r="U159" s="12">
        <f t="shared" si="96"/>
        <v>0</v>
      </c>
      <c r="W159" s="12">
        <f t="shared" si="97"/>
        <v>0</v>
      </c>
      <c r="X159" s="12">
        <f t="shared" si="98"/>
        <v>0</v>
      </c>
      <c r="Y159" s="12">
        <f t="shared" si="99"/>
        <v>0</v>
      </c>
      <c r="Z159" s="12">
        <f t="shared" si="100"/>
        <v>0</v>
      </c>
      <c r="AA159" s="12">
        <f t="shared" si="101"/>
        <v>0</v>
      </c>
      <c r="AB159" s="12">
        <f t="shared" si="102"/>
        <v>0</v>
      </c>
      <c r="AC159" s="12">
        <f t="shared" si="103"/>
        <v>0</v>
      </c>
      <c r="AD159" s="12">
        <f t="shared" si="104"/>
        <v>0</v>
      </c>
      <c r="AE159" s="12" t="e">
        <f t="shared" si="105"/>
        <v>#DIV/0!</v>
      </c>
      <c r="AF159" s="12" t="e">
        <f t="shared" si="106"/>
        <v>#DIV/0!</v>
      </c>
      <c r="AG159" s="12" t="e">
        <f t="shared" si="107"/>
        <v>#DIV/0!</v>
      </c>
      <c r="AH159" s="12" t="e">
        <f t="shared" si="108"/>
        <v>#DIV/0!</v>
      </c>
    </row>
    <row r="160" spans="1:34" x14ac:dyDescent="0.25">
      <c r="A160" s="32" t="s">
        <v>337</v>
      </c>
      <c r="B160" s="32">
        <v>8434.5460000000003</v>
      </c>
      <c r="C160" s="32">
        <v>22131.416000000001</v>
      </c>
      <c r="D160" s="32">
        <v>33127.978000000003</v>
      </c>
      <c r="E160" s="32">
        <v>4781.42000001</v>
      </c>
      <c r="F160" s="32">
        <v>10857.598</v>
      </c>
      <c r="G160" s="32">
        <v>12195.172</v>
      </c>
      <c r="H160" s="32">
        <v>6867.3239999999996</v>
      </c>
      <c r="I160" s="32">
        <v>17902.126</v>
      </c>
      <c r="J160" s="32">
        <v>18818.026000000002</v>
      </c>
      <c r="M160" s="12">
        <f t="shared" si="88"/>
        <v>2.6176869023622739E-4</v>
      </c>
      <c r="N160" s="12">
        <f t="shared" si="89"/>
        <v>6.052486147903449E-4</v>
      </c>
      <c r="O160" s="12">
        <f t="shared" si="90"/>
        <v>8.9912187623218621E-4</v>
      </c>
      <c r="P160" s="12">
        <f t="shared" si="91"/>
        <v>1.142180488453798E-4</v>
      </c>
      <c r="Q160" s="12">
        <f t="shared" si="92"/>
        <v>2.6847371443418833E-4</v>
      </c>
      <c r="R160" s="12">
        <f t="shared" si="93"/>
        <v>3.1921337193038373E-4</v>
      </c>
      <c r="S160" s="12">
        <f t="shared" si="94"/>
        <v>2.3411189840484697E-4</v>
      </c>
      <c r="T160" s="12">
        <f t="shared" si="95"/>
        <v>5.9952340239656195E-4</v>
      </c>
      <c r="U160" s="12">
        <f t="shared" si="96"/>
        <v>5.8779974812578665E-4</v>
      </c>
      <c r="W160" s="12">
        <f t="shared" si="97"/>
        <v>5.8871306041958615E-4</v>
      </c>
      <c r="X160" s="12">
        <f t="shared" si="98"/>
        <v>2.3396837840331726E-4</v>
      </c>
      <c r="Y160" s="12">
        <f t="shared" si="99"/>
        <v>4.7381168297573189E-4</v>
      </c>
      <c r="Z160" s="12">
        <f t="shared" si="100"/>
        <v>4.3216437393287844E-4</v>
      </c>
      <c r="AA160" s="12">
        <f t="shared" si="101"/>
        <v>3.1899818078409329E-4</v>
      </c>
      <c r="AB160" s="12">
        <f t="shared" si="102"/>
        <v>1.0676485509114776E-4</v>
      </c>
      <c r="AC160" s="12">
        <f t="shared" si="103"/>
        <v>2.0766884951735451E-4</v>
      </c>
      <c r="AD160" s="12">
        <f t="shared" si="104"/>
        <v>2.5227484418725935E-4</v>
      </c>
      <c r="AE160" s="12">
        <f t="shared" si="105"/>
        <v>0.5418568097618518</v>
      </c>
      <c r="AF160" s="12">
        <f t="shared" si="106"/>
        <v>0.45632172954203809</v>
      </c>
      <c r="AG160" s="12">
        <f t="shared" si="107"/>
        <v>0.43829406698692797</v>
      </c>
      <c r="AH160" s="12">
        <f t="shared" si="108"/>
        <v>0.58374743362450643</v>
      </c>
    </row>
    <row r="161" spans="1:34" x14ac:dyDescent="0.25">
      <c r="A161" s="32" t="s">
        <v>338</v>
      </c>
      <c r="B161" s="32">
        <v>12151.04000001</v>
      </c>
      <c r="C161" s="32">
        <v>35298.592000000004</v>
      </c>
      <c r="D161" s="32">
        <v>50721.506000000001</v>
      </c>
      <c r="E161" s="32">
        <v>9580.3160000099997</v>
      </c>
      <c r="F161" s="32">
        <v>21176.510000000002</v>
      </c>
      <c r="G161" s="32">
        <v>23197.896000000001</v>
      </c>
      <c r="H161" s="32">
        <v>9312.4539999999997</v>
      </c>
      <c r="I161" s="32">
        <v>28426.633999999998</v>
      </c>
      <c r="J161" s="32">
        <v>28959.481999989999</v>
      </c>
      <c r="M161" s="12">
        <f t="shared" si="88"/>
        <v>3.7711120738574737E-4</v>
      </c>
      <c r="N161" s="12">
        <f t="shared" si="89"/>
        <v>9.6534374086364606E-4</v>
      </c>
      <c r="O161" s="12">
        <f t="shared" si="90"/>
        <v>1.3766253901775136E-3</v>
      </c>
      <c r="P161" s="12">
        <f t="shared" si="91"/>
        <v>2.2885356250675057E-4</v>
      </c>
      <c r="Q161" s="12">
        <f t="shared" si="92"/>
        <v>5.236274448964434E-4</v>
      </c>
      <c r="R161" s="12">
        <f t="shared" si="93"/>
        <v>6.0721395350966446E-4</v>
      </c>
      <c r="S161" s="12">
        <f t="shared" si="94"/>
        <v>3.1746809743472289E-4</v>
      </c>
      <c r="T161" s="12">
        <f t="shared" si="95"/>
        <v>9.5197812451782479E-4</v>
      </c>
      <c r="U161" s="12">
        <f t="shared" si="96"/>
        <v>9.0457820737665964E-4</v>
      </c>
      <c r="W161" s="12">
        <f t="shared" si="97"/>
        <v>9.0636011280896892E-4</v>
      </c>
      <c r="X161" s="12">
        <f t="shared" si="98"/>
        <v>4.5323165363761946E-4</v>
      </c>
      <c r="Y161" s="12">
        <f t="shared" si="99"/>
        <v>7.2467480977640242E-4</v>
      </c>
      <c r="Z161" s="12">
        <f t="shared" si="100"/>
        <v>6.9475552540766369E-4</v>
      </c>
      <c r="AA161" s="12">
        <f t="shared" si="101"/>
        <v>5.0236087793969629E-4</v>
      </c>
      <c r="AB161" s="12">
        <f t="shared" si="102"/>
        <v>1.9876071528394739E-4</v>
      </c>
      <c r="AC161" s="12">
        <f t="shared" si="103"/>
        <v>3.5344683895649265E-4</v>
      </c>
      <c r="AD161" s="12">
        <f t="shared" si="104"/>
        <v>3.7841944652220106E-4</v>
      </c>
      <c r="AE161" s="12">
        <f t="shared" si="105"/>
        <v>0.55426189970208628</v>
      </c>
      <c r="AF161" s="12">
        <f t="shared" si="106"/>
        <v>0.43854111620117814</v>
      </c>
      <c r="AG161" s="12">
        <f t="shared" si="107"/>
        <v>0.48773164761384247</v>
      </c>
      <c r="AH161" s="12">
        <f t="shared" si="108"/>
        <v>0.54468000999366617</v>
      </c>
    </row>
    <row r="162" spans="1:34" x14ac:dyDescent="0.25">
      <c r="A162" s="32" t="s">
        <v>339</v>
      </c>
      <c r="B162" s="32">
        <v>3862.6239999999998</v>
      </c>
      <c r="C162" s="32">
        <v>9524.1020000000008</v>
      </c>
      <c r="D162" s="32">
        <v>13776.34</v>
      </c>
      <c r="E162" s="32">
        <v>2123.5520000000001</v>
      </c>
      <c r="F162" s="32">
        <v>4169.66</v>
      </c>
      <c r="G162" s="32">
        <v>5498.49600001</v>
      </c>
      <c r="H162" s="32">
        <v>3112.9059999999999</v>
      </c>
      <c r="I162" s="32">
        <v>7915.7740000000003</v>
      </c>
      <c r="J162" s="32">
        <v>8466.3080000000009</v>
      </c>
      <c r="M162" s="12">
        <f t="shared" si="88"/>
        <v>1.1987770596722308E-4</v>
      </c>
      <c r="N162" s="12">
        <f t="shared" si="89"/>
        <v>2.6046456054244126E-4</v>
      </c>
      <c r="O162" s="12">
        <f t="shared" si="90"/>
        <v>3.7390174155550678E-4</v>
      </c>
      <c r="P162" s="12">
        <f t="shared" si="91"/>
        <v>5.0727182732576667E-5</v>
      </c>
      <c r="Q162" s="12">
        <f t="shared" si="92"/>
        <v>1.0310237200968921E-4</v>
      </c>
      <c r="R162" s="12">
        <f t="shared" si="93"/>
        <v>1.4392527212481459E-4</v>
      </c>
      <c r="S162" s="12">
        <f t="shared" si="94"/>
        <v>1.0612115188038871E-4</v>
      </c>
      <c r="T162" s="12">
        <f t="shared" si="95"/>
        <v>2.6509095964815819E-4</v>
      </c>
      <c r="U162" s="12">
        <f t="shared" si="96"/>
        <v>2.6445354629414013E-4</v>
      </c>
      <c r="W162" s="12">
        <f t="shared" si="97"/>
        <v>2.5141466935505705E-4</v>
      </c>
      <c r="X162" s="12">
        <f t="shared" si="98"/>
        <v>9.925160895569349E-5</v>
      </c>
      <c r="Y162" s="12">
        <f t="shared" si="99"/>
        <v>2.1188855260756236E-4</v>
      </c>
      <c r="Z162" s="12">
        <f t="shared" si="100"/>
        <v>1.8751827697277096E-4</v>
      </c>
      <c r="AA162" s="12">
        <f t="shared" si="101"/>
        <v>1.2725359744233963E-4</v>
      </c>
      <c r="AB162" s="12">
        <f t="shared" si="102"/>
        <v>4.6718221805462657E-5</v>
      </c>
      <c r="AC162" s="12">
        <f t="shared" si="103"/>
        <v>9.1597810379849513E-5</v>
      </c>
      <c r="AD162" s="12">
        <f t="shared" si="104"/>
        <v>1.0661581161148181E-4</v>
      </c>
      <c r="AE162" s="12">
        <f t="shared" si="105"/>
        <v>0.50615024878531423</v>
      </c>
      <c r="AF162" s="12">
        <f t="shared" si="106"/>
        <v>0.47070493160788912</v>
      </c>
      <c r="AG162" s="12">
        <f t="shared" si="107"/>
        <v>0.43229239735993347</v>
      </c>
      <c r="AH162" s="12">
        <f t="shared" si="108"/>
        <v>0.56856224007947342</v>
      </c>
    </row>
    <row r="163" spans="1:34" x14ac:dyDescent="0.25">
      <c r="A163" s="32" t="s">
        <v>340</v>
      </c>
      <c r="B163" s="32">
        <v>17947.256000000001</v>
      </c>
      <c r="C163" s="32">
        <v>37193.483999999997</v>
      </c>
      <c r="D163" s="32">
        <v>51487.839999999997</v>
      </c>
      <c r="E163" s="32">
        <v>13148.922</v>
      </c>
      <c r="F163" s="32">
        <v>26744.916000000001</v>
      </c>
      <c r="G163" s="32">
        <v>26748.576000000001</v>
      </c>
      <c r="H163" s="32">
        <v>15078.022000000001</v>
      </c>
      <c r="I163" s="32">
        <v>40159.326000000001</v>
      </c>
      <c r="J163" s="32">
        <v>35158.65</v>
      </c>
      <c r="M163" s="12">
        <f t="shared" si="88"/>
        <v>5.5699852682696536E-4</v>
      </c>
      <c r="N163" s="12">
        <f t="shared" si="89"/>
        <v>1.0171651316945491E-3</v>
      </c>
      <c r="O163" s="12">
        <f t="shared" si="90"/>
        <v>1.3974243554479117E-3</v>
      </c>
      <c r="P163" s="12">
        <f t="shared" si="91"/>
        <v>3.141000404183168E-4</v>
      </c>
      <c r="Q163" s="12">
        <f t="shared" si="92"/>
        <v>6.6131633725528924E-4</v>
      </c>
      <c r="R163" s="12">
        <f t="shared" si="93"/>
        <v>7.0015438398869125E-4</v>
      </c>
      <c r="S163" s="12">
        <f t="shared" si="94"/>
        <v>5.1402035998447833E-4</v>
      </c>
      <c r="T163" s="12">
        <f t="shared" si="95"/>
        <v>1.3448936601983873E-3</v>
      </c>
      <c r="U163" s="12">
        <f t="shared" si="96"/>
        <v>1.0982153821257707E-3</v>
      </c>
      <c r="W163" s="12">
        <f t="shared" si="97"/>
        <v>9.9052933798980864E-4</v>
      </c>
      <c r="X163" s="12">
        <f t="shared" si="98"/>
        <v>5.5852358722076583E-4</v>
      </c>
      <c r="Y163" s="12">
        <f t="shared" si="99"/>
        <v>9.8570980076954549E-4</v>
      </c>
      <c r="Z163" s="12">
        <f t="shared" si="100"/>
        <v>8.4492090866003988E-4</v>
      </c>
      <c r="AA163" s="12">
        <f t="shared" si="101"/>
        <v>4.2084556844882207E-4</v>
      </c>
      <c r="AB163" s="12">
        <f t="shared" si="102"/>
        <v>2.1256587482974118E-4</v>
      </c>
      <c r="AC163" s="12">
        <f t="shared" si="103"/>
        <v>4.2670919796661846E-4</v>
      </c>
      <c r="AD163" s="12">
        <f t="shared" si="104"/>
        <v>3.8371412278407312E-4</v>
      </c>
      <c r="AE163" s="12">
        <f t="shared" si="105"/>
        <v>0.42486936258030561</v>
      </c>
      <c r="AF163" s="12">
        <f t="shared" si="106"/>
        <v>0.38058531401955087</v>
      </c>
      <c r="AG163" s="12">
        <f t="shared" si="107"/>
        <v>0.43289535889111158</v>
      </c>
      <c r="AH163" s="12">
        <f t="shared" si="108"/>
        <v>0.45414206093278642</v>
      </c>
    </row>
    <row r="164" spans="1:34" x14ac:dyDescent="0.25">
      <c r="A164" s="32" t="s">
        <v>341</v>
      </c>
      <c r="B164" s="32">
        <v>2239.6039999999998</v>
      </c>
      <c r="C164" s="32">
        <v>3009.326</v>
      </c>
      <c r="D164" s="32">
        <v>4299.3339999999998</v>
      </c>
      <c r="E164" s="32">
        <v>1035.8119999999999</v>
      </c>
      <c r="F164" s="32">
        <v>1457.338</v>
      </c>
      <c r="G164" s="32">
        <v>1680.336</v>
      </c>
      <c r="H164" s="32">
        <v>2091.172</v>
      </c>
      <c r="I164" s="32">
        <v>2941.366</v>
      </c>
      <c r="J164" s="32">
        <v>2559.1819999999998</v>
      </c>
      <c r="M164" s="12">
        <f t="shared" si="88"/>
        <v>6.9506788596305683E-5</v>
      </c>
      <c r="N164" s="12">
        <f t="shared" si="89"/>
        <v>8.2298863884379075E-5</v>
      </c>
      <c r="O164" s="12">
        <f t="shared" si="90"/>
        <v>1.1668763039593993E-4</v>
      </c>
      <c r="P164" s="12">
        <f t="shared" si="91"/>
        <v>2.4743366115167273E-5</v>
      </c>
      <c r="Q164" s="12">
        <f t="shared" si="92"/>
        <v>3.6035313339662339E-5</v>
      </c>
      <c r="R164" s="12">
        <f t="shared" si="93"/>
        <v>4.3983448575880131E-5</v>
      </c>
      <c r="S164" s="12">
        <f t="shared" si="94"/>
        <v>7.1289522208513927E-5</v>
      </c>
      <c r="T164" s="12">
        <f t="shared" si="95"/>
        <v>9.8503258887439727E-5</v>
      </c>
      <c r="U164" s="12">
        <f t="shared" si="96"/>
        <v>7.9938593719024864E-5</v>
      </c>
      <c r="W164" s="12">
        <f t="shared" si="97"/>
        <v>8.9497760958874879E-5</v>
      </c>
      <c r="X164" s="12">
        <f t="shared" si="98"/>
        <v>3.4920709343569917E-5</v>
      </c>
      <c r="Y164" s="12">
        <f t="shared" si="99"/>
        <v>8.3243791604992848E-5</v>
      </c>
      <c r="Z164" s="147">
        <f>AVERAGE(M164:U164)</f>
        <v>6.9220753969145897E-5</v>
      </c>
      <c r="AA164" s="12">
        <f t="shared" si="101"/>
        <v>2.4400328840968866E-5</v>
      </c>
      <c r="AB164" s="12">
        <f t="shared" si="102"/>
        <v>9.6683478332565464E-6</v>
      </c>
      <c r="AC164" s="12">
        <f t="shared" si="103"/>
        <v>1.3904679636961551E-5</v>
      </c>
      <c r="AD164" s="12">
        <f t="shared" si="104"/>
        <v>2.982715457703932E-5</v>
      </c>
      <c r="AE164" s="12">
        <f t="shared" si="105"/>
        <v>0.2726361931242175</v>
      </c>
      <c r="AF164" s="12">
        <f t="shared" si="106"/>
        <v>0.27686573425911282</v>
      </c>
      <c r="AG164" s="12">
        <f t="shared" si="107"/>
        <v>0.16703563555756593</v>
      </c>
      <c r="AH164" s="12">
        <f t="shared" si="108"/>
        <v>0.4308990131822939</v>
      </c>
    </row>
    <row r="165" spans="1:34" x14ac:dyDescent="0.25">
      <c r="A165" s="32" t="s">
        <v>342</v>
      </c>
      <c r="B165" s="32">
        <v>4019.1979999999999</v>
      </c>
      <c r="C165" s="32">
        <v>8994.1920000200007</v>
      </c>
      <c r="D165" s="32">
        <v>15673.106</v>
      </c>
      <c r="E165" s="32">
        <v>1900.796</v>
      </c>
      <c r="F165" s="32">
        <v>4167.4920000000002</v>
      </c>
      <c r="G165" s="32">
        <v>4873.61200001</v>
      </c>
      <c r="H165" s="32">
        <v>3413.7539999999999</v>
      </c>
      <c r="I165" s="32">
        <v>8713.7459999999992</v>
      </c>
      <c r="J165" s="32">
        <v>8167.5879999999997</v>
      </c>
      <c r="M165" s="12">
        <f t="shared" si="88"/>
        <v>1.2473702748909835E-4</v>
      </c>
      <c r="N165" s="12">
        <f t="shared" si="89"/>
        <v>2.4597261418657108E-4</v>
      </c>
      <c r="O165" s="12">
        <f t="shared" si="90"/>
        <v>4.2538160563575396E-4</v>
      </c>
      <c r="P165" s="12">
        <f t="shared" si="91"/>
        <v>4.5406011262898571E-5</v>
      </c>
      <c r="Q165" s="12">
        <f t="shared" si="92"/>
        <v>1.0304876429526718E-4</v>
      </c>
      <c r="R165" s="12">
        <f t="shared" si="93"/>
        <v>1.2756869029838803E-4</v>
      </c>
      <c r="S165" s="12">
        <f t="shared" si="94"/>
        <v>1.1637727150009815E-4</v>
      </c>
      <c r="T165" s="12">
        <f t="shared" si="95"/>
        <v>2.9181420405260424E-4</v>
      </c>
      <c r="U165" s="12">
        <f t="shared" si="96"/>
        <v>2.5512273015220605E-4</v>
      </c>
      <c r="W165" s="12">
        <f t="shared" si="97"/>
        <v>2.6536374910380781E-4</v>
      </c>
      <c r="X165" s="12">
        <f t="shared" si="98"/>
        <v>9.2007821952184594E-5</v>
      </c>
      <c r="Y165" s="12">
        <f t="shared" si="99"/>
        <v>2.2110473523496947E-4</v>
      </c>
      <c r="Z165" s="12">
        <f t="shared" si="100"/>
        <v>1.9282543543032064E-4</v>
      </c>
      <c r="AA165" s="12">
        <f t="shared" si="101"/>
        <v>1.5125740536343663E-4</v>
      </c>
      <c r="AB165" s="12">
        <f t="shared" si="102"/>
        <v>4.2179417521341736E-5</v>
      </c>
      <c r="AC165" s="12">
        <f t="shared" si="103"/>
        <v>9.2533492906622693E-5</v>
      </c>
      <c r="AD165" s="12">
        <f t="shared" si="104"/>
        <v>1.1995720971705967E-4</v>
      </c>
      <c r="AE165" s="12">
        <f t="shared" si="105"/>
        <v>0.57000025766242157</v>
      </c>
      <c r="AF165" s="12">
        <f t="shared" si="106"/>
        <v>0.45843295305112097</v>
      </c>
      <c r="AG165" s="12">
        <f t="shared" si="107"/>
        <v>0.41850525185852189</v>
      </c>
      <c r="AH165" s="12">
        <f t="shared" si="108"/>
        <v>0.6221026258769029</v>
      </c>
    </row>
    <row r="166" spans="1:34" x14ac:dyDescent="0.25">
      <c r="A166" s="32" t="s">
        <v>343</v>
      </c>
      <c r="B166" s="32">
        <v>3914.7060000000001</v>
      </c>
      <c r="C166" s="32">
        <v>10128.933999999999</v>
      </c>
      <c r="D166" s="32">
        <v>17028.38</v>
      </c>
      <c r="E166" s="32">
        <v>1772.192</v>
      </c>
      <c r="F166" s="32">
        <v>4082.1480000000001</v>
      </c>
      <c r="G166" s="32">
        <v>4998.4520000100001</v>
      </c>
      <c r="H166" s="32">
        <v>2976.2359999999999</v>
      </c>
      <c r="I166" s="32">
        <v>8300.732</v>
      </c>
      <c r="J166" s="32">
        <v>8831.2360000000008</v>
      </c>
      <c r="M166" s="12">
        <f t="shared" si="88"/>
        <v>1.2149408661472719E-4</v>
      </c>
      <c r="N166" s="12">
        <f t="shared" si="89"/>
        <v>2.7700546918474746E-4</v>
      </c>
      <c r="O166" s="12">
        <f t="shared" si="90"/>
        <v>4.6216491011901286E-4</v>
      </c>
      <c r="P166" s="12">
        <f t="shared" si="91"/>
        <v>4.2333932685053392E-5</v>
      </c>
      <c r="Q166" s="12">
        <f t="shared" si="92"/>
        <v>1.0093847980281578E-4</v>
      </c>
      <c r="R166" s="12">
        <f t="shared" si="93"/>
        <v>1.3083642587044796E-4</v>
      </c>
      <c r="S166" s="12">
        <f t="shared" si="94"/>
        <v>1.0146197559061552E-4</v>
      </c>
      <c r="T166" s="12">
        <f t="shared" si="95"/>
        <v>2.7798279885986831E-4</v>
      </c>
      <c r="U166" s="12">
        <f t="shared" si="96"/>
        <v>2.7585243512998547E-4</v>
      </c>
      <c r="W166" s="12">
        <f t="shared" si="97"/>
        <v>2.8688815530616252E-4</v>
      </c>
      <c r="X166" s="12">
        <f t="shared" si="98"/>
        <v>9.1369612786105711E-5</v>
      </c>
      <c r="Y166" s="12">
        <f t="shared" si="99"/>
        <v>2.1843240319348976E-4</v>
      </c>
      <c r="Z166" s="12">
        <f t="shared" si="100"/>
        <v>1.9889672376191932E-4</v>
      </c>
      <c r="AA166" s="12">
        <f t="shared" si="101"/>
        <v>1.7055029495870958E-4</v>
      </c>
      <c r="AB166" s="12">
        <f t="shared" si="102"/>
        <v>4.5020497964763939E-5</v>
      </c>
      <c r="AC166" s="12">
        <f t="shared" si="103"/>
        <v>1.0130496193476821E-4</v>
      </c>
      <c r="AD166" s="12">
        <f t="shared" si="104"/>
        <v>1.3314115183368165E-4</v>
      </c>
      <c r="AE166" s="12">
        <f t="shared" si="105"/>
        <v>0.59448357070266977</v>
      </c>
      <c r="AF166" s="12">
        <f t="shared" si="106"/>
        <v>0.49272943806991887</v>
      </c>
      <c r="AG166" s="12">
        <f t="shared" si="107"/>
        <v>0.46378174874096495</v>
      </c>
      <c r="AH166" s="12">
        <f t="shared" si="108"/>
        <v>0.66939841599931271</v>
      </c>
    </row>
    <row r="167" spans="1:34" x14ac:dyDescent="0.25">
      <c r="A167" s="32" t="s">
        <v>344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M167" s="12">
        <f t="shared" si="88"/>
        <v>0</v>
      </c>
      <c r="N167" s="12">
        <f t="shared" si="89"/>
        <v>0</v>
      </c>
      <c r="O167" s="12">
        <f t="shared" si="90"/>
        <v>0</v>
      </c>
      <c r="P167" s="12">
        <f t="shared" si="91"/>
        <v>0</v>
      </c>
      <c r="Q167" s="12">
        <f t="shared" si="92"/>
        <v>0</v>
      </c>
      <c r="R167" s="12">
        <f t="shared" si="93"/>
        <v>0</v>
      </c>
      <c r="S167" s="12">
        <f t="shared" si="94"/>
        <v>0</v>
      </c>
      <c r="T167" s="12">
        <f t="shared" si="95"/>
        <v>0</v>
      </c>
      <c r="U167" s="12">
        <f t="shared" si="96"/>
        <v>0</v>
      </c>
      <c r="W167" s="12">
        <f t="shared" si="97"/>
        <v>0</v>
      </c>
      <c r="X167" s="12">
        <f t="shared" si="98"/>
        <v>0</v>
      </c>
      <c r="Y167" s="12">
        <f t="shared" si="99"/>
        <v>0</v>
      </c>
      <c r="Z167" s="12">
        <f t="shared" si="100"/>
        <v>0</v>
      </c>
      <c r="AA167" s="12">
        <f t="shared" si="101"/>
        <v>0</v>
      </c>
      <c r="AB167" s="12">
        <f t="shared" si="102"/>
        <v>0</v>
      </c>
      <c r="AC167" s="12">
        <f t="shared" si="103"/>
        <v>0</v>
      </c>
      <c r="AD167" s="12">
        <f t="shared" si="104"/>
        <v>0</v>
      </c>
      <c r="AE167" s="12" t="e">
        <f t="shared" si="105"/>
        <v>#DIV/0!</v>
      </c>
      <c r="AF167" s="12" t="e">
        <f t="shared" si="106"/>
        <v>#DIV/0!</v>
      </c>
      <c r="AG167" s="12" t="e">
        <f t="shared" si="107"/>
        <v>#DIV/0!</v>
      </c>
      <c r="AH167" s="12" t="e">
        <f t="shared" si="108"/>
        <v>#DIV/0!</v>
      </c>
    </row>
    <row r="168" spans="1:34" x14ac:dyDescent="0.25">
      <c r="A168" s="32" t="s">
        <v>345</v>
      </c>
      <c r="B168" s="32">
        <v>2001.492</v>
      </c>
      <c r="C168" s="32">
        <v>4748.42000001</v>
      </c>
      <c r="D168" s="32">
        <v>9371.0779999999995</v>
      </c>
      <c r="E168" s="32">
        <v>700.23400000000004</v>
      </c>
      <c r="F168" s="32">
        <v>1527.116</v>
      </c>
      <c r="G168" s="32">
        <v>2473.1559999999999</v>
      </c>
      <c r="H168" s="32">
        <v>1260.894</v>
      </c>
      <c r="I168" s="32">
        <v>4231.03</v>
      </c>
      <c r="J168" s="32">
        <v>4382.55</v>
      </c>
      <c r="M168" s="12">
        <f t="shared" si="88"/>
        <v>6.2116910543648374E-5</v>
      </c>
      <c r="N168" s="12">
        <f t="shared" si="89"/>
        <v>1.2985950051496126E-4</v>
      </c>
      <c r="O168" s="12">
        <f t="shared" si="90"/>
        <v>2.5433913393923895E-4</v>
      </c>
      <c r="P168" s="12">
        <f t="shared" si="91"/>
        <v>1.6727114793310024E-5</v>
      </c>
      <c r="Q168" s="12">
        <f t="shared" si="92"/>
        <v>3.776070037699682E-5</v>
      </c>
      <c r="R168" s="12">
        <f t="shared" si="93"/>
        <v>6.4735820541921027E-5</v>
      </c>
      <c r="S168" s="12">
        <f t="shared" si="94"/>
        <v>4.2984762045198557E-5</v>
      </c>
      <c r="T168" s="12">
        <f t="shared" si="95"/>
        <v>1.4169275209223337E-4</v>
      </c>
      <c r="U168" s="12">
        <f t="shared" si="96"/>
        <v>1.3689330571382282E-4</v>
      </c>
      <c r="W168" s="12">
        <f t="shared" si="97"/>
        <v>1.4877184833261619E-4</v>
      </c>
      <c r="X168" s="12">
        <f t="shared" si="98"/>
        <v>3.9741211904075956E-5</v>
      </c>
      <c r="Y168" s="12">
        <f t="shared" si="99"/>
        <v>1.0719027328375158E-4</v>
      </c>
      <c r="Z168" s="12">
        <f t="shared" si="100"/>
        <v>9.8567777840147903E-5</v>
      </c>
      <c r="AA168" s="12">
        <f t="shared" si="101"/>
        <v>9.7496684388588569E-5</v>
      </c>
      <c r="AB168" s="12">
        <f t="shared" si="102"/>
        <v>2.406555165263927E-5</v>
      </c>
      <c r="AC168" s="12">
        <f t="shared" si="103"/>
        <v>5.5655362962052261E-5</v>
      </c>
      <c r="AD168" s="12">
        <f t="shared" si="104"/>
        <v>7.4607833271429598E-5</v>
      </c>
      <c r="AE168" s="12">
        <f t="shared" si="105"/>
        <v>0.65534363847258703</v>
      </c>
      <c r="AF168" s="12">
        <f t="shared" si="106"/>
        <v>0.60555656205771236</v>
      </c>
      <c r="AG168" s="12">
        <f t="shared" si="107"/>
        <v>0.51922027304401663</v>
      </c>
      <c r="AH168" s="12">
        <f t="shared" si="108"/>
        <v>0.75691909573557292</v>
      </c>
    </row>
    <row r="169" spans="1:34" x14ac:dyDescent="0.25">
      <c r="A169" s="32" t="s">
        <v>346</v>
      </c>
      <c r="B169" s="32">
        <v>1810.2239999999999</v>
      </c>
      <c r="C169" s="32">
        <v>5031.3380000099996</v>
      </c>
      <c r="D169" s="32">
        <v>10287.1</v>
      </c>
      <c r="E169" s="32">
        <v>569.69600000000003</v>
      </c>
      <c r="F169" s="32">
        <v>1363.6</v>
      </c>
      <c r="G169" s="32">
        <v>2162.92</v>
      </c>
      <c r="H169" s="32">
        <v>1244.8900000000001</v>
      </c>
      <c r="I169" s="32">
        <v>4388.7359999999999</v>
      </c>
      <c r="J169" s="32">
        <v>4682.4800000100004</v>
      </c>
      <c r="M169" s="12">
        <f t="shared" si="88"/>
        <v>5.6180850221717263E-5</v>
      </c>
      <c r="N169" s="12">
        <f t="shared" si="89"/>
        <v>1.3759672472145822E-4</v>
      </c>
      <c r="O169" s="12">
        <f t="shared" si="90"/>
        <v>2.7920076054711586E-4</v>
      </c>
      <c r="P169" s="12">
        <f t="shared" si="91"/>
        <v>1.3608837030606265E-5</v>
      </c>
      <c r="Q169" s="12">
        <f t="shared" si="92"/>
        <v>3.3717472041464343E-5</v>
      </c>
      <c r="R169" s="12">
        <f t="shared" si="93"/>
        <v>5.6615272537006092E-5</v>
      </c>
      <c r="S169" s="12">
        <f t="shared" si="94"/>
        <v>4.2439174444836151E-5</v>
      </c>
      <c r="T169" s="12">
        <f t="shared" si="95"/>
        <v>1.4697416043995434E-4</v>
      </c>
      <c r="U169" s="12">
        <f t="shared" si="96"/>
        <v>1.4626191740886699E-4</v>
      </c>
      <c r="W169" s="12">
        <f t="shared" si="97"/>
        <v>1.5765944516343044E-4</v>
      </c>
      <c r="X169" s="12">
        <f t="shared" si="98"/>
        <v>3.4647193869692234E-5</v>
      </c>
      <c r="Y169" s="12">
        <f t="shared" si="99"/>
        <v>1.1189175076455249E-4</v>
      </c>
      <c r="Z169" s="12">
        <f t="shared" si="100"/>
        <v>1.0139946326589171E-4</v>
      </c>
      <c r="AA169" s="12">
        <f t="shared" si="101"/>
        <v>1.1285545916807372E-4</v>
      </c>
      <c r="AB169" s="12">
        <f t="shared" si="102"/>
        <v>2.1518286659256689E-5</v>
      </c>
      <c r="AC169" s="12">
        <f t="shared" si="103"/>
        <v>6.0148749701206172E-5</v>
      </c>
      <c r="AD169" s="12">
        <f t="shared" si="104"/>
        <v>8.4282222487631024E-5</v>
      </c>
      <c r="AE169" s="12">
        <f t="shared" si="105"/>
        <v>0.7158179394268912</v>
      </c>
      <c r="AF169" s="12">
        <f t="shared" si="106"/>
        <v>0.6210686712518988</v>
      </c>
      <c r="AG169" s="12">
        <f t="shared" si="107"/>
        <v>0.53756196761791497</v>
      </c>
      <c r="AH169" s="12">
        <f t="shared" si="108"/>
        <v>0.83119002579554579</v>
      </c>
    </row>
    <row r="170" spans="1:34" x14ac:dyDescent="0.25">
      <c r="A170" s="17" t="s">
        <v>175</v>
      </c>
      <c r="B170" s="32">
        <f t="shared" ref="B170:J170" si="109">SUM(B8:B169)</f>
        <v>32221370.67801512</v>
      </c>
      <c r="C170" s="32">
        <f t="shared" si="109"/>
        <v>36565826.768007085</v>
      </c>
      <c r="D170" s="32">
        <f t="shared" si="109"/>
        <v>36844813.67400869</v>
      </c>
      <c r="E170" s="32">
        <f t="shared" si="109"/>
        <v>41862210.468003556</v>
      </c>
      <c r="F170" s="32">
        <f t="shared" si="109"/>
        <v>40441940.556015037</v>
      </c>
      <c r="G170" s="32">
        <f t="shared" si="109"/>
        <v>38203825.630022816</v>
      </c>
      <c r="H170" s="32">
        <f t="shared" si="109"/>
        <v>29333511.226005338</v>
      </c>
      <c r="I170" s="32">
        <f t="shared" si="109"/>
        <v>29860595.814003643</v>
      </c>
      <c r="J170" s="32">
        <f t="shared" si="109"/>
        <v>32014348.526010297</v>
      </c>
      <c r="M170" s="12">
        <f t="shared" si="88"/>
        <v>1</v>
      </c>
      <c r="N170" s="12">
        <f t="shared" si="89"/>
        <v>1</v>
      </c>
      <c r="O170" s="12">
        <f t="shared" si="90"/>
        <v>1</v>
      </c>
      <c r="P170" s="12">
        <f t="shared" si="91"/>
        <v>1</v>
      </c>
      <c r="Q170" s="12">
        <f t="shared" si="92"/>
        <v>1</v>
      </c>
      <c r="R170" s="12">
        <f t="shared" si="93"/>
        <v>1</v>
      </c>
      <c r="S170" s="12">
        <f t="shared" si="94"/>
        <v>1</v>
      </c>
      <c r="T170" s="12">
        <f t="shared" si="95"/>
        <v>1</v>
      </c>
      <c r="U170" s="12">
        <f t="shared" si="96"/>
        <v>1</v>
      </c>
    </row>
  </sheetData>
  <mergeCells count="7">
    <mergeCell ref="A1:U1"/>
    <mergeCell ref="AO6:AR6"/>
    <mergeCell ref="AS6:AV6"/>
    <mergeCell ref="AW6:AZ6"/>
    <mergeCell ref="B7:J7"/>
    <mergeCell ref="M7:U7"/>
    <mergeCell ref="AK6:AN6"/>
  </mergeCells>
  <conditionalFormatting sqref="Z8:Z169">
    <cfRule type="top10" dxfId="17" priority="1" rank="20"/>
    <cfRule type="top10" dxfId="16" priority="2" rank="20"/>
    <cfRule type="top10" dxfId="15" priority="3" rank="40"/>
    <cfRule type="top10" dxfId="14" priority="4" rank="60"/>
    <cfRule type="top10" dxfId="13" priority="5" rank="80"/>
    <cfRule type="top10" dxfId="12" priority="6" rank="100"/>
    <cfRule type="top10" dxfId="11" priority="7" rank="118"/>
    <cfRule type="top10" dxfId="10" priority="8" rank="20"/>
    <cfRule type="top10" dxfId="9" priority="9" rank="20"/>
  </conditionalFormatting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72"/>
  <sheetViews>
    <sheetView zoomScale="70" zoomScaleNormal="70" workbookViewId="0">
      <selection activeCell="M41" sqref="M41"/>
    </sheetView>
  </sheetViews>
  <sheetFormatPr defaultRowHeight="15" x14ac:dyDescent="0.25"/>
  <cols>
    <col min="5" max="5" width="13.5703125" bestFit="1" customWidth="1"/>
    <col min="25" max="25" width="13.5703125" bestFit="1" customWidth="1"/>
  </cols>
  <sheetData>
    <row r="1" spans="1:25" ht="21" x14ac:dyDescent="0.35">
      <c r="A1" s="152" t="s">
        <v>365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9"/>
    </row>
    <row r="2" spans="1:25" x14ac:dyDescent="0.25">
      <c r="A2" s="166" t="s">
        <v>153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0"/>
    </row>
    <row r="3" spans="1:25" x14ac:dyDescent="0.25">
      <c r="A3" s="11"/>
      <c r="B3" s="11"/>
      <c r="C3" s="11"/>
      <c r="D3" s="11"/>
      <c r="E3" s="151" t="s">
        <v>107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0"/>
    </row>
    <row r="4" spans="1:25" x14ac:dyDescent="0.25">
      <c r="A4" s="10" t="s">
        <v>154</v>
      </c>
      <c r="B4" s="10" t="s">
        <v>155</v>
      </c>
      <c r="C4" s="10" t="s">
        <v>156</v>
      </c>
      <c r="D4" s="10"/>
      <c r="E4" s="10" t="s">
        <v>157</v>
      </c>
      <c r="F4" s="10" t="s">
        <v>158</v>
      </c>
      <c r="G4" s="10" t="s">
        <v>23</v>
      </c>
      <c r="H4" s="10" t="s">
        <v>159</v>
      </c>
      <c r="I4" s="10" t="s">
        <v>24</v>
      </c>
      <c r="J4" s="10" t="s">
        <v>160</v>
      </c>
      <c r="K4" s="10" t="s">
        <v>161</v>
      </c>
      <c r="L4" s="10" t="s">
        <v>162</v>
      </c>
      <c r="M4" s="10" t="s">
        <v>163</v>
      </c>
      <c r="N4" s="10" t="s">
        <v>164</v>
      </c>
      <c r="O4" s="10" t="s">
        <v>165</v>
      </c>
      <c r="P4" s="10" t="s">
        <v>166</v>
      </c>
      <c r="Q4" s="10" t="s">
        <v>167</v>
      </c>
      <c r="R4" s="10" t="s">
        <v>168</v>
      </c>
      <c r="S4" s="10" t="s">
        <v>169</v>
      </c>
      <c r="T4" s="10" t="s">
        <v>170</v>
      </c>
      <c r="U4" s="10" t="s">
        <v>171</v>
      </c>
      <c r="V4" s="10" t="s">
        <v>172</v>
      </c>
      <c r="W4" s="10" t="s">
        <v>173</v>
      </c>
      <c r="X4" s="10" t="s">
        <v>174</v>
      </c>
      <c r="Y4" s="17" t="s">
        <v>175</v>
      </c>
    </row>
    <row r="5" spans="1:25" x14ac:dyDescent="0.25">
      <c r="A5" s="10">
        <v>3958</v>
      </c>
      <c r="B5" s="10">
        <v>2</v>
      </c>
      <c r="C5" s="10">
        <v>1</v>
      </c>
      <c r="D5" s="10" t="s">
        <v>176</v>
      </c>
      <c r="E5" s="10">
        <v>415969.74</v>
      </c>
      <c r="F5" s="10">
        <v>1576832.7240000002</v>
      </c>
      <c r="G5" s="10">
        <v>2253703.0260000001</v>
      </c>
      <c r="H5" s="10">
        <v>364711.14399999997</v>
      </c>
      <c r="I5" s="10">
        <v>1059788.1499999999</v>
      </c>
      <c r="J5" s="10">
        <v>485336.390000001</v>
      </c>
      <c r="K5" s="10">
        <v>520674.924</v>
      </c>
      <c r="L5" s="10">
        <v>3260145.2320010001</v>
      </c>
      <c r="M5" s="10">
        <v>1075049.6100000001</v>
      </c>
      <c r="N5" s="10">
        <v>1986144.29</v>
      </c>
      <c r="O5" s="10">
        <v>13973377.73</v>
      </c>
      <c r="P5" s="10">
        <v>485359.98</v>
      </c>
      <c r="Q5" s="10">
        <v>600223.9</v>
      </c>
      <c r="R5" s="10">
        <v>1420712.3199999998</v>
      </c>
      <c r="S5" s="10">
        <v>369363.39000100002</v>
      </c>
      <c r="T5" s="10">
        <v>675512.2200010001</v>
      </c>
      <c r="U5" s="10">
        <v>436571.37</v>
      </c>
      <c r="V5" s="10">
        <v>2185695.44</v>
      </c>
      <c r="W5" s="10">
        <v>693908.46</v>
      </c>
      <c r="X5" s="10">
        <v>1632617.63</v>
      </c>
      <c r="Y5" s="4">
        <f>SUM(E5:X5)</f>
        <v>35471697.670003004</v>
      </c>
    </row>
    <row r="6" spans="1:25" x14ac:dyDescent="0.25">
      <c r="A6" s="10">
        <v>3959</v>
      </c>
      <c r="B6" s="10">
        <v>2</v>
      </c>
      <c r="C6" s="10">
        <v>2</v>
      </c>
      <c r="D6" s="10" t="s">
        <v>177</v>
      </c>
      <c r="E6" s="10">
        <v>442625.69800019998</v>
      </c>
      <c r="F6" s="10">
        <v>1306834.1100000001</v>
      </c>
      <c r="G6" s="10">
        <v>2402627.6379999998</v>
      </c>
      <c r="H6" s="10">
        <v>333555.69</v>
      </c>
      <c r="I6" s="10">
        <v>1214004.6780000001</v>
      </c>
      <c r="J6" s="10">
        <v>559010.874000001</v>
      </c>
      <c r="K6" s="10">
        <v>668989.14399999997</v>
      </c>
      <c r="L6" s="10">
        <v>3278325.6440099999</v>
      </c>
      <c r="M6" s="10">
        <v>1316418.8799999999</v>
      </c>
      <c r="N6" s="10">
        <v>2360692.83</v>
      </c>
      <c r="O6" s="10">
        <v>13183925.629999999</v>
      </c>
      <c r="P6" s="10">
        <v>719637.5</v>
      </c>
      <c r="Q6" s="10">
        <v>743397.26</v>
      </c>
      <c r="R6" s="10">
        <v>1673933.5</v>
      </c>
      <c r="S6" s="10">
        <v>493427.23</v>
      </c>
      <c r="T6" s="10">
        <v>832770.19</v>
      </c>
      <c r="U6" s="10">
        <v>650683.14</v>
      </c>
      <c r="V6" s="10">
        <v>2963138.3500009999</v>
      </c>
      <c r="W6" s="10">
        <v>940341.09000099998</v>
      </c>
      <c r="X6" s="10">
        <v>2299447.27</v>
      </c>
      <c r="Y6" s="4">
        <f t="shared" ref="Y6:Y13" si="0">SUM(E6:X6)</f>
        <v>38383786.346012212</v>
      </c>
    </row>
    <row r="7" spans="1:25" x14ac:dyDescent="0.25">
      <c r="A7" s="10">
        <v>3960</v>
      </c>
      <c r="B7" s="10">
        <v>2</v>
      </c>
      <c r="C7" s="10">
        <v>3</v>
      </c>
      <c r="D7" s="10" t="s">
        <v>178</v>
      </c>
      <c r="E7" s="10">
        <v>355152.26800000004</v>
      </c>
      <c r="F7" s="10">
        <v>1176776.7660000001</v>
      </c>
      <c r="G7" s="10">
        <v>1956983.8900000001</v>
      </c>
      <c r="H7" s="10">
        <v>277323.12600000104</v>
      </c>
      <c r="I7" s="10">
        <v>918614.7620000001</v>
      </c>
      <c r="J7" s="10">
        <v>424095.41800000001</v>
      </c>
      <c r="K7" s="10">
        <v>439564.02799999999</v>
      </c>
      <c r="L7" s="10">
        <v>2643619.0060000001</v>
      </c>
      <c r="M7" s="10">
        <v>996371.41</v>
      </c>
      <c r="N7" s="10">
        <v>1884146.2800050001</v>
      </c>
      <c r="O7" s="10">
        <v>11616836.640009999</v>
      </c>
      <c r="P7" s="10">
        <v>524744.02000100003</v>
      </c>
      <c r="Q7" s="10">
        <v>552746.54</v>
      </c>
      <c r="R7" s="10">
        <v>1297726.3200010001</v>
      </c>
      <c r="S7" s="10">
        <v>345232.35</v>
      </c>
      <c r="T7" s="10">
        <v>616064.99</v>
      </c>
      <c r="U7" s="10">
        <v>453020.9</v>
      </c>
      <c r="V7" s="10">
        <v>2294421.81</v>
      </c>
      <c r="W7" s="10">
        <v>772243.870001</v>
      </c>
      <c r="X7" s="10">
        <v>1743750.02</v>
      </c>
      <c r="Y7" s="4">
        <f t="shared" si="0"/>
        <v>31289434.414017998</v>
      </c>
    </row>
    <row r="8" spans="1:25" x14ac:dyDescent="0.25">
      <c r="A8" s="10">
        <v>3964</v>
      </c>
      <c r="B8" s="10">
        <v>3</v>
      </c>
      <c r="C8" s="10">
        <v>1</v>
      </c>
      <c r="D8" s="10" t="s">
        <v>179</v>
      </c>
      <c r="E8" s="10">
        <v>355085.10600099998</v>
      </c>
      <c r="F8" s="10">
        <v>1229226.6840000001</v>
      </c>
      <c r="G8" s="10">
        <v>2020704.294</v>
      </c>
      <c r="H8" s="10">
        <v>301455.462</v>
      </c>
      <c r="I8" s="10">
        <v>904879.04800000007</v>
      </c>
      <c r="J8" s="10">
        <v>438634.51399999997</v>
      </c>
      <c r="K8" s="10">
        <v>451013.53600000002</v>
      </c>
      <c r="L8" s="10">
        <v>2540647.1119999997</v>
      </c>
      <c r="M8" s="10">
        <v>873697.14</v>
      </c>
      <c r="N8" s="10">
        <v>1143747.83</v>
      </c>
      <c r="O8" s="10">
        <v>7233057.6500000004</v>
      </c>
      <c r="P8" s="10">
        <v>378452.13999999996</v>
      </c>
      <c r="Q8" s="10">
        <v>380727.27</v>
      </c>
      <c r="R8" s="10">
        <v>865834.61</v>
      </c>
      <c r="S8" s="10">
        <v>274466.81000000006</v>
      </c>
      <c r="T8" s="10">
        <v>462943.48</v>
      </c>
      <c r="U8" s="10">
        <v>349398.49000039999</v>
      </c>
      <c r="V8" s="10">
        <v>1660825.3300010001</v>
      </c>
      <c r="W8" s="10">
        <v>509674.48000030004</v>
      </c>
      <c r="X8" s="10">
        <v>1339650.83</v>
      </c>
      <c r="Y8" s="4">
        <f t="shared" si="0"/>
        <v>23714121.816002697</v>
      </c>
    </row>
    <row r="9" spans="1:25" x14ac:dyDescent="0.25">
      <c r="A9" s="10">
        <v>3965</v>
      </c>
      <c r="B9" s="10">
        <v>3</v>
      </c>
      <c r="C9" s="10">
        <v>2</v>
      </c>
      <c r="D9" s="10" t="s">
        <v>180</v>
      </c>
      <c r="E9" s="10">
        <v>302348.52</v>
      </c>
      <c r="F9" s="10">
        <v>1161709.808</v>
      </c>
      <c r="G9" s="10">
        <v>1775007.4580001</v>
      </c>
      <c r="H9" s="10">
        <v>271339.80800000002</v>
      </c>
      <c r="I9" s="10">
        <v>753374.15400099999</v>
      </c>
      <c r="J9" s="10">
        <v>344874.32799999998</v>
      </c>
      <c r="K9" s="10">
        <v>433133.93199999997</v>
      </c>
      <c r="L9" s="10">
        <v>1858142.8620000002</v>
      </c>
      <c r="M9" s="10">
        <v>752166.33</v>
      </c>
      <c r="N9" s="10">
        <v>1511640.06</v>
      </c>
      <c r="O9" s="10">
        <v>7991422.9600000009</v>
      </c>
      <c r="P9" s="10">
        <v>362425.51000010001</v>
      </c>
      <c r="Q9" s="10">
        <v>445249.95</v>
      </c>
      <c r="R9" s="10">
        <v>957460.74</v>
      </c>
      <c r="S9" s="10">
        <v>265122.51</v>
      </c>
      <c r="T9" s="10">
        <v>461842.52</v>
      </c>
      <c r="U9" s="10">
        <v>400460.81999999995</v>
      </c>
      <c r="V9" s="10">
        <v>1687841.88</v>
      </c>
      <c r="W9" s="10">
        <v>547658.35000099998</v>
      </c>
      <c r="X9" s="10">
        <v>1335736.1499999999</v>
      </c>
      <c r="Y9" s="4">
        <f t="shared" si="0"/>
        <v>23618958.650002196</v>
      </c>
    </row>
    <row r="10" spans="1:25" x14ac:dyDescent="0.25">
      <c r="A10" s="10">
        <v>3966</v>
      </c>
      <c r="B10" s="10">
        <v>3</v>
      </c>
      <c r="C10" s="10">
        <v>3</v>
      </c>
      <c r="D10" s="10" t="s">
        <v>181</v>
      </c>
      <c r="E10" s="10">
        <v>304805.3</v>
      </c>
      <c r="F10" s="10">
        <v>1153989.2860000001</v>
      </c>
      <c r="G10" s="10">
        <v>1716541.952</v>
      </c>
      <c r="H10" s="10">
        <v>247941.81799999901</v>
      </c>
      <c r="I10" s="10">
        <v>818453.02800002007</v>
      </c>
      <c r="J10" s="10">
        <v>367552.94200000097</v>
      </c>
      <c r="K10" s="10">
        <v>379984.25599999999</v>
      </c>
      <c r="L10" s="10">
        <v>2370311.4019999998</v>
      </c>
      <c r="M10" s="10">
        <v>903799.78000100004</v>
      </c>
      <c r="N10" s="10">
        <v>1418609.75</v>
      </c>
      <c r="O10" s="10">
        <v>8555669.2100000009</v>
      </c>
      <c r="P10" s="10">
        <v>430211.66000000003</v>
      </c>
      <c r="Q10" s="10">
        <v>430458.34000099998</v>
      </c>
      <c r="R10" s="10">
        <v>1017088.8500030001</v>
      </c>
      <c r="S10" s="10">
        <v>273833.08999999997</v>
      </c>
      <c r="T10" s="10">
        <v>508738.11</v>
      </c>
      <c r="U10" s="10">
        <v>417216.15</v>
      </c>
      <c r="V10" s="10">
        <v>1944151.6500000001</v>
      </c>
      <c r="W10" s="10">
        <v>653199.35999999999</v>
      </c>
      <c r="X10" s="10">
        <v>1448122.09</v>
      </c>
      <c r="Y10" s="4">
        <f t="shared" si="0"/>
        <v>25360678.024005014</v>
      </c>
    </row>
    <row r="11" spans="1:25" x14ac:dyDescent="0.25">
      <c r="A11" s="10">
        <v>3970</v>
      </c>
      <c r="B11" s="10">
        <v>1</v>
      </c>
      <c r="C11" s="10">
        <v>1</v>
      </c>
      <c r="D11" s="10" t="s">
        <v>182</v>
      </c>
      <c r="E11" s="10">
        <v>345071.4300004</v>
      </c>
      <c r="F11" s="10">
        <v>1335036.3540000001</v>
      </c>
      <c r="G11" s="10">
        <v>1858721.996</v>
      </c>
      <c r="H11" s="10">
        <v>324981.62400000001</v>
      </c>
      <c r="I11" s="10">
        <v>912197.946</v>
      </c>
      <c r="J11" s="10">
        <v>411723.09600000002</v>
      </c>
      <c r="K11" s="10">
        <v>506686.71600000001</v>
      </c>
      <c r="L11" s="10">
        <v>2404868.6359999999</v>
      </c>
      <c r="M11" s="10">
        <v>792370.98</v>
      </c>
      <c r="N11" s="10">
        <v>1399515.31</v>
      </c>
      <c r="O11" s="10">
        <v>9580969.3300000001</v>
      </c>
      <c r="P11" s="10">
        <v>369585.32999999996</v>
      </c>
      <c r="Q11" s="10">
        <v>447301.82999999996</v>
      </c>
      <c r="R11" s="10">
        <v>1011143.06</v>
      </c>
      <c r="S11" s="10">
        <v>294090.46999999997</v>
      </c>
      <c r="T11" s="10">
        <v>503136.4</v>
      </c>
      <c r="U11" s="10">
        <v>353283.33000039996</v>
      </c>
      <c r="V11" s="10">
        <v>1681676.440001</v>
      </c>
      <c r="W11" s="10">
        <v>539278.51</v>
      </c>
      <c r="X11" s="10">
        <v>1251778.6000000001</v>
      </c>
      <c r="Y11" s="4">
        <f t="shared" si="0"/>
        <v>26323417.388001796</v>
      </c>
    </row>
    <row r="12" spans="1:25" x14ac:dyDescent="0.25">
      <c r="A12" s="10">
        <v>3971</v>
      </c>
      <c r="B12" s="10">
        <v>1</v>
      </c>
      <c r="C12" s="10">
        <v>2</v>
      </c>
      <c r="D12" s="10" t="s">
        <v>183</v>
      </c>
      <c r="E12" s="10">
        <v>363878.52000050002</v>
      </c>
      <c r="F12" s="10">
        <v>1234356.99</v>
      </c>
      <c r="G12" s="10">
        <v>2005163.284</v>
      </c>
      <c r="H12" s="10">
        <v>298398.864</v>
      </c>
      <c r="I12" s="10">
        <v>949466.83600199991</v>
      </c>
      <c r="J12" s="10">
        <v>434401.16400001</v>
      </c>
      <c r="K12" s="10">
        <v>505422.61599999998</v>
      </c>
      <c r="L12" s="10">
        <v>2647693.2280000001</v>
      </c>
      <c r="M12" s="10">
        <v>999756.21</v>
      </c>
      <c r="N12" s="10">
        <v>1532692.63</v>
      </c>
      <c r="O12" s="10">
        <v>9352638.8300000001</v>
      </c>
      <c r="P12" s="10">
        <v>535252.53</v>
      </c>
      <c r="Q12" s="10">
        <v>490560.56</v>
      </c>
      <c r="R12" s="10">
        <v>1139316.8899999999</v>
      </c>
      <c r="S12" s="10">
        <v>383988.37</v>
      </c>
      <c r="T12" s="10">
        <v>571246.51000100002</v>
      </c>
      <c r="U12" s="10">
        <v>494821.79</v>
      </c>
      <c r="V12" s="10">
        <v>2339700.75</v>
      </c>
      <c r="W12" s="10">
        <v>746852.23000099999</v>
      </c>
      <c r="X12" s="10">
        <v>1740808.56</v>
      </c>
      <c r="Y12" s="4">
        <f t="shared" si="0"/>
        <v>28766417.362004507</v>
      </c>
    </row>
    <row r="13" spans="1:25" x14ac:dyDescent="0.25">
      <c r="A13" s="10">
        <v>3972</v>
      </c>
      <c r="B13" s="10">
        <v>1</v>
      </c>
      <c r="C13" s="10">
        <v>3</v>
      </c>
      <c r="D13" s="10" t="s">
        <v>184</v>
      </c>
      <c r="E13" s="10">
        <v>324010.70600000001</v>
      </c>
      <c r="F13" s="10">
        <v>1188955.976</v>
      </c>
      <c r="G13" s="10">
        <v>1967612.8160000001</v>
      </c>
      <c r="H13" s="10">
        <v>290441.08</v>
      </c>
      <c r="I13" s="10">
        <v>908503.74000001</v>
      </c>
      <c r="J13" s="10">
        <v>420095.84400000097</v>
      </c>
      <c r="K13" s="10">
        <v>461825.88400000002</v>
      </c>
      <c r="L13" s="10">
        <v>2314820.6260000002</v>
      </c>
      <c r="M13" s="10">
        <v>931753.29000299994</v>
      </c>
      <c r="N13" s="10">
        <v>1807442.02</v>
      </c>
      <c r="O13" s="10">
        <v>9621689.3000000007</v>
      </c>
      <c r="P13" s="10">
        <v>467149.88</v>
      </c>
      <c r="Q13" s="10">
        <v>531713.42000100005</v>
      </c>
      <c r="R13" s="10">
        <v>1179849.4200029999</v>
      </c>
      <c r="S13" s="10">
        <v>359538.70000099996</v>
      </c>
      <c r="T13" s="10">
        <v>581130.35</v>
      </c>
      <c r="U13" s="10">
        <v>541377.30999999994</v>
      </c>
      <c r="V13" s="10">
        <v>2376623.8199999998</v>
      </c>
      <c r="W13" s="10">
        <v>797683.55999999994</v>
      </c>
      <c r="X13" s="10">
        <v>1835926.76</v>
      </c>
      <c r="Y13" s="4">
        <f t="shared" si="0"/>
        <v>28908144.502008013</v>
      </c>
    </row>
    <row r="14" spans="1:25" x14ac:dyDescent="0.25">
      <c r="A14" s="11"/>
      <c r="B14" s="11"/>
      <c r="C14" s="11"/>
      <c r="D14" s="11"/>
      <c r="E14" s="151" t="s">
        <v>185</v>
      </c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7" t="s">
        <v>175</v>
      </c>
    </row>
    <row r="15" spans="1:25" x14ac:dyDescent="0.25">
      <c r="A15" s="10">
        <v>3958</v>
      </c>
      <c r="B15" s="10">
        <v>2</v>
      </c>
      <c r="C15" s="10">
        <v>1</v>
      </c>
      <c r="D15" s="10" t="s">
        <v>176</v>
      </c>
      <c r="E15" s="12">
        <f>E5/$Y5</f>
        <v>1.1726806646521712E-2</v>
      </c>
      <c r="F15" s="12">
        <f t="shared" ref="F15:X23" si="1">F5/$Y5</f>
        <v>4.4453263519255368E-2</v>
      </c>
      <c r="G15" s="12">
        <f t="shared" si="1"/>
        <v>6.3535245675762131E-2</v>
      </c>
      <c r="H15" s="12">
        <f t="shared" si="1"/>
        <v>1.0281750464636532E-2</v>
      </c>
      <c r="I15" s="12">
        <f t="shared" si="1"/>
        <v>2.9877006729684109E-2</v>
      </c>
      <c r="J15" s="12">
        <f t="shared" si="1"/>
        <v>1.3682355846487453E-2</v>
      </c>
      <c r="K15" s="12">
        <f t="shared" si="1"/>
        <v>1.4678601764254265E-2</v>
      </c>
      <c r="L15" s="12">
        <f t="shared" si="1"/>
        <v>9.1908350773917832E-2</v>
      </c>
      <c r="M15" s="12">
        <f t="shared" si="1"/>
        <v>3.0307250022293872E-2</v>
      </c>
      <c r="N15" s="12">
        <f t="shared" si="1"/>
        <v>5.5992366321942433E-2</v>
      </c>
      <c r="O15" s="12">
        <f t="shared" si="1"/>
        <v>0.3939303345443409</v>
      </c>
      <c r="P15" s="12">
        <f t="shared" si="1"/>
        <v>1.3683020883729777E-2</v>
      </c>
      <c r="Q15" s="12">
        <f t="shared" si="1"/>
        <v>1.6921205902912996E-2</v>
      </c>
      <c r="R15" s="12">
        <f t="shared" si="1"/>
        <v>4.0051996755752668E-2</v>
      </c>
      <c r="S15" s="12">
        <f t="shared" si="1"/>
        <v>1.0412904209920458E-2</v>
      </c>
      <c r="T15" s="12">
        <f t="shared" si="1"/>
        <v>1.9043695801801271E-2</v>
      </c>
      <c r="U15" s="12">
        <f t="shared" si="1"/>
        <v>1.230759728675718E-2</v>
      </c>
      <c r="V15" s="12">
        <f t="shared" si="1"/>
        <v>6.161801051457301E-2</v>
      </c>
      <c r="W15" s="12">
        <f t="shared" si="1"/>
        <v>1.9562313212508307E-2</v>
      </c>
      <c r="X15" s="12">
        <f t="shared" si="1"/>
        <v>4.6025923122947662E-2</v>
      </c>
      <c r="Y15" s="5">
        <f>SUM(E15:X15)</f>
        <v>1.0000000000000002</v>
      </c>
    </row>
    <row r="16" spans="1:25" x14ac:dyDescent="0.25">
      <c r="A16" s="10">
        <v>3959</v>
      </c>
      <c r="B16" s="10">
        <v>2</v>
      </c>
      <c r="C16" s="10">
        <v>2</v>
      </c>
      <c r="D16" s="10" t="s">
        <v>177</v>
      </c>
      <c r="E16" s="12">
        <f t="shared" ref="E16:T23" si="2">E6/$Y6</f>
        <v>1.153157987099377E-2</v>
      </c>
      <c r="F16" s="12">
        <f t="shared" si="2"/>
        <v>3.4046513760249981E-2</v>
      </c>
      <c r="G16" s="12">
        <f t="shared" si="2"/>
        <v>6.2594857535455586E-2</v>
      </c>
      <c r="H16" s="12">
        <f t="shared" si="2"/>
        <v>8.6900152838792037E-3</v>
      </c>
      <c r="I16" s="12">
        <f t="shared" si="2"/>
        <v>3.1628059489918613E-2</v>
      </c>
      <c r="J16" s="12">
        <f t="shared" si="2"/>
        <v>1.4563724093313114E-2</v>
      </c>
      <c r="K16" s="12">
        <f t="shared" si="2"/>
        <v>1.7428951327765584E-2</v>
      </c>
      <c r="L16" s="12">
        <f t="shared" si="2"/>
        <v>8.5409125990265761E-2</v>
      </c>
      <c r="M16" s="12">
        <f t="shared" si="2"/>
        <v>3.4296222580364744E-2</v>
      </c>
      <c r="N16" s="12">
        <f t="shared" si="2"/>
        <v>6.1502343951152658E-2</v>
      </c>
      <c r="O16" s="12">
        <f t="shared" si="2"/>
        <v>0.34347642286128216</v>
      </c>
      <c r="P16" s="12">
        <f t="shared" si="2"/>
        <v>1.8748476075622095E-2</v>
      </c>
      <c r="Q16" s="12">
        <f t="shared" si="2"/>
        <v>1.9367481188505349E-2</v>
      </c>
      <c r="R16" s="12">
        <f t="shared" si="2"/>
        <v>4.3610431886793505E-2</v>
      </c>
      <c r="S16" s="12">
        <f t="shared" si="2"/>
        <v>1.2855095262150014E-2</v>
      </c>
      <c r="T16" s="12">
        <f t="shared" si="2"/>
        <v>2.1695884363594539E-2</v>
      </c>
      <c r="U16" s="12">
        <f t="shared" si="1"/>
        <v>1.6952031103299455E-2</v>
      </c>
      <c r="V16" s="12">
        <f t="shared" si="1"/>
        <v>7.7197656408611384E-2</v>
      </c>
      <c r="W16" s="12">
        <f t="shared" si="1"/>
        <v>2.4498393189360132E-2</v>
      </c>
      <c r="X16" s="12">
        <f t="shared" si="1"/>
        <v>5.9906733777422019E-2</v>
      </c>
      <c r="Y16" s="5">
        <f t="shared" ref="Y16:Y22" si="3">SUM(E16:X16)</f>
        <v>0.99999999999999967</v>
      </c>
    </row>
    <row r="17" spans="1:28" x14ac:dyDescent="0.25">
      <c r="A17" s="10">
        <v>3960</v>
      </c>
      <c r="B17" s="10">
        <v>2</v>
      </c>
      <c r="C17" s="10">
        <v>3</v>
      </c>
      <c r="D17" s="10" t="s">
        <v>178</v>
      </c>
      <c r="E17" s="12">
        <f t="shared" si="2"/>
        <v>1.1350549303661688E-2</v>
      </c>
      <c r="F17" s="12">
        <f t="shared" si="1"/>
        <v>3.7609397166757083E-2</v>
      </c>
      <c r="G17" s="12">
        <f t="shared" si="1"/>
        <v>6.2544559422373275E-2</v>
      </c>
      <c r="H17" s="12">
        <f t="shared" si="1"/>
        <v>8.8631556048759177E-3</v>
      </c>
      <c r="I17" s="12">
        <f t="shared" si="1"/>
        <v>2.9358624698836069E-2</v>
      </c>
      <c r="J17" s="12">
        <f t="shared" si="1"/>
        <v>1.3553949630038718E-2</v>
      </c>
      <c r="K17" s="12">
        <f t="shared" si="1"/>
        <v>1.4048321301808851E-2</v>
      </c>
      <c r="L17" s="12">
        <f t="shared" si="1"/>
        <v>8.4489191176163631E-2</v>
      </c>
      <c r="M17" s="12">
        <f t="shared" si="1"/>
        <v>3.1843701513301084E-2</v>
      </c>
      <c r="N17" s="12">
        <f t="shared" si="1"/>
        <v>6.0216693439523551E-2</v>
      </c>
      <c r="O17" s="12">
        <f t="shared" si="1"/>
        <v>0.37127026606800961</v>
      </c>
      <c r="P17" s="12">
        <f t="shared" si="1"/>
        <v>1.6770645741231716E-2</v>
      </c>
      <c r="Q17" s="12">
        <f t="shared" si="1"/>
        <v>1.7665597041037078E-2</v>
      </c>
      <c r="R17" s="12">
        <f t="shared" si="1"/>
        <v>4.1474905005620843E-2</v>
      </c>
      <c r="S17" s="12">
        <f t="shared" si="1"/>
        <v>1.103351199743426E-2</v>
      </c>
      <c r="T17" s="12">
        <f t="shared" si="1"/>
        <v>1.9689233811270055E-2</v>
      </c>
      <c r="U17" s="12">
        <f t="shared" si="1"/>
        <v>1.4478398490866996E-2</v>
      </c>
      <c r="V17" s="12">
        <f t="shared" si="1"/>
        <v>7.3328964008760572E-2</v>
      </c>
      <c r="W17" s="12">
        <f t="shared" si="1"/>
        <v>2.4680659285264247E-2</v>
      </c>
      <c r="X17" s="12">
        <f t="shared" si="1"/>
        <v>5.5729675293164825E-2</v>
      </c>
      <c r="Y17" s="5">
        <f t="shared" si="3"/>
        <v>1.0000000000000002</v>
      </c>
    </row>
    <row r="18" spans="1:28" x14ac:dyDescent="0.25">
      <c r="A18" s="10">
        <v>3964</v>
      </c>
      <c r="B18" s="10">
        <v>3</v>
      </c>
      <c r="C18" s="10">
        <v>1</v>
      </c>
      <c r="D18" s="10" t="s">
        <v>179</v>
      </c>
      <c r="E18" s="12">
        <f t="shared" si="2"/>
        <v>1.4973571813289011E-2</v>
      </c>
      <c r="F18" s="12">
        <f t="shared" si="1"/>
        <v>5.1835218421223461E-2</v>
      </c>
      <c r="G18" s="12">
        <f t="shared" si="1"/>
        <v>8.5211010961257438E-2</v>
      </c>
      <c r="H18" s="12">
        <f t="shared" si="1"/>
        <v>1.2712065171081843E-2</v>
      </c>
      <c r="I18" s="12">
        <f t="shared" si="1"/>
        <v>3.8157813939766985E-2</v>
      </c>
      <c r="J18" s="12">
        <f t="shared" si="1"/>
        <v>1.8496763970572247E-2</v>
      </c>
      <c r="K18" s="12">
        <f t="shared" si="1"/>
        <v>1.9018774530189363E-2</v>
      </c>
      <c r="L18" s="12">
        <f t="shared" si="1"/>
        <v>0.10713646205045331</v>
      </c>
      <c r="M18" s="12">
        <f t="shared" si="1"/>
        <v>3.684290511700139E-2</v>
      </c>
      <c r="N18" s="12">
        <f t="shared" si="1"/>
        <v>4.8230663520846866E-2</v>
      </c>
      <c r="O18" s="12">
        <f t="shared" si="1"/>
        <v>0.30501056316236891</v>
      </c>
      <c r="P18" s="12">
        <f t="shared" si="1"/>
        <v>1.5958935478884734E-2</v>
      </c>
      <c r="Q18" s="12">
        <f t="shared" si="1"/>
        <v>1.6054875358828539E-2</v>
      </c>
      <c r="R18" s="12">
        <f t="shared" si="1"/>
        <v>3.6511350355623119E-2</v>
      </c>
      <c r="S18" s="12">
        <f t="shared" si="1"/>
        <v>1.1573981618614488E-2</v>
      </c>
      <c r="T18" s="12">
        <f t="shared" si="1"/>
        <v>1.9521847934828342E-2</v>
      </c>
      <c r="U18" s="12">
        <f t="shared" si="1"/>
        <v>1.4733773095684272E-2</v>
      </c>
      <c r="V18" s="12">
        <f t="shared" si="1"/>
        <v>7.0035287112350353E-2</v>
      </c>
      <c r="W18" s="12">
        <f t="shared" si="1"/>
        <v>2.1492445891728655E-2</v>
      </c>
      <c r="X18" s="12">
        <f t="shared" si="1"/>
        <v>5.6491690495406865E-2</v>
      </c>
      <c r="Y18" s="5">
        <f t="shared" si="3"/>
        <v>1</v>
      </c>
    </row>
    <row r="19" spans="1:28" x14ac:dyDescent="0.25">
      <c r="A19" s="10">
        <v>3965</v>
      </c>
      <c r="B19" s="10">
        <v>3</v>
      </c>
      <c r="C19" s="10">
        <v>2</v>
      </c>
      <c r="D19" s="10" t="s">
        <v>180</v>
      </c>
      <c r="E19" s="12">
        <f t="shared" si="2"/>
        <v>1.2801094429282634E-2</v>
      </c>
      <c r="F19" s="12">
        <f t="shared" si="1"/>
        <v>4.9185479563888052E-2</v>
      </c>
      <c r="G19" s="12">
        <f t="shared" si="1"/>
        <v>7.5151808523951799E-2</v>
      </c>
      <c r="H19" s="12">
        <f t="shared" si="1"/>
        <v>1.1488220629065489E-2</v>
      </c>
      <c r="I19" s="12">
        <f t="shared" si="1"/>
        <v>3.1897009735479168E-2</v>
      </c>
      <c r="J19" s="12">
        <f t="shared" si="1"/>
        <v>1.4601589050157718E-2</v>
      </c>
      <c r="K19" s="12">
        <f t="shared" si="1"/>
        <v>1.8338400876109738E-2</v>
      </c>
      <c r="L19" s="12">
        <f t="shared" si="1"/>
        <v>7.8671667516545127E-2</v>
      </c>
      <c r="M19" s="12">
        <f t="shared" si="1"/>
        <v>3.1845871833131388E-2</v>
      </c>
      <c r="N19" s="12">
        <f t="shared" si="1"/>
        <v>6.4001130718769408E-2</v>
      </c>
      <c r="O19" s="12">
        <f t="shared" si="1"/>
        <v>0.33834781111313972</v>
      </c>
      <c r="P19" s="12">
        <f t="shared" si="1"/>
        <v>1.5344686248479728E-2</v>
      </c>
      <c r="Q19" s="12">
        <f t="shared" si="1"/>
        <v>1.8851379376963285E-2</v>
      </c>
      <c r="R19" s="12">
        <f t="shared" si="1"/>
        <v>4.0537804997592936E-2</v>
      </c>
      <c r="S19" s="12">
        <f t="shared" si="1"/>
        <v>1.122498726250894E-2</v>
      </c>
      <c r="T19" s="12">
        <f t="shared" si="1"/>
        <v>1.9553890027236957E-2</v>
      </c>
      <c r="U19" s="12">
        <f t="shared" si="1"/>
        <v>1.6955058262061132E-2</v>
      </c>
      <c r="V19" s="12">
        <f t="shared" si="1"/>
        <v>7.1461316521668192E-2</v>
      </c>
      <c r="W19" s="12">
        <f t="shared" si="1"/>
        <v>2.3187235225586418E-2</v>
      </c>
      <c r="X19" s="12">
        <f t="shared" si="1"/>
        <v>5.6553558088382347E-2</v>
      </c>
      <c r="Y19" s="5">
        <f t="shared" si="3"/>
        <v>1</v>
      </c>
    </row>
    <row r="20" spans="1:28" x14ac:dyDescent="0.25">
      <c r="A20" s="10">
        <v>3966</v>
      </c>
      <c r="B20" s="10">
        <v>3</v>
      </c>
      <c r="C20" s="10">
        <v>3</v>
      </c>
      <c r="D20" s="10" t="s">
        <v>181</v>
      </c>
      <c r="E20" s="12">
        <f t="shared" si="2"/>
        <v>1.2018815100743291E-2</v>
      </c>
      <c r="F20" s="12">
        <f t="shared" si="1"/>
        <v>4.5503092815882037E-2</v>
      </c>
      <c r="G20" s="12">
        <f t="shared" si="1"/>
        <v>6.7685175860646013E-2</v>
      </c>
      <c r="H20" s="12">
        <f t="shared" si="1"/>
        <v>9.7766241803673784E-3</v>
      </c>
      <c r="I20" s="12">
        <f t="shared" si="1"/>
        <v>3.227252154793802E-2</v>
      </c>
      <c r="J20" s="12">
        <f t="shared" si="1"/>
        <v>1.4493025054460125E-2</v>
      </c>
      <c r="K20" s="12">
        <f t="shared" si="1"/>
        <v>1.4983205718724394E-2</v>
      </c>
      <c r="L20" s="12">
        <f t="shared" si="1"/>
        <v>9.3464039082724604E-2</v>
      </c>
      <c r="M20" s="12">
        <f t="shared" si="1"/>
        <v>3.5637839774848024E-2</v>
      </c>
      <c r="N20" s="12">
        <f t="shared" si="1"/>
        <v>5.5937374728594502E-2</v>
      </c>
      <c r="O20" s="12">
        <f t="shared" si="1"/>
        <v>0.3373596400656827</v>
      </c>
      <c r="P20" s="12">
        <f t="shared" si="1"/>
        <v>1.6963728635046173E-2</v>
      </c>
      <c r="Q20" s="12">
        <f t="shared" si="1"/>
        <v>1.6973455504365929E-2</v>
      </c>
      <c r="R20" s="12">
        <f t="shared" si="1"/>
        <v>4.0104954963754519E-2</v>
      </c>
      <c r="S20" s="12">
        <f t="shared" si="1"/>
        <v>1.0797546096393981E-2</v>
      </c>
      <c r="T20" s="12">
        <f t="shared" si="1"/>
        <v>2.0060114698765414E-2</v>
      </c>
      <c r="U20" s="12">
        <f t="shared" si="1"/>
        <v>1.6451301089232956E-2</v>
      </c>
      <c r="V20" s="12">
        <f t="shared" si="1"/>
        <v>7.6660081728089996E-2</v>
      </c>
      <c r="W20" s="12">
        <f t="shared" si="1"/>
        <v>2.5756383933494113E-2</v>
      </c>
      <c r="X20" s="12">
        <f t="shared" si="1"/>
        <v>5.7101079420246094E-2</v>
      </c>
      <c r="Y20" s="5">
        <f t="shared" si="3"/>
        <v>1.0000000000000002</v>
      </c>
    </row>
    <row r="21" spans="1:28" x14ac:dyDescent="0.25">
      <c r="A21" s="10">
        <v>3970</v>
      </c>
      <c r="B21" s="10">
        <v>1</v>
      </c>
      <c r="C21" s="10">
        <v>1</v>
      </c>
      <c r="D21" s="10" t="s">
        <v>182</v>
      </c>
      <c r="E21" s="12">
        <f t="shared" si="2"/>
        <v>1.3108914580281033E-2</v>
      </c>
      <c r="F21" s="12">
        <f t="shared" si="1"/>
        <v>5.0716680677202239E-2</v>
      </c>
      <c r="G21" s="12">
        <f t="shared" si="1"/>
        <v>7.0610968500131169E-2</v>
      </c>
      <c r="H21" s="12">
        <f t="shared" si="1"/>
        <v>1.2345723171495451E-2</v>
      </c>
      <c r="I21" s="12">
        <f t="shared" si="1"/>
        <v>3.4653477265295329E-2</v>
      </c>
      <c r="J21" s="12">
        <f t="shared" si="1"/>
        <v>1.5640943952348045E-2</v>
      </c>
      <c r="K21" s="12">
        <f t="shared" si="1"/>
        <v>1.9248515818882529E-2</v>
      </c>
      <c r="L21" s="12">
        <f t="shared" si="1"/>
        <v>9.135852691741074E-2</v>
      </c>
      <c r="M21" s="12">
        <f t="shared" si="1"/>
        <v>3.0101372033904776E-2</v>
      </c>
      <c r="N21" s="12">
        <f t="shared" si="1"/>
        <v>5.3166170994116385E-2</v>
      </c>
      <c r="O21" s="12">
        <f t="shared" si="1"/>
        <v>0.36397133353844102</v>
      </c>
      <c r="P21" s="12">
        <f t="shared" si="1"/>
        <v>1.4040172845052285E-2</v>
      </c>
      <c r="Q21" s="12">
        <f t="shared" si="1"/>
        <v>1.6992544068532681E-2</v>
      </c>
      <c r="R21" s="12">
        <f t="shared" si="1"/>
        <v>3.8412302061543072E-2</v>
      </c>
      <c r="S21" s="12">
        <f t="shared" si="1"/>
        <v>1.1172199477946442E-2</v>
      </c>
      <c r="T21" s="12">
        <f t="shared" si="1"/>
        <v>1.9113642905245632E-2</v>
      </c>
      <c r="U21" s="12">
        <f t="shared" si="1"/>
        <v>1.3420876354808946E-2</v>
      </c>
      <c r="V21" s="12">
        <f t="shared" si="1"/>
        <v>6.3885186912224681E-2</v>
      </c>
      <c r="W21" s="12">
        <f t="shared" si="1"/>
        <v>2.0486645105806171E-2</v>
      </c>
      <c r="X21" s="12">
        <f t="shared" si="1"/>
        <v>4.7553802819331518E-2</v>
      </c>
      <c r="Y21" s="5">
        <f t="shared" si="3"/>
        <v>1.0000000000000002</v>
      </c>
    </row>
    <row r="22" spans="1:28" x14ac:dyDescent="0.25">
      <c r="A22" s="10">
        <v>3971</v>
      </c>
      <c r="B22" s="10">
        <v>1</v>
      </c>
      <c r="C22" s="10">
        <v>2</v>
      </c>
      <c r="D22" s="10" t="s">
        <v>183</v>
      </c>
      <c r="E22" s="12">
        <f t="shared" si="2"/>
        <v>1.2649420865356734E-2</v>
      </c>
      <c r="F22" s="12">
        <f t="shared" si="1"/>
        <v>4.2909653102314135E-2</v>
      </c>
      <c r="G22" s="12">
        <f t="shared" si="1"/>
        <v>6.9705005623970265E-2</v>
      </c>
      <c r="H22" s="12">
        <f t="shared" si="1"/>
        <v>1.0373167441912096E-2</v>
      </c>
      <c r="I22" s="12">
        <f t="shared" si="1"/>
        <v>3.3006085674613148E-2</v>
      </c>
      <c r="J22" s="12">
        <f t="shared" si="1"/>
        <v>1.5100982459281818E-2</v>
      </c>
      <c r="K22" s="12">
        <f t="shared" si="1"/>
        <v>1.7569883994924457E-2</v>
      </c>
      <c r="L22" s="12">
        <f t="shared" si="1"/>
        <v>9.2041118457008408E-2</v>
      </c>
      <c r="M22" s="12">
        <f t="shared" si="1"/>
        <v>3.4754283003642507E-2</v>
      </c>
      <c r="N22" s="12">
        <f t="shared" si="1"/>
        <v>5.3280622703626046E-2</v>
      </c>
      <c r="O22" s="12">
        <f t="shared" si="1"/>
        <v>0.32512351859127331</v>
      </c>
      <c r="P22" s="12">
        <f t="shared" si="1"/>
        <v>1.8606854070989619E-2</v>
      </c>
      <c r="Q22" s="12">
        <f t="shared" si="1"/>
        <v>1.705323794154312E-2</v>
      </c>
      <c r="R22" s="12">
        <f t="shared" si="1"/>
        <v>3.9605797123170493E-2</v>
      </c>
      <c r="S22" s="12">
        <f t="shared" si="1"/>
        <v>1.334849471061289E-2</v>
      </c>
      <c r="T22" s="12">
        <f t="shared" si="1"/>
        <v>1.9858104080611668E-2</v>
      </c>
      <c r="U22" s="12">
        <f t="shared" si="1"/>
        <v>1.7201370048032971E-2</v>
      </c>
      <c r="V22" s="12">
        <f t="shared" si="1"/>
        <v>8.1334450535030564E-2</v>
      </c>
      <c r="W22" s="12">
        <f t="shared" si="1"/>
        <v>2.5962643196141045E-2</v>
      </c>
      <c r="X22" s="12">
        <f t="shared" si="1"/>
        <v>6.051530637594478E-2</v>
      </c>
      <c r="Y22" s="5">
        <f t="shared" si="3"/>
        <v>1</v>
      </c>
    </row>
    <row r="23" spans="1:28" x14ac:dyDescent="0.25">
      <c r="A23" s="10">
        <v>3972</v>
      </c>
      <c r="B23" s="10">
        <v>1</v>
      </c>
      <c r="C23" s="10">
        <v>3</v>
      </c>
      <c r="D23" s="10" t="s">
        <v>184</v>
      </c>
      <c r="E23" s="12">
        <f t="shared" si="2"/>
        <v>1.1208284432696593E-2</v>
      </c>
      <c r="F23" s="12">
        <f t="shared" si="1"/>
        <v>4.1128754421350458E-2</v>
      </c>
      <c r="G23" s="12">
        <f t="shared" si="1"/>
        <v>6.8064306786045234E-2</v>
      </c>
      <c r="H23" s="12">
        <f t="shared" si="1"/>
        <v>1.0047032938410331E-2</v>
      </c>
      <c r="I23" s="12">
        <f t="shared" si="1"/>
        <v>3.1427258845233168E-2</v>
      </c>
      <c r="J23" s="12">
        <f t="shared" si="1"/>
        <v>1.4532092987525379E-2</v>
      </c>
      <c r="K23" s="12">
        <f t="shared" si="1"/>
        <v>1.5975632194861925E-2</v>
      </c>
      <c r="L23" s="12">
        <f t="shared" si="1"/>
        <v>8.0075033035731796E-2</v>
      </c>
      <c r="M23" s="12">
        <f t="shared" si="1"/>
        <v>3.2231514891530956E-2</v>
      </c>
      <c r="N23" s="12">
        <f t="shared" si="1"/>
        <v>6.252362616612947E-2</v>
      </c>
      <c r="O23" s="12">
        <f t="shared" si="1"/>
        <v>0.33283662669292596</v>
      </c>
      <c r="P23" s="12">
        <f t="shared" si="1"/>
        <v>1.6159801607728608E-2</v>
      </c>
      <c r="Q23" s="12">
        <f t="shared" si="1"/>
        <v>1.8393204723466988E-2</v>
      </c>
      <c r="R23" s="12">
        <f t="shared" si="1"/>
        <v>4.0813737454544877E-2</v>
      </c>
      <c r="S23" s="12">
        <f t="shared" si="1"/>
        <v>1.243728043410139E-2</v>
      </c>
      <c r="T23" s="12">
        <f t="shared" si="1"/>
        <v>2.0102651346565449E-2</v>
      </c>
      <c r="U23" s="12">
        <f t="shared" si="1"/>
        <v>1.8727501170557482E-2</v>
      </c>
      <c r="V23" s="12">
        <f t="shared" si="1"/>
        <v>8.2212949358784176E-2</v>
      </c>
      <c r="W23" s="12">
        <f t="shared" si="1"/>
        <v>2.7593730892848948E-2</v>
      </c>
      <c r="X23" s="12">
        <f t="shared" si="1"/>
        <v>6.3508979618960779E-2</v>
      </c>
    </row>
    <row r="24" spans="1:28" s="9" customFormat="1" x14ac:dyDescent="0.25">
      <c r="A24" s="20"/>
      <c r="B24" s="20"/>
      <c r="C24" s="20"/>
      <c r="D24" s="20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0"/>
    </row>
    <row r="25" spans="1:28" x14ac:dyDescent="0.25">
      <c r="A25" s="9"/>
      <c r="B25" s="18" t="s">
        <v>186</v>
      </c>
      <c r="C25" s="10" t="s">
        <v>153</v>
      </c>
      <c r="D25" s="10" t="s">
        <v>187</v>
      </c>
      <c r="E25" s="12">
        <f>AVERAGE(E15:E17)</f>
        <v>1.1536311940392389E-2</v>
      </c>
      <c r="F25" s="12">
        <f t="shared" ref="F25:X25" si="4">AVERAGE(F15:F17)</f>
        <v>3.8703058148754146E-2</v>
      </c>
      <c r="G25" s="12">
        <f t="shared" si="4"/>
        <v>6.2891554211196993E-2</v>
      </c>
      <c r="H25" s="12">
        <f t="shared" si="4"/>
        <v>9.2783071177972177E-3</v>
      </c>
      <c r="I25" s="12">
        <f t="shared" si="4"/>
        <v>3.0287896972812933E-2</v>
      </c>
      <c r="J25" s="12">
        <f t="shared" si="4"/>
        <v>1.3933343189946429E-2</v>
      </c>
      <c r="K25" s="12">
        <f t="shared" si="4"/>
        <v>1.5385291464609567E-2</v>
      </c>
      <c r="L25" s="12">
        <f t="shared" si="4"/>
        <v>8.7268889313449075E-2</v>
      </c>
      <c r="M25" s="12">
        <f t="shared" si="4"/>
        <v>3.2149058038653235E-2</v>
      </c>
      <c r="N25" s="12">
        <f t="shared" si="4"/>
        <v>5.9237134570872881E-2</v>
      </c>
      <c r="O25" s="12">
        <f t="shared" si="4"/>
        <v>0.36955900782454426</v>
      </c>
      <c r="P25" s="12">
        <f t="shared" si="4"/>
        <v>1.6400714233527864E-2</v>
      </c>
      <c r="Q25" s="12">
        <f t="shared" si="4"/>
        <v>1.7984761377485142E-2</v>
      </c>
      <c r="R25" s="12">
        <f t="shared" si="4"/>
        <v>4.1712444549389001E-2</v>
      </c>
      <c r="S25" s="12">
        <f t="shared" si="4"/>
        <v>1.1433837156501578E-2</v>
      </c>
      <c r="T25" s="12">
        <f t="shared" si="4"/>
        <v>2.0142937992221954E-2</v>
      </c>
      <c r="U25" s="12">
        <f t="shared" si="4"/>
        <v>1.4579342293641211E-2</v>
      </c>
      <c r="V25" s="12">
        <f t="shared" si="4"/>
        <v>7.0714876977314989E-2</v>
      </c>
      <c r="W25" s="12">
        <f t="shared" si="4"/>
        <v>2.2913788562377562E-2</v>
      </c>
      <c r="X25" s="12">
        <f t="shared" si="4"/>
        <v>5.3887444064511507E-2</v>
      </c>
      <c r="Y25" s="9"/>
    </row>
    <row r="26" spans="1:28" x14ac:dyDescent="0.25">
      <c r="A26" s="9"/>
      <c r="B26" s="17"/>
      <c r="C26" s="10"/>
      <c r="D26" s="10" t="s">
        <v>188</v>
      </c>
      <c r="E26" s="12">
        <f>AVERAGE(E18:E20)</f>
        <v>1.326449378110498E-2</v>
      </c>
      <c r="F26" s="12">
        <f t="shared" ref="F26:X26" si="5">AVERAGE(F18:F20)</f>
        <v>4.8841263600331176E-2</v>
      </c>
      <c r="G26" s="12">
        <f t="shared" si="5"/>
        <v>7.6015998448618421E-2</v>
      </c>
      <c r="H26" s="12">
        <f t="shared" si="5"/>
        <v>1.132563666017157E-2</v>
      </c>
      <c r="I26" s="12">
        <f t="shared" si="5"/>
        <v>3.4109115074394729E-2</v>
      </c>
      <c r="J26" s="12">
        <f t="shared" si="5"/>
        <v>1.5863792691730029E-2</v>
      </c>
      <c r="K26" s="12">
        <f t="shared" si="5"/>
        <v>1.7446793708341162E-2</v>
      </c>
      <c r="L26" s="12">
        <f t="shared" si="5"/>
        <v>9.3090722883241009E-2</v>
      </c>
      <c r="M26" s="12">
        <f t="shared" si="5"/>
        <v>3.4775538908326936E-2</v>
      </c>
      <c r="N26" s="12">
        <f t="shared" si="5"/>
        <v>5.6056389656070259E-2</v>
      </c>
      <c r="O26" s="12">
        <f t="shared" si="5"/>
        <v>0.32690600478039711</v>
      </c>
      <c r="P26" s="12">
        <f t="shared" si="5"/>
        <v>1.6089116787470211E-2</v>
      </c>
      <c r="Q26" s="12">
        <f t="shared" si="5"/>
        <v>1.7293236746719252E-2</v>
      </c>
      <c r="R26" s="12">
        <f t="shared" si="5"/>
        <v>3.9051370105656853E-2</v>
      </c>
      <c r="S26" s="12">
        <f t="shared" si="5"/>
        <v>1.1198838325839136E-2</v>
      </c>
      <c r="T26" s="12">
        <f t="shared" si="5"/>
        <v>1.971195088694357E-2</v>
      </c>
      <c r="U26" s="12">
        <f t="shared" si="5"/>
        <v>1.6046710815659452E-2</v>
      </c>
      <c r="V26" s="12">
        <f t="shared" si="5"/>
        <v>7.2718895120702856E-2</v>
      </c>
      <c r="W26" s="12">
        <f t="shared" si="5"/>
        <v>2.3478688350269727E-2</v>
      </c>
      <c r="X26" s="12">
        <f t="shared" si="5"/>
        <v>5.6715442668011769E-2</v>
      </c>
      <c r="Y26" s="9"/>
    </row>
    <row r="27" spans="1:28" x14ac:dyDescent="0.25">
      <c r="A27" s="9"/>
      <c r="B27" s="17"/>
      <c r="C27" s="10"/>
      <c r="D27" s="10" t="s">
        <v>189</v>
      </c>
      <c r="E27" s="12">
        <f>AVERAGE(E21:E23)</f>
        <v>1.2322206626111451E-2</v>
      </c>
      <c r="F27" s="12">
        <f t="shared" ref="F27:X27" si="6">AVERAGE(F21:F23)</f>
        <v>4.4918362733622284E-2</v>
      </c>
      <c r="G27" s="12">
        <f t="shared" si="6"/>
        <v>6.9460093636715556E-2</v>
      </c>
      <c r="H27" s="12">
        <f t="shared" si="6"/>
        <v>1.0921974517272627E-2</v>
      </c>
      <c r="I27" s="12">
        <f t="shared" si="6"/>
        <v>3.3028940595047213E-2</v>
      </c>
      <c r="J27" s="12">
        <f t="shared" si="6"/>
        <v>1.5091339799718414E-2</v>
      </c>
      <c r="K27" s="12">
        <f t="shared" si="6"/>
        <v>1.75980106695563E-2</v>
      </c>
      <c r="L27" s="12">
        <f t="shared" si="6"/>
        <v>8.7824892803383639E-2</v>
      </c>
      <c r="M27" s="12">
        <f t="shared" si="6"/>
        <v>3.2362389976359408E-2</v>
      </c>
      <c r="N27" s="12">
        <f t="shared" si="6"/>
        <v>5.6323473287957303E-2</v>
      </c>
      <c r="O27" s="12">
        <f t="shared" si="6"/>
        <v>0.34064382627421347</v>
      </c>
      <c r="P27" s="12">
        <f t="shared" si="6"/>
        <v>1.6268942841256837E-2</v>
      </c>
      <c r="Q27" s="12">
        <f t="shared" si="6"/>
        <v>1.7479662244514263E-2</v>
      </c>
      <c r="R27" s="12">
        <f t="shared" si="6"/>
        <v>3.9610612213086142E-2</v>
      </c>
      <c r="S27" s="12">
        <f t="shared" si="6"/>
        <v>1.2319324874220239E-2</v>
      </c>
      <c r="T27" s="12">
        <f t="shared" si="6"/>
        <v>1.9691466110807583E-2</v>
      </c>
      <c r="U27" s="12">
        <f t="shared" si="6"/>
        <v>1.6449915857799799E-2</v>
      </c>
      <c r="V27" s="12">
        <f t="shared" si="6"/>
        <v>7.5810862268679807E-2</v>
      </c>
      <c r="W27" s="12">
        <f t="shared" si="6"/>
        <v>2.4681006398265388E-2</v>
      </c>
      <c r="X27" s="12">
        <f t="shared" si="6"/>
        <v>5.7192696271412359E-2</v>
      </c>
      <c r="Y27" s="9"/>
    </row>
    <row r="28" spans="1:28" x14ac:dyDescent="0.25">
      <c r="A28" s="9"/>
      <c r="B28" s="17"/>
      <c r="C28" s="10"/>
      <c r="D28" s="10" t="s">
        <v>190</v>
      </c>
      <c r="E28" s="12">
        <f>AVERAGE(E15:E23)</f>
        <v>1.2374337449202941E-2</v>
      </c>
      <c r="F28" s="12">
        <f t="shared" ref="F28:X28" si="7">AVERAGE(F15:F23)</f>
        <v>4.4154228160902538E-2</v>
      </c>
      <c r="G28" s="12">
        <f t="shared" si="7"/>
        <v>6.9455882098843652E-2</v>
      </c>
      <c r="H28" s="12">
        <f t="shared" si="7"/>
        <v>1.0508639431747138E-2</v>
      </c>
      <c r="I28" s="12">
        <f t="shared" si="7"/>
        <v>3.2475317547418295E-2</v>
      </c>
      <c r="J28" s="12">
        <f t="shared" si="7"/>
        <v>1.4962825227131625E-2</v>
      </c>
      <c r="K28" s="12">
        <f t="shared" si="7"/>
        <v>1.6810031947502344E-2</v>
      </c>
      <c r="L28" s="12">
        <f t="shared" si="7"/>
        <v>8.9394835000024583E-2</v>
      </c>
      <c r="M28" s="12">
        <f t="shared" si="7"/>
        <v>3.3095662307779862E-2</v>
      </c>
      <c r="N28" s="12">
        <f t="shared" si="7"/>
        <v>5.7205665838300147E-2</v>
      </c>
      <c r="O28" s="12">
        <f t="shared" si="7"/>
        <v>0.34570294629305165</v>
      </c>
      <c r="P28" s="12">
        <f t="shared" si="7"/>
        <v>1.625292462075164E-2</v>
      </c>
      <c r="Q28" s="12">
        <f t="shared" si="7"/>
        <v>1.7585886789572885E-2</v>
      </c>
      <c r="R28" s="12">
        <f t="shared" si="7"/>
        <v>4.0124808956043999E-2</v>
      </c>
      <c r="S28" s="12">
        <f t="shared" si="7"/>
        <v>1.1650666785520318E-2</v>
      </c>
      <c r="T28" s="12">
        <f t="shared" si="7"/>
        <v>1.9848784996657699E-2</v>
      </c>
      <c r="U28" s="12">
        <f t="shared" si="7"/>
        <v>1.5691989655700157E-2</v>
      </c>
      <c r="V28" s="12">
        <f t="shared" si="7"/>
        <v>7.3081544788899222E-2</v>
      </c>
      <c r="W28" s="12">
        <f t="shared" si="7"/>
        <v>2.3691161103637559E-2</v>
      </c>
      <c r="X28" s="12">
        <f t="shared" si="7"/>
        <v>5.5931861001311881E-2</v>
      </c>
      <c r="Y28" s="9"/>
    </row>
    <row r="29" spans="1:28" x14ac:dyDescent="0.25">
      <c r="A29" s="9"/>
      <c r="B29" s="18" t="s">
        <v>191</v>
      </c>
      <c r="C29" s="10" t="s">
        <v>153</v>
      </c>
      <c r="D29" s="10" t="s">
        <v>187</v>
      </c>
      <c r="E29" s="12">
        <f>STDEV(E15:E17)</f>
        <v>1.8817330143943526E-4</v>
      </c>
      <c r="F29" s="12">
        <f t="shared" ref="F29:X29" si="8">STDEV(F15:F17)</f>
        <v>5.2888733104789667E-3</v>
      </c>
      <c r="G29" s="12">
        <f t="shared" si="8"/>
        <v>5.5802016201067072E-4</v>
      </c>
      <c r="H29" s="12">
        <f t="shared" si="8"/>
        <v>8.7330882591771274E-4</v>
      </c>
      <c r="I29" s="12">
        <f t="shared" si="8"/>
        <v>1.1892042136100148E-3</v>
      </c>
      <c r="J29" s="12">
        <f t="shared" si="8"/>
        <v>5.4968818579510955E-4</v>
      </c>
      <c r="K29" s="12">
        <f t="shared" si="8"/>
        <v>1.7976992497470909E-3</v>
      </c>
      <c r="L29" s="12">
        <f t="shared" si="8"/>
        <v>4.0441342705121019E-3</v>
      </c>
      <c r="M29" s="12">
        <f t="shared" si="8"/>
        <v>2.0119412200514135E-3</v>
      </c>
      <c r="N29" s="12">
        <f t="shared" si="8"/>
        <v>2.8826402917227498E-3</v>
      </c>
      <c r="O29" s="12">
        <f t="shared" si="8"/>
        <v>2.5270449236456879E-2</v>
      </c>
      <c r="P29" s="12">
        <f t="shared" si="8"/>
        <v>2.5529093335959355E-3</v>
      </c>
      <c r="Q29" s="12">
        <f t="shared" si="8"/>
        <v>1.2539797041699822E-3</v>
      </c>
      <c r="R29" s="12">
        <f t="shared" si="8"/>
        <v>1.7910706076524716E-3</v>
      </c>
      <c r="S29" s="12">
        <f t="shared" si="8"/>
        <v>1.2693578922566445E-3</v>
      </c>
      <c r="T29" s="12">
        <f t="shared" si="8"/>
        <v>1.3830804946519512E-3</v>
      </c>
      <c r="U29" s="12">
        <f t="shared" si="8"/>
        <v>2.3238617875315326E-3</v>
      </c>
      <c r="V29" s="12">
        <f t="shared" si="8"/>
        <v>8.112116234490584E-3</v>
      </c>
      <c r="W29" s="12">
        <f t="shared" si="8"/>
        <v>2.9038931622935036E-3</v>
      </c>
      <c r="X29" s="12">
        <f t="shared" si="8"/>
        <v>7.1214175577065664E-3</v>
      </c>
      <c r="Y29" s="9"/>
    </row>
    <row r="30" spans="1:28" x14ac:dyDescent="0.25">
      <c r="A30" s="9"/>
      <c r="B30" s="17"/>
      <c r="C30" s="10"/>
      <c r="D30" s="10" t="s">
        <v>188</v>
      </c>
      <c r="E30" s="12">
        <f>STDEV(E18:E20)</f>
        <v>1.5309150946527126E-3</v>
      </c>
      <c r="F30" s="12">
        <f t="shared" ref="F30:X30" si="9">STDEV(F18:F20)</f>
        <v>3.1800655877875631E-3</v>
      </c>
      <c r="G30" s="12">
        <f t="shared" si="9"/>
        <v>8.794819052310136E-3</v>
      </c>
      <c r="H30" s="12">
        <f t="shared" si="9"/>
        <v>1.4744587524572036E-3</v>
      </c>
      <c r="I30" s="12">
        <f t="shared" si="9"/>
        <v>3.5112994969347185E-3</v>
      </c>
      <c r="J30" s="12">
        <f t="shared" si="9"/>
        <v>2.2808660310716343E-3</v>
      </c>
      <c r="K30" s="12">
        <f t="shared" si="9"/>
        <v>2.1604805979756956E-3</v>
      </c>
      <c r="L30" s="12">
        <f t="shared" si="9"/>
        <v>1.4236068828963925E-2</v>
      </c>
      <c r="M30" s="12">
        <f t="shared" si="9"/>
        <v>2.6077303346643071E-3</v>
      </c>
      <c r="N30" s="12">
        <f t="shared" si="9"/>
        <v>7.8859071973305557E-3</v>
      </c>
      <c r="O30" s="12">
        <f t="shared" si="9"/>
        <v>1.8968444671114158E-2</v>
      </c>
      <c r="P30" s="12">
        <f t="shared" si="9"/>
        <v>8.1733404566521203E-4</v>
      </c>
      <c r="Q30" s="12">
        <f t="shared" si="9"/>
        <v>1.4254135235368436E-3</v>
      </c>
      <c r="R30" s="12">
        <f t="shared" si="9"/>
        <v>2.2103427417189334E-3</v>
      </c>
      <c r="S30" s="12">
        <f t="shared" si="9"/>
        <v>3.8887768669361699E-4</v>
      </c>
      <c r="T30" s="12">
        <f t="shared" si="9"/>
        <v>3.0194404087217463E-4</v>
      </c>
      <c r="U30" s="12">
        <f t="shared" si="9"/>
        <v>1.1646016120090939E-3</v>
      </c>
      <c r="V30" s="12">
        <f t="shared" si="9"/>
        <v>3.4868472686290287E-3</v>
      </c>
      <c r="W30" s="12">
        <f t="shared" si="9"/>
        <v>2.1468583089993176E-3</v>
      </c>
      <c r="X30" s="12">
        <f t="shared" si="9"/>
        <v>3.3540077261467907E-4</v>
      </c>
      <c r="Y30" s="9"/>
    </row>
    <row r="31" spans="1:28" x14ac:dyDescent="0.25">
      <c r="A31" s="9"/>
      <c r="B31" s="17"/>
      <c r="C31" s="10"/>
      <c r="D31" s="10" t="s">
        <v>189</v>
      </c>
      <c r="E31" s="12">
        <f>STDEV(E21:E23)</f>
        <v>9.9166557278669468E-4</v>
      </c>
      <c r="F31" s="12">
        <f t="shared" ref="F31:X31" si="10">STDEV(F21:F23)</f>
        <v>5.0998302186539071E-3</v>
      </c>
      <c r="G31" s="12">
        <f t="shared" si="10"/>
        <v>1.2908748516504479E-3</v>
      </c>
      <c r="H31" s="12">
        <f t="shared" si="10"/>
        <v>1.2437387593038033E-3</v>
      </c>
      <c r="I31" s="12">
        <f t="shared" si="10"/>
        <v>1.6132306357207989E-3</v>
      </c>
      <c r="J31" s="12">
        <f t="shared" si="10"/>
        <v>5.5448836886776176E-4</v>
      </c>
      <c r="K31" s="12">
        <f t="shared" si="10"/>
        <v>1.6366230893107136E-3</v>
      </c>
      <c r="L31" s="12">
        <f t="shared" si="10"/>
        <v>6.7202475859289732E-3</v>
      </c>
      <c r="M31" s="12">
        <f t="shared" si="10"/>
        <v>2.329214747280308E-3</v>
      </c>
      <c r="N31" s="12">
        <f t="shared" si="10"/>
        <v>5.3697948362095172E-3</v>
      </c>
      <c r="O31" s="12">
        <f t="shared" si="10"/>
        <v>2.0567023496823458E-2</v>
      </c>
      <c r="P31" s="12">
        <f t="shared" si="10"/>
        <v>2.2852960883601443E-3</v>
      </c>
      <c r="Q31" s="12">
        <f t="shared" si="10"/>
        <v>7.9173280353511232E-4</v>
      </c>
      <c r="R31" s="12">
        <f t="shared" si="10"/>
        <v>1.2007249374892674E-3</v>
      </c>
      <c r="S31" s="12">
        <f t="shared" si="10"/>
        <v>1.0929320063534759E-3</v>
      </c>
      <c r="T31" s="12">
        <f t="shared" si="10"/>
        <v>5.1513161811888805E-4</v>
      </c>
      <c r="U31" s="12">
        <f t="shared" si="10"/>
        <v>2.7319552126258929E-3</v>
      </c>
      <c r="V31" s="12">
        <f t="shared" si="10"/>
        <v>1.0337274281768153E-2</v>
      </c>
      <c r="W31" s="12">
        <f t="shared" si="10"/>
        <v>3.722849950958014E-3</v>
      </c>
      <c r="X31" s="12">
        <f t="shared" si="10"/>
        <v>8.4806674328682663E-3</v>
      </c>
      <c r="Y31" s="9"/>
    </row>
    <row r="32" spans="1:28" x14ac:dyDescent="0.25">
      <c r="A32" s="9"/>
      <c r="B32" s="17"/>
      <c r="C32" s="10"/>
      <c r="D32" s="10" t="s">
        <v>190</v>
      </c>
      <c r="E32" s="12">
        <f>STDEV(E15:E23)</f>
        <v>1.1841225478913182E-3</v>
      </c>
      <c r="F32" s="12">
        <f t="shared" ref="F32:X32" si="11">STDEV(F15:F23)</f>
        <v>5.9685520088956735E-3</v>
      </c>
      <c r="G32" s="12">
        <f t="shared" si="11"/>
        <v>7.2200225737348786E-3</v>
      </c>
      <c r="H32" s="12">
        <f t="shared" si="11"/>
        <v>1.4152433509746116E-3</v>
      </c>
      <c r="I32" s="12">
        <f t="shared" si="11"/>
        <v>2.6451297848692885E-3</v>
      </c>
      <c r="J32" s="12">
        <f t="shared" si="11"/>
        <v>1.4700426654766995E-3</v>
      </c>
      <c r="K32" s="12">
        <f t="shared" si="11"/>
        <v>1.9469415963467196E-3</v>
      </c>
      <c r="L32" s="12">
        <f t="shared" si="11"/>
        <v>8.5899407962114014E-3</v>
      </c>
      <c r="M32" s="12">
        <f t="shared" si="11"/>
        <v>2.3799688197196065E-3</v>
      </c>
      <c r="N32" s="12">
        <f t="shared" si="11"/>
        <v>5.2122641657649143E-3</v>
      </c>
      <c r="O32" s="12">
        <f t="shared" si="11"/>
        <v>2.6661990827096159E-2</v>
      </c>
      <c r="P32" s="12">
        <f t="shared" si="11"/>
        <v>1.7664481494056418E-3</v>
      </c>
      <c r="Q32" s="12">
        <f t="shared" si="11"/>
        <v>1.0741453115618832E-3</v>
      </c>
      <c r="R32" s="12">
        <f t="shared" si="11"/>
        <v>1.9647629235382377E-3</v>
      </c>
      <c r="S32" s="12">
        <f t="shared" si="11"/>
        <v>1.0005495004280654E-3</v>
      </c>
      <c r="T32" s="12">
        <f t="shared" si="11"/>
        <v>7.8492684815678767E-4</v>
      </c>
      <c r="U32" s="12">
        <f t="shared" si="11"/>
        <v>2.069275530119805E-3</v>
      </c>
      <c r="V32" s="12">
        <f t="shared" si="11"/>
        <v>7.1518613150640346E-3</v>
      </c>
      <c r="W32" s="12">
        <f t="shared" si="11"/>
        <v>2.7085548509985379E-3</v>
      </c>
      <c r="X32" s="12">
        <f t="shared" si="11"/>
        <v>5.7516045901053817E-3</v>
      </c>
      <c r="Y32" s="16" t="s">
        <v>192</v>
      </c>
      <c r="Z32" s="18" t="s">
        <v>366</v>
      </c>
      <c r="AA32" s="18" t="s">
        <v>368</v>
      </c>
      <c r="AB32" s="18" t="s">
        <v>367</v>
      </c>
    </row>
    <row r="33" spans="1:28" x14ac:dyDescent="0.25">
      <c r="A33" s="9"/>
      <c r="B33" s="18" t="s">
        <v>193</v>
      </c>
      <c r="C33" s="10" t="s">
        <v>153</v>
      </c>
      <c r="D33" s="10" t="s">
        <v>187</v>
      </c>
      <c r="E33" s="12">
        <f>E29/E25</f>
        <v>1.631139157919085E-2</v>
      </c>
      <c r="F33" s="12">
        <f t="shared" ref="F33:X36" si="12">F29/F25</f>
        <v>0.13665259448365363</v>
      </c>
      <c r="G33" s="12">
        <f t="shared" si="12"/>
        <v>8.8727360773558812E-3</v>
      </c>
      <c r="H33" s="12">
        <f t="shared" si="12"/>
        <v>9.4123724816413151E-2</v>
      </c>
      <c r="I33" s="12">
        <f t="shared" si="12"/>
        <v>3.92633471606652E-2</v>
      </c>
      <c r="J33" s="12">
        <f t="shared" si="12"/>
        <v>3.9451277292282282E-2</v>
      </c>
      <c r="K33" s="12">
        <f t="shared" si="12"/>
        <v>0.11684531644280495</v>
      </c>
      <c r="L33" s="12">
        <f t="shared" si="12"/>
        <v>4.6341076440041928E-2</v>
      </c>
      <c r="M33" s="12">
        <f t="shared" si="12"/>
        <v>6.2581653796277018E-2</v>
      </c>
      <c r="N33" s="12">
        <f t="shared" si="12"/>
        <v>4.8662723350905546E-2</v>
      </c>
      <c r="O33" s="12">
        <f t="shared" si="12"/>
        <v>6.8380011585198713E-2</v>
      </c>
      <c r="P33" s="12">
        <f t="shared" si="12"/>
        <v>0.15565842421527235</v>
      </c>
      <c r="Q33" s="12">
        <f t="shared" si="12"/>
        <v>6.9724567251685687E-2</v>
      </c>
      <c r="R33" s="12">
        <f t="shared" si="12"/>
        <v>4.2938519355579387E-2</v>
      </c>
      <c r="S33" s="12">
        <f t="shared" si="12"/>
        <v>0.11101766405120214</v>
      </c>
      <c r="T33" s="12">
        <f t="shared" si="12"/>
        <v>6.8663295055866103E-2</v>
      </c>
      <c r="U33" s="12">
        <f t="shared" si="12"/>
        <v>0.1593941441751516</v>
      </c>
      <c r="V33" s="12">
        <f t="shared" si="12"/>
        <v>0.11471583606223219</v>
      </c>
      <c r="W33" s="12">
        <f t="shared" si="12"/>
        <v>0.12673125416987754</v>
      </c>
      <c r="X33" s="12">
        <f t="shared" si="12"/>
        <v>0.13215355972684734</v>
      </c>
      <c r="Y33" s="22">
        <f>AVERAGE(E33:X33)</f>
        <v>8.2924155854425169E-2</v>
      </c>
      <c r="Z33" s="25">
        <f>MEDIAN(E33:X33)</f>
        <v>6.9193931153775895E-2</v>
      </c>
      <c r="AA33" s="22">
        <f>MIN(E34:X34)</f>
        <v>5.9137468886203259E-3</v>
      </c>
      <c r="AB33" s="22">
        <f>MAX(E33:X33)</f>
        <v>0.1593941441751516</v>
      </c>
    </row>
    <row r="34" spans="1:28" x14ac:dyDescent="0.25">
      <c r="A34" s="9"/>
      <c r="B34" s="17"/>
      <c r="C34" s="10"/>
      <c r="D34" s="10" t="s">
        <v>188</v>
      </c>
      <c r="E34" s="12">
        <f t="shared" ref="E34:T36" si="13">E30/E26</f>
        <v>0.11541451335545667</v>
      </c>
      <c r="F34" s="12">
        <f t="shared" si="13"/>
        <v>6.5110223474357451E-2</v>
      </c>
      <c r="G34" s="12">
        <f t="shared" si="13"/>
        <v>0.11569694842928134</v>
      </c>
      <c r="H34" s="12">
        <f t="shared" si="13"/>
        <v>0.13018771453638239</v>
      </c>
      <c r="I34" s="12">
        <f t="shared" si="13"/>
        <v>0.10294314259623245</v>
      </c>
      <c r="J34" s="12">
        <f t="shared" si="13"/>
        <v>0.14377810372299399</v>
      </c>
      <c r="K34" s="12">
        <f t="shared" si="13"/>
        <v>0.12383252958065231</v>
      </c>
      <c r="L34" s="12">
        <f t="shared" si="13"/>
        <v>0.15292682651975437</v>
      </c>
      <c r="M34" s="12">
        <f t="shared" si="13"/>
        <v>7.498748880753911E-2</v>
      </c>
      <c r="N34" s="12">
        <f t="shared" si="13"/>
        <v>0.14067811440790146</v>
      </c>
      <c r="O34" s="12">
        <f t="shared" si="13"/>
        <v>5.8024154936696347E-2</v>
      </c>
      <c r="P34" s="12">
        <f t="shared" si="13"/>
        <v>5.0800429660733816E-2</v>
      </c>
      <c r="Q34" s="12">
        <f t="shared" si="13"/>
        <v>8.2426068896978621E-2</v>
      </c>
      <c r="R34" s="12">
        <f t="shared" si="13"/>
        <v>5.6600901216491514E-2</v>
      </c>
      <c r="S34" s="12">
        <f t="shared" si="13"/>
        <v>3.4724823716434726E-2</v>
      </c>
      <c r="T34" s="12">
        <f t="shared" si="13"/>
        <v>1.5317816212304517E-2</v>
      </c>
      <c r="U34" s="12">
        <f t="shared" si="12"/>
        <v>7.257572130436836E-2</v>
      </c>
      <c r="V34" s="12">
        <f t="shared" si="12"/>
        <v>4.7949673366755173E-2</v>
      </c>
      <c r="W34" s="12">
        <f t="shared" si="12"/>
        <v>9.143859643993503E-2</v>
      </c>
      <c r="X34" s="12">
        <f t="shared" si="12"/>
        <v>5.9137468886203259E-3</v>
      </c>
      <c r="Y34" s="22">
        <f t="shared" ref="Y34:Y36" si="14">AVERAGE(E34:X34)</f>
        <v>8.4066376903493514E-2</v>
      </c>
      <c r="Z34" s="22">
        <f t="shared" ref="Z34:Z36" si="15">MEDIAN(E34:X34)</f>
        <v>7.8706778852258866E-2</v>
      </c>
      <c r="AA34" s="22">
        <f t="shared" ref="AA34:AA36" si="16">MIN(E35:X35)</f>
        <v>1.8584409897312762E-2</v>
      </c>
      <c r="AB34" s="22">
        <f t="shared" ref="AB34:AB36" si="17">MAX(E34:X34)</f>
        <v>0.15292682651975437</v>
      </c>
    </row>
    <row r="35" spans="1:28" x14ac:dyDescent="0.25">
      <c r="A35" s="9"/>
      <c r="B35" s="10"/>
      <c r="C35" s="10"/>
      <c r="D35" s="10" t="s">
        <v>189</v>
      </c>
      <c r="E35" s="12">
        <f t="shared" si="13"/>
        <v>8.0477921112384151E-2</v>
      </c>
      <c r="F35" s="12">
        <f t="shared" si="12"/>
        <v>0.11353553220310461</v>
      </c>
      <c r="G35" s="12">
        <f t="shared" si="12"/>
        <v>1.8584409897312762E-2</v>
      </c>
      <c r="H35" s="12">
        <f t="shared" si="12"/>
        <v>0.11387490030643128</v>
      </c>
      <c r="I35" s="12">
        <f t="shared" si="12"/>
        <v>4.8842942179099368E-2</v>
      </c>
      <c r="J35" s="12">
        <f t="shared" si="12"/>
        <v>3.6742156510060679E-2</v>
      </c>
      <c r="K35" s="12">
        <f t="shared" si="12"/>
        <v>9.3000460111209715E-2</v>
      </c>
      <c r="L35" s="12">
        <f t="shared" si="12"/>
        <v>7.6518710941939933E-2</v>
      </c>
      <c r="M35" s="12">
        <f t="shared" si="12"/>
        <v>7.1972890413278798E-2</v>
      </c>
      <c r="N35" s="12">
        <f t="shared" si="12"/>
        <v>9.5338488959232026E-2</v>
      </c>
      <c r="O35" s="12">
        <f t="shared" si="12"/>
        <v>6.0376915447947363E-2</v>
      </c>
      <c r="P35" s="12">
        <f t="shared" si="12"/>
        <v>0.14046985785485719</v>
      </c>
      <c r="Q35" s="12">
        <f t="shared" si="12"/>
        <v>4.5294513844716083E-2</v>
      </c>
      <c r="R35" s="12">
        <f t="shared" si="12"/>
        <v>3.0313213313390406E-2</v>
      </c>
      <c r="S35" s="12">
        <f t="shared" si="12"/>
        <v>8.8716875113877033E-2</v>
      </c>
      <c r="T35" s="12">
        <f t="shared" si="12"/>
        <v>2.6160145477241031E-2</v>
      </c>
      <c r="U35" s="12">
        <f t="shared" si="12"/>
        <v>0.16607715420808822</v>
      </c>
      <c r="V35" s="12">
        <f t="shared" si="12"/>
        <v>0.13635611009319509</v>
      </c>
      <c r="W35" s="12">
        <f t="shared" si="12"/>
        <v>0.150838660745198</v>
      </c>
      <c r="X35" s="12">
        <f t="shared" si="12"/>
        <v>0.14828235047046223</v>
      </c>
      <c r="Y35" s="22">
        <f t="shared" si="14"/>
        <v>8.7088710460151292E-2</v>
      </c>
      <c r="Z35" s="22">
        <f t="shared" si="15"/>
        <v>8.4597398113130592E-2</v>
      </c>
      <c r="AA35" s="22">
        <f t="shared" si="16"/>
        <v>3.9545334804571668E-2</v>
      </c>
      <c r="AB35" s="22">
        <f t="shared" si="17"/>
        <v>0.16607715420808822</v>
      </c>
    </row>
    <row r="36" spans="1:28" x14ac:dyDescent="0.25">
      <c r="A36" s="9"/>
      <c r="B36" s="10"/>
      <c r="C36" s="10"/>
      <c r="D36" s="10" t="s">
        <v>190</v>
      </c>
      <c r="E36" s="12">
        <f t="shared" si="13"/>
        <v>9.5691793823481849E-2</v>
      </c>
      <c r="F36" s="12">
        <f t="shared" si="12"/>
        <v>0.13517509551170631</v>
      </c>
      <c r="G36" s="12">
        <f t="shared" si="12"/>
        <v>0.1039512040673526</v>
      </c>
      <c r="H36" s="12">
        <f t="shared" si="12"/>
        <v>0.13467427064811921</v>
      </c>
      <c r="I36" s="12">
        <f t="shared" si="12"/>
        <v>8.1450467143455829E-2</v>
      </c>
      <c r="J36" s="12">
        <f t="shared" si="12"/>
        <v>9.8246330032052839E-2</v>
      </c>
      <c r="K36" s="12">
        <f t="shared" si="12"/>
        <v>0.11582021987983186</v>
      </c>
      <c r="L36" s="12">
        <f t="shared" si="12"/>
        <v>9.608990045352217E-2</v>
      </c>
      <c r="M36" s="12">
        <f t="shared" si="12"/>
        <v>7.1911805166084947E-2</v>
      </c>
      <c r="N36" s="12">
        <f t="shared" si="12"/>
        <v>9.1114474228795997E-2</v>
      </c>
      <c r="O36" s="12">
        <f t="shared" si="12"/>
        <v>7.7123990735372114E-2</v>
      </c>
      <c r="P36" s="12">
        <f t="shared" si="12"/>
        <v>0.10868494074907917</v>
      </c>
      <c r="Q36" s="12">
        <f t="shared" si="12"/>
        <v>6.1079962836947804E-2</v>
      </c>
      <c r="R36" s="12">
        <f t="shared" si="12"/>
        <v>4.8966287308447994E-2</v>
      </c>
      <c r="S36" s="12">
        <f t="shared" si="12"/>
        <v>8.5879162012561239E-2</v>
      </c>
      <c r="T36" s="12">
        <f t="shared" si="12"/>
        <v>3.9545334804571668E-2</v>
      </c>
      <c r="U36" s="12">
        <f t="shared" si="12"/>
        <v>0.13186827008696983</v>
      </c>
      <c r="V36" s="12">
        <f t="shared" si="12"/>
        <v>9.7861386697868105E-2</v>
      </c>
      <c r="W36" s="12">
        <f t="shared" si="12"/>
        <v>0.11432765321842601</v>
      </c>
      <c r="X36" s="12">
        <f t="shared" si="12"/>
        <v>0.10283234791652074</v>
      </c>
      <c r="Y36" s="25">
        <f t="shared" si="14"/>
        <v>9.4614744866058392E-2</v>
      </c>
      <c r="Z36" s="25">
        <f t="shared" si="15"/>
        <v>9.6975643575695131E-2</v>
      </c>
      <c r="AA36" s="22">
        <f t="shared" si="16"/>
        <v>0</v>
      </c>
      <c r="AB36" s="22">
        <f t="shared" si="17"/>
        <v>0.13517509551170631</v>
      </c>
    </row>
    <row r="37" spans="1:28" x14ac:dyDescent="0.25">
      <c r="A37" s="153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9"/>
    </row>
    <row r="38" spans="1:28" x14ac:dyDescent="0.25">
      <c r="A38" s="167" t="s">
        <v>194</v>
      </c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</row>
    <row r="39" spans="1:28" x14ac:dyDescent="0.25">
      <c r="A39" s="14"/>
      <c r="B39" s="14"/>
      <c r="C39" s="14"/>
      <c r="D39" s="14"/>
      <c r="E39" s="163" t="s">
        <v>107</v>
      </c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</row>
    <row r="40" spans="1:28" x14ac:dyDescent="0.25">
      <c r="A40" s="13" t="s">
        <v>154</v>
      </c>
      <c r="B40" s="13" t="s">
        <v>155</v>
      </c>
      <c r="C40" s="13" t="s">
        <v>156</v>
      </c>
      <c r="D40" s="13" t="s">
        <v>195</v>
      </c>
      <c r="E40" s="13" t="s">
        <v>157</v>
      </c>
      <c r="F40" s="13" t="s">
        <v>158</v>
      </c>
      <c r="G40" s="13" t="s">
        <v>23</v>
      </c>
      <c r="H40" s="13" t="s">
        <v>159</v>
      </c>
      <c r="I40" s="13" t="s">
        <v>24</v>
      </c>
      <c r="J40" s="13" t="s">
        <v>160</v>
      </c>
      <c r="K40" s="13" t="s">
        <v>161</v>
      </c>
      <c r="L40" s="13" t="s">
        <v>162</v>
      </c>
      <c r="M40" s="13" t="s">
        <v>163</v>
      </c>
      <c r="N40" s="13" t="s">
        <v>164</v>
      </c>
      <c r="O40" s="13" t="s">
        <v>165</v>
      </c>
      <c r="P40" s="13" t="s">
        <v>166</v>
      </c>
      <c r="Q40" s="13" t="s">
        <v>167</v>
      </c>
      <c r="R40" s="13" t="s">
        <v>168</v>
      </c>
      <c r="S40" s="13" t="s">
        <v>169</v>
      </c>
      <c r="T40" s="13" t="s">
        <v>170</v>
      </c>
      <c r="U40" s="13" t="s">
        <v>171</v>
      </c>
      <c r="V40" s="13" t="s">
        <v>172</v>
      </c>
      <c r="W40" s="13" t="s">
        <v>173</v>
      </c>
      <c r="X40" s="13" t="s">
        <v>174</v>
      </c>
      <c r="Y40" s="6" t="s">
        <v>175</v>
      </c>
    </row>
    <row r="41" spans="1:28" x14ac:dyDescent="0.25">
      <c r="A41" s="13">
        <v>3958</v>
      </c>
      <c r="B41" s="13">
        <v>2</v>
      </c>
      <c r="C41" s="13">
        <v>1</v>
      </c>
      <c r="D41" s="13" t="s">
        <v>196</v>
      </c>
      <c r="E41" s="13">
        <v>415352.67599999998</v>
      </c>
      <c r="F41" s="13">
        <v>1573038.618</v>
      </c>
      <c r="G41" s="13">
        <v>2253193.5260000001</v>
      </c>
      <c r="H41" s="13">
        <v>364555.97000000003</v>
      </c>
      <c r="I41" s="13">
        <v>1059471.0660000001</v>
      </c>
      <c r="J41" s="13">
        <v>483986.35000000102</v>
      </c>
      <c r="K41" s="13">
        <v>520442.35800000001</v>
      </c>
      <c r="L41" s="13">
        <v>2507401.7379999999</v>
      </c>
      <c r="M41" s="13">
        <v>1074769.82</v>
      </c>
      <c r="N41" s="13">
        <v>1983856.5699999998</v>
      </c>
      <c r="O41" s="13">
        <v>13971195.560000001</v>
      </c>
      <c r="P41" s="13">
        <v>485559.13</v>
      </c>
      <c r="Q41" s="13">
        <v>599429.31000000006</v>
      </c>
      <c r="R41" s="13">
        <v>1420463.58</v>
      </c>
      <c r="S41" s="13">
        <v>368250.91000099998</v>
      </c>
      <c r="T41" s="13">
        <v>674904.17000099993</v>
      </c>
      <c r="U41" s="13">
        <v>436486.09</v>
      </c>
      <c r="V41" s="13">
        <v>2185575.34</v>
      </c>
      <c r="W41" s="13">
        <v>693119.6</v>
      </c>
      <c r="X41" s="13">
        <v>1631865.3099999998</v>
      </c>
      <c r="Y41" s="8">
        <f>SUM(E41:X41)</f>
        <v>34702917.692001998</v>
      </c>
    </row>
    <row r="42" spans="1:28" x14ac:dyDescent="0.25">
      <c r="A42" s="13">
        <v>3959</v>
      </c>
      <c r="B42" s="13">
        <v>2</v>
      </c>
      <c r="C42" s="13">
        <v>2</v>
      </c>
      <c r="D42" s="13" t="s">
        <v>197</v>
      </c>
      <c r="E42" s="13">
        <v>376341.47800040001</v>
      </c>
      <c r="F42" s="13">
        <v>1171472.8860000002</v>
      </c>
      <c r="G42" s="13">
        <v>2119155.1919999998</v>
      </c>
      <c r="H42" s="13">
        <v>279065.35600000003</v>
      </c>
      <c r="I42" s="13">
        <v>1044501.6579999999</v>
      </c>
      <c r="J42" s="13">
        <v>469613.79399999999</v>
      </c>
      <c r="K42" s="13">
        <v>552208.72600000002</v>
      </c>
      <c r="L42" s="13">
        <v>2134504.0040099998</v>
      </c>
      <c r="M42" s="13">
        <v>1096544.28</v>
      </c>
      <c r="N42" s="13">
        <v>1940569.4300009999</v>
      </c>
      <c r="O42" s="13">
        <v>11761155.17</v>
      </c>
      <c r="P42" s="13">
        <v>591115.88</v>
      </c>
      <c r="Q42" s="13">
        <v>595518.82000000007</v>
      </c>
      <c r="R42" s="13">
        <v>1379472.24</v>
      </c>
      <c r="S42" s="13">
        <v>411619.24</v>
      </c>
      <c r="T42" s="13">
        <v>683699.78999999992</v>
      </c>
      <c r="U42" s="13">
        <v>533500.77000040002</v>
      </c>
      <c r="V42" s="13">
        <v>2486827.9699999997</v>
      </c>
      <c r="W42" s="13">
        <v>776515.10000099998</v>
      </c>
      <c r="X42" s="13">
        <v>1935453.87</v>
      </c>
      <c r="Y42" s="8">
        <f t="shared" ref="Y42:Y49" si="18">SUM(E42:X42)</f>
        <v>32338855.654012796</v>
      </c>
    </row>
    <row r="43" spans="1:28" x14ac:dyDescent="0.25">
      <c r="A43" s="13">
        <v>3960</v>
      </c>
      <c r="B43" s="13">
        <v>2</v>
      </c>
      <c r="C43" s="13">
        <v>3</v>
      </c>
      <c r="D43" s="13" t="s">
        <v>198</v>
      </c>
      <c r="E43" s="13">
        <v>355132.45400000003</v>
      </c>
      <c r="F43" s="13">
        <v>1176194.8419999999</v>
      </c>
      <c r="G43" s="13">
        <v>1957442.4620000001</v>
      </c>
      <c r="H43" s="13">
        <v>277267.21800000098</v>
      </c>
      <c r="I43" s="13">
        <v>918794.82199999993</v>
      </c>
      <c r="J43" s="13">
        <v>423711.26199999999</v>
      </c>
      <c r="K43" s="13">
        <v>439409.82799999998</v>
      </c>
      <c r="L43" s="13">
        <v>2090255.45</v>
      </c>
      <c r="M43" s="13">
        <v>996397.64999999991</v>
      </c>
      <c r="N43" s="13">
        <v>1884087.670005</v>
      </c>
      <c r="O43" s="13">
        <v>11617181.46001</v>
      </c>
      <c r="P43" s="13">
        <v>525072.98000099999</v>
      </c>
      <c r="Q43" s="13">
        <v>552752.64000000001</v>
      </c>
      <c r="R43" s="13">
        <v>1297908.1000009999</v>
      </c>
      <c r="S43" s="13">
        <v>343262.7</v>
      </c>
      <c r="T43" s="13">
        <v>615964.99</v>
      </c>
      <c r="U43" s="13">
        <v>452970.3</v>
      </c>
      <c r="V43" s="13">
        <v>2295205.46</v>
      </c>
      <c r="W43" s="13">
        <v>772229.17000100005</v>
      </c>
      <c r="X43" s="13">
        <v>1743649.88</v>
      </c>
      <c r="Y43" s="8">
        <f t="shared" si="18"/>
        <v>30734891.338017996</v>
      </c>
    </row>
    <row r="44" spans="1:28" x14ac:dyDescent="0.25">
      <c r="A44" s="13">
        <v>3964</v>
      </c>
      <c r="B44" s="13">
        <v>3</v>
      </c>
      <c r="C44" s="13">
        <v>1</v>
      </c>
      <c r="D44" s="13" t="s">
        <v>199</v>
      </c>
      <c r="E44" s="13">
        <v>354652.202001</v>
      </c>
      <c r="F44" s="13">
        <v>1224017.9919999999</v>
      </c>
      <c r="G44" s="13">
        <v>2020081.3</v>
      </c>
      <c r="H44" s="13">
        <v>301199.21799999999</v>
      </c>
      <c r="I44" s="13">
        <v>904350.65799999994</v>
      </c>
      <c r="J44" s="13">
        <v>436848.60399999999</v>
      </c>
      <c r="K44" s="13">
        <v>450848.81599999999</v>
      </c>
      <c r="L44" s="13">
        <v>2346943.7400000002</v>
      </c>
      <c r="M44" s="13">
        <v>873213.5</v>
      </c>
      <c r="N44" s="13">
        <v>1142949.8500000001</v>
      </c>
      <c r="O44" s="13">
        <v>7231662.1899999995</v>
      </c>
      <c r="P44" s="13">
        <v>378160.16000000003</v>
      </c>
      <c r="Q44" s="13">
        <v>380351.44</v>
      </c>
      <c r="R44" s="13">
        <v>865041.61</v>
      </c>
      <c r="S44" s="13">
        <v>273667.68</v>
      </c>
      <c r="T44" s="13">
        <v>462484.89</v>
      </c>
      <c r="U44" s="13">
        <v>349167.01000040001</v>
      </c>
      <c r="V44" s="13">
        <v>1659647.990001</v>
      </c>
      <c r="W44" s="13">
        <v>506993.34000019997</v>
      </c>
      <c r="X44" s="13">
        <v>1333538.53</v>
      </c>
      <c r="Y44" s="8">
        <f t="shared" si="18"/>
        <v>23495820.720002603</v>
      </c>
    </row>
    <row r="45" spans="1:28" x14ac:dyDescent="0.25">
      <c r="A45" s="13">
        <v>3965</v>
      </c>
      <c r="B45" s="13">
        <v>3</v>
      </c>
      <c r="C45" s="13">
        <v>2</v>
      </c>
      <c r="D45" s="13" t="s">
        <v>200</v>
      </c>
      <c r="E45" s="13">
        <v>302363.89</v>
      </c>
      <c r="F45" s="13">
        <v>1156585.4620000001</v>
      </c>
      <c r="G45" s="13">
        <v>1774779.0080001</v>
      </c>
      <c r="H45" s="13">
        <v>271112.87400000001</v>
      </c>
      <c r="I45" s="13">
        <v>753234.40600099997</v>
      </c>
      <c r="J45" s="13">
        <v>345995.96599999996</v>
      </c>
      <c r="K45" s="13">
        <v>433046.38799999998</v>
      </c>
      <c r="L45" s="13">
        <v>1671962.9620000001</v>
      </c>
      <c r="M45" s="13">
        <v>752153.15</v>
      </c>
      <c r="N45" s="13">
        <v>1511335.08</v>
      </c>
      <c r="O45" s="13">
        <v>7991004.8499999996</v>
      </c>
      <c r="P45" s="13">
        <v>362538.99000009999</v>
      </c>
      <c r="Q45" s="13">
        <v>445215.55</v>
      </c>
      <c r="R45" s="13">
        <v>957385.09000000008</v>
      </c>
      <c r="S45" s="13">
        <v>264075.19</v>
      </c>
      <c r="T45" s="13">
        <v>461580.38</v>
      </c>
      <c r="U45" s="13">
        <v>400386.1</v>
      </c>
      <c r="V45" s="13">
        <v>1687758.12</v>
      </c>
      <c r="W45" s="13">
        <v>547439.10000099998</v>
      </c>
      <c r="X45" s="13">
        <v>1335509.8600000001</v>
      </c>
      <c r="Y45" s="8">
        <f t="shared" si="18"/>
        <v>23425462.416002203</v>
      </c>
    </row>
    <row r="46" spans="1:28" x14ac:dyDescent="0.25">
      <c r="A46" s="13">
        <v>3966</v>
      </c>
      <c r="B46" s="13">
        <v>3</v>
      </c>
      <c r="C46" s="13">
        <v>3</v>
      </c>
      <c r="D46" s="13" t="s">
        <v>201</v>
      </c>
      <c r="E46" s="13">
        <v>304613.30800000002</v>
      </c>
      <c r="F46" s="13">
        <v>1153653.0379999999</v>
      </c>
      <c r="G46" s="13">
        <v>1716620.0819999999</v>
      </c>
      <c r="H46" s="13">
        <v>247918.60799999998</v>
      </c>
      <c r="I46" s="13">
        <v>818595.79000001994</v>
      </c>
      <c r="J46" s="13">
        <v>366999.684000001</v>
      </c>
      <c r="K46" s="13">
        <v>379913.69199999998</v>
      </c>
      <c r="L46" s="13">
        <v>2141601.0839999998</v>
      </c>
      <c r="M46" s="13">
        <v>903789.45000100008</v>
      </c>
      <c r="N46" s="13">
        <v>1418516.22</v>
      </c>
      <c r="O46" s="13">
        <v>8555652.9499999993</v>
      </c>
      <c r="P46" s="13">
        <v>430289.01</v>
      </c>
      <c r="Q46" s="13">
        <v>430187.11000099999</v>
      </c>
      <c r="R46" s="13">
        <v>1016972.3900029999</v>
      </c>
      <c r="S46" s="13">
        <v>272665.49</v>
      </c>
      <c r="T46" s="13">
        <v>508385.57</v>
      </c>
      <c r="U46" s="13">
        <v>416730.52</v>
      </c>
      <c r="V46" s="13">
        <v>1943236.46</v>
      </c>
      <c r="W46" s="13">
        <v>652977</v>
      </c>
      <c r="X46" s="13">
        <v>1447579.25</v>
      </c>
      <c r="Y46" s="8">
        <f t="shared" si="18"/>
        <v>25126896.706005022</v>
      </c>
    </row>
    <row r="47" spans="1:28" x14ac:dyDescent="0.25">
      <c r="A47" s="13">
        <v>3970</v>
      </c>
      <c r="B47" s="13">
        <v>1</v>
      </c>
      <c r="C47" s="13">
        <v>1</v>
      </c>
      <c r="D47" s="13" t="s">
        <v>202</v>
      </c>
      <c r="E47" s="13">
        <v>345145.88200039999</v>
      </c>
      <c r="F47" s="13">
        <v>1332415.1879999998</v>
      </c>
      <c r="G47" s="13">
        <v>1858707.73</v>
      </c>
      <c r="H47" s="13">
        <v>324921.64600000001</v>
      </c>
      <c r="I47" s="13">
        <v>912206.80599999998</v>
      </c>
      <c r="J47" s="13">
        <v>410977.51</v>
      </c>
      <c r="K47" s="13">
        <v>506676.158</v>
      </c>
      <c r="L47" s="13">
        <v>2120530.6780099999</v>
      </c>
      <c r="M47" s="13">
        <v>792386.93</v>
      </c>
      <c r="N47" s="13">
        <v>1399359.64</v>
      </c>
      <c r="O47" s="13">
        <v>9580896.8499999996</v>
      </c>
      <c r="P47" s="13">
        <v>369824.83</v>
      </c>
      <c r="Q47" s="13">
        <v>447253.33999999997</v>
      </c>
      <c r="R47" s="13">
        <v>1011104.3999999999</v>
      </c>
      <c r="S47" s="13">
        <v>293439.95</v>
      </c>
      <c r="T47" s="13">
        <v>502907.86</v>
      </c>
      <c r="U47" s="13">
        <v>353038.69000040006</v>
      </c>
      <c r="V47" s="13">
        <v>1681503.9200009999</v>
      </c>
      <c r="W47" s="13">
        <v>539230.06999999995</v>
      </c>
      <c r="X47" s="13">
        <v>1251584.6599999999</v>
      </c>
      <c r="Y47" s="8">
        <f t="shared" si="18"/>
        <v>26034112.738011796</v>
      </c>
    </row>
    <row r="48" spans="1:28" x14ac:dyDescent="0.25">
      <c r="A48" s="13">
        <v>3971</v>
      </c>
      <c r="B48" s="13">
        <v>1</v>
      </c>
      <c r="C48" s="13">
        <v>2</v>
      </c>
      <c r="D48" s="13" t="s">
        <v>203</v>
      </c>
      <c r="E48" s="13">
        <v>364091.54600049998</v>
      </c>
      <c r="F48" s="13">
        <v>1230661.422</v>
      </c>
      <c r="G48" s="13">
        <v>2005561.8540000001</v>
      </c>
      <c r="H48" s="13">
        <v>298433.652</v>
      </c>
      <c r="I48" s="13">
        <v>948847.38000200002</v>
      </c>
      <c r="J48" s="13">
        <v>433776.77800001</v>
      </c>
      <c r="K48" s="13">
        <v>505318.092</v>
      </c>
      <c r="L48" s="13">
        <v>2305758.6680000001</v>
      </c>
      <c r="M48" s="13">
        <v>999681.17</v>
      </c>
      <c r="N48" s="13">
        <v>1532480.79</v>
      </c>
      <c r="O48" s="13">
        <v>9352007.0800000001</v>
      </c>
      <c r="P48" s="13">
        <v>535387.35</v>
      </c>
      <c r="Q48" s="13">
        <v>490157.24</v>
      </c>
      <c r="R48" s="13">
        <v>1139179.08</v>
      </c>
      <c r="S48" s="13">
        <v>383846.30000000005</v>
      </c>
      <c r="T48" s="13">
        <v>570936.55000099994</v>
      </c>
      <c r="U48" s="13">
        <v>494610.75</v>
      </c>
      <c r="V48" s="13">
        <v>2339065.29</v>
      </c>
      <c r="W48" s="13">
        <v>746605.93000100006</v>
      </c>
      <c r="X48" s="13">
        <v>1740473.97</v>
      </c>
      <c r="Y48" s="8">
        <f t="shared" si="18"/>
        <v>28416880.892004509</v>
      </c>
    </row>
    <row r="49" spans="1:25" x14ac:dyDescent="0.25">
      <c r="A49" s="13">
        <v>3972</v>
      </c>
      <c r="B49" s="13">
        <v>1</v>
      </c>
      <c r="C49" s="13">
        <v>3</v>
      </c>
      <c r="D49" s="13" t="s">
        <v>204</v>
      </c>
      <c r="E49" s="13">
        <v>324221.484</v>
      </c>
      <c r="F49" s="13">
        <v>1188054.5759999999</v>
      </c>
      <c r="G49" s="13">
        <v>1967527.9439999999</v>
      </c>
      <c r="H49" s="13">
        <v>290343.554</v>
      </c>
      <c r="I49" s="13">
        <v>908547.97000000998</v>
      </c>
      <c r="J49" s="13">
        <v>419305.47800000198</v>
      </c>
      <c r="K49" s="13">
        <v>461735.14199999999</v>
      </c>
      <c r="L49" s="13">
        <v>2009812.51</v>
      </c>
      <c r="M49" s="13">
        <v>931914.99000300001</v>
      </c>
      <c r="N49" s="13">
        <v>1807290.8399999999</v>
      </c>
      <c r="O49" s="13">
        <v>9621826.8699999992</v>
      </c>
      <c r="P49" s="13">
        <v>467393.43</v>
      </c>
      <c r="Q49" s="13">
        <v>531679.54000100004</v>
      </c>
      <c r="R49" s="13">
        <v>1179891.6100029999</v>
      </c>
      <c r="S49" s="13">
        <v>356182.56</v>
      </c>
      <c r="T49" s="13">
        <v>581047.81000000006</v>
      </c>
      <c r="U49" s="13">
        <v>541233.78</v>
      </c>
      <c r="V49" s="13">
        <v>2376776.6399999997</v>
      </c>
      <c r="W49" s="13">
        <v>797538.54</v>
      </c>
      <c r="X49" s="13">
        <v>1835715.75</v>
      </c>
      <c r="Y49" s="8">
        <f t="shared" si="18"/>
        <v>28598041.01800701</v>
      </c>
    </row>
    <row r="50" spans="1:25" x14ac:dyDescent="0.25">
      <c r="A50" s="14"/>
      <c r="B50" s="14"/>
      <c r="C50" s="14"/>
      <c r="D50" s="14"/>
      <c r="E50" s="163" t="s">
        <v>185</v>
      </c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6" t="s">
        <v>175</v>
      </c>
    </row>
    <row r="51" spans="1:25" x14ac:dyDescent="0.25">
      <c r="A51" s="13">
        <v>3958</v>
      </c>
      <c r="B51" s="13">
        <v>2</v>
      </c>
      <c r="C51" s="13">
        <v>1</v>
      </c>
      <c r="D51" s="13" t="s">
        <v>182</v>
      </c>
      <c r="E51" s="15">
        <f>E41/$Y41</f>
        <v>1.1968811374489314E-2</v>
      </c>
      <c r="F51" s="15">
        <f t="shared" ref="F51:X59" si="19">F41/$Y41</f>
        <v>4.5328713624633907E-2</v>
      </c>
      <c r="G51" s="15">
        <f t="shared" si="19"/>
        <v>6.4928071639327747E-2</v>
      </c>
      <c r="H51" s="15">
        <f t="shared" si="19"/>
        <v>1.0505052434943228E-2</v>
      </c>
      <c r="I51" s="15">
        <f t="shared" si="19"/>
        <v>3.0529740334893425E-2</v>
      </c>
      <c r="J51" s="15">
        <f t="shared" si="19"/>
        <v>1.3946560755943171E-2</v>
      </c>
      <c r="K51" s="15">
        <f t="shared" si="19"/>
        <v>1.4997077842822035E-2</v>
      </c>
      <c r="L51" s="15">
        <f t="shared" si="19"/>
        <v>7.2253340778256292E-2</v>
      </c>
      <c r="M51" s="15">
        <f t="shared" si="19"/>
        <v>3.0970589549238474E-2</v>
      </c>
      <c r="N51" s="15">
        <f t="shared" si="19"/>
        <v>5.7166852297759981E-2</v>
      </c>
      <c r="O51" s="15">
        <f t="shared" si="19"/>
        <v>0.40259426264956244</v>
      </c>
      <c r="P51" s="15">
        <f t="shared" si="19"/>
        <v>1.3991882017226093E-2</v>
      </c>
      <c r="Q51" s="15">
        <f t="shared" si="19"/>
        <v>1.7273167499058759E-2</v>
      </c>
      <c r="R51" s="15">
        <f t="shared" si="19"/>
        <v>4.0932108147418829E-2</v>
      </c>
      <c r="S51" s="15">
        <f t="shared" si="19"/>
        <v>1.0611525903076183E-2</v>
      </c>
      <c r="T51" s="15">
        <f t="shared" si="19"/>
        <v>1.9448052639001748E-2</v>
      </c>
      <c r="U51" s="15">
        <f t="shared" si="19"/>
        <v>1.2577792273085938E-2</v>
      </c>
      <c r="V51" s="15">
        <f t="shared" si="19"/>
        <v>6.2979584581261613E-2</v>
      </c>
      <c r="W51" s="15">
        <f t="shared" si="19"/>
        <v>1.997294884976613E-2</v>
      </c>
      <c r="X51" s="15">
        <f t="shared" si="19"/>
        <v>4.7023864808234749E-2</v>
      </c>
      <c r="Y51" s="7">
        <f>SUM(E51:X51)</f>
        <v>1.0000000000000002</v>
      </c>
    </row>
    <row r="52" spans="1:25" x14ac:dyDescent="0.25">
      <c r="A52" s="13">
        <v>3959</v>
      </c>
      <c r="B52" s="13">
        <v>2</v>
      </c>
      <c r="C52" s="13">
        <v>2</v>
      </c>
      <c r="D52" s="13" t="s">
        <v>183</v>
      </c>
      <c r="E52" s="15">
        <f t="shared" ref="E52:T59" si="20">E42/$Y42</f>
        <v>1.1637439556513848E-2</v>
      </c>
      <c r="F52" s="15">
        <f t="shared" si="20"/>
        <v>3.6224933205224193E-2</v>
      </c>
      <c r="G52" s="15">
        <f t="shared" si="20"/>
        <v>6.5529690186704015E-2</v>
      </c>
      <c r="H52" s="15">
        <f t="shared" si="20"/>
        <v>8.6294134519064834E-3</v>
      </c>
      <c r="I52" s="15">
        <f t="shared" si="20"/>
        <v>3.2298658591229157E-2</v>
      </c>
      <c r="J52" s="15">
        <f t="shared" si="20"/>
        <v>1.4521657755126148E-2</v>
      </c>
      <c r="K52" s="15">
        <f t="shared" si="20"/>
        <v>1.7075703973819453E-2</v>
      </c>
      <c r="L52" s="15">
        <f t="shared" si="20"/>
        <v>6.6004314650049717E-2</v>
      </c>
      <c r="M52" s="15">
        <f t="shared" si="20"/>
        <v>3.3907949363815366E-2</v>
      </c>
      <c r="N52" s="15">
        <f t="shared" si="20"/>
        <v>6.000736237431465E-2</v>
      </c>
      <c r="O52" s="15">
        <f t="shared" si="20"/>
        <v>0.36368495211550894</v>
      </c>
      <c r="P52" s="15">
        <f t="shared" si="20"/>
        <v>1.827881253202758E-2</v>
      </c>
      <c r="Q52" s="15">
        <f t="shared" si="20"/>
        <v>1.8414962680539521E-2</v>
      </c>
      <c r="R52" s="15">
        <f t="shared" si="20"/>
        <v>4.2656804395267062E-2</v>
      </c>
      <c r="S52" s="15">
        <f t="shared" si="20"/>
        <v>1.2728318045753849E-2</v>
      </c>
      <c r="T52" s="15">
        <f t="shared" si="20"/>
        <v>2.1141743459161717E-2</v>
      </c>
      <c r="U52" s="15">
        <f t="shared" si="19"/>
        <v>1.6497206200127248E-2</v>
      </c>
      <c r="V52" s="15">
        <f t="shared" si="19"/>
        <v>7.6899071402095814E-2</v>
      </c>
      <c r="W52" s="15">
        <f t="shared" si="19"/>
        <v>2.4011829865248972E-2</v>
      </c>
      <c r="X52" s="15">
        <f t="shared" si="19"/>
        <v>5.9849176195566386E-2</v>
      </c>
      <c r="Y52" s="7">
        <f t="shared" ref="Y52:Y59" si="21">SUM(E52:X52)</f>
        <v>1.0000000000000002</v>
      </c>
    </row>
    <row r="53" spans="1:25" x14ac:dyDescent="0.25">
      <c r="A53" s="13">
        <v>3960</v>
      </c>
      <c r="B53" s="13">
        <v>2</v>
      </c>
      <c r="C53" s="13">
        <v>3</v>
      </c>
      <c r="D53" s="13" t="s">
        <v>184</v>
      </c>
      <c r="E53" s="15">
        <f t="shared" si="20"/>
        <v>1.1554700164523226E-2</v>
      </c>
      <c r="F53" s="15">
        <f t="shared" si="19"/>
        <v>3.8269041821699483E-2</v>
      </c>
      <c r="G53" s="15">
        <f t="shared" si="19"/>
        <v>6.3687957782974536E-2</v>
      </c>
      <c r="H53" s="15">
        <f t="shared" si="19"/>
        <v>9.0212525871868308E-3</v>
      </c>
      <c r="I53" s="15">
        <f t="shared" si="19"/>
        <v>2.9894194578247379E-2</v>
      </c>
      <c r="J53" s="15">
        <f t="shared" si="19"/>
        <v>1.3786001627273815E-2</v>
      </c>
      <c r="K53" s="15">
        <f t="shared" si="19"/>
        <v>1.4296775061523163E-2</v>
      </c>
      <c r="L53" s="15">
        <f t="shared" si="19"/>
        <v>6.800920253830299E-2</v>
      </c>
      <c r="M53" s="15">
        <f t="shared" si="19"/>
        <v>3.2419104367142841E-2</v>
      </c>
      <c r="N53" s="15">
        <f t="shared" si="19"/>
        <v>6.1301263417009345E-2</v>
      </c>
      <c r="O53" s="15">
        <f t="shared" si="19"/>
        <v>0.37798023530475111</v>
      </c>
      <c r="P53" s="15">
        <f t="shared" si="19"/>
        <v>1.7083938063301461E-2</v>
      </c>
      <c r="Q53" s="15">
        <f t="shared" si="19"/>
        <v>1.7984532104600746E-2</v>
      </c>
      <c r="R53" s="15">
        <f t="shared" si="19"/>
        <v>4.2229142303670114E-2</v>
      </c>
      <c r="S53" s="15">
        <f t="shared" si="19"/>
        <v>1.1168502150368624E-2</v>
      </c>
      <c r="T53" s="15">
        <f t="shared" si="19"/>
        <v>2.0041228817948436E-2</v>
      </c>
      <c r="U53" s="15">
        <f t="shared" si="19"/>
        <v>1.4737982803267354E-2</v>
      </c>
      <c r="V53" s="15">
        <f t="shared" si="19"/>
        <v>7.4677519915644225E-2</v>
      </c>
      <c r="W53" s="15">
        <f t="shared" si="19"/>
        <v>2.5125488862418045E-2</v>
      </c>
      <c r="X53" s="15">
        <f t="shared" si="19"/>
        <v>5.6731935728146381E-2</v>
      </c>
      <c r="Y53" s="7">
        <f t="shared" si="21"/>
        <v>1</v>
      </c>
    </row>
    <row r="54" spans="1:25" x14ac:dyDescent="0.25">
      <c r="A54" s="13">
        <v>3964</v>
      </c>
      <c r="B54" s="13">
        <v>3</v>
      </c>
      <c r="C54" s="13">
        <v>1</v>
      </c>
      <c r="D54" s="13" t="s">
        <v>176</v>
      </c>
      <c r="E54" s="15">
        <f t="shared" si="20"/>
        <v>1.5094267454087073E-2</v>
      </c>
      <c r="F54" s="15">
        <f t="shared" si="19"/>
        <v>5.2095136687775351E-2</v>
      </c>
      <c r="G54" s="15">
        <f t="shared" si="19"/>
        <v>8.5976196536103652E-2</v>
      </c>
      <c r="H54" s="15">
        <f t="shared" si="19"/>
        <v>1.2819267800404235E-2</v>
      </c>
      <c r="I54" s="15">
        <f t="shared" si="19"/>
        <v>3.8489851824163042E-2</v>
      </c>
      <c r="J54" s="15">
        <f t="shared" si="19"/>
        <v>1.8592608839073214E-2</v>
      </c>
      <c r="K54" s="15">
        <f t="shared" si="19"/>
        <v>1.9188468509898898E-2</v>
      </c>
      <c r="L54" s="15">
        <f t="shared" si="19"/>
        <v>9.9887710583439468E-2</v>
      </c>
      <c r="M54" s="15">
        <f t="shared" si="19"/>
        <v>3.7164630697773864E-2</v>
      </c>
      <c r="N54" s="15">
        <f t="shared" si="19"/>
        <v>4.8644814906464502E-2</v>
      </c>
      <c r="O54" s="15">
        <f t="shared" si="19"/>
        <v>0.30778504297334452</v>
      </c>
      <c r="P54" s="15">
        <f t="shared" si="19"/>
        <v>1.6094784025912422E-2</v>
      </c>
      <c r="Q54" s="15">
        <f t="shared" si="19"/>
        <v>1.6188046569328686E-2</v>
      </c>
      <c r="R54" s="15">
        <f t="shared" si="19"/>
        <v>3.6816828844100244E-2</v>
      </c>
      <c r="S54" s="15">
        <f t="shared" si="19"/>
        <v>1.1647504603532303E-2</v>
      </c>
      <c r="T54" s="15">
        <f t="shared" si="19"/>
        <v>1.9683708669358146E-2</v>
      </c>
      <c r="U54" s="15">
        <f t="shared" si="19"/>
        <v>1.4860813510682989E-2</v>
      </c>
      <c r="V54" s="15">
        <f t="shared" si="19"/>
        <v>7.0635880728699058E-2</v>
      </c>
      <c r="W54" s="15">
        <f t="shared" si="19"/>
        <v>2.1578022153045429E-2</v>
      </c>
      <c r="X54" s="15">
        <f t="shared" si="19"/>
        <v>5.6756414082812782E-2</v>
      </c>
      <c r="Y54" s="7">
        <f t="shared" si="21"/>
        <v>0.99999999999999978</v>
      </c>
    </row>
    <row r="55" spans="1:25" x14ac:dyDescent="0.25">
      <c r="A55" s="13">
        <v>3965</v>
      </c>
      <c r="B55" s="13">
        <v>3</v>
      </c>
      <c r="C55" s="13">
        <v>2</v>
      </c>
      <c r="D55" s="13" t="s">
        <v>177</v>
      </c>
      <c r="E55" s="15">
        <f t="shared" si="20"/>
        <v>1.2907488639090931E-2</v>
      </c>
      <c r="F55" s="15">
        <f t="shared" si="19"/>
        <v>4.9373004530741865E-2</v>
      </c>
      <c r="G55" s="15">
        <f t="shared" si="19"/>
        <v>7.5762816395365071E-2</v>
      </c>
      <c r="H55" s="15">
        <f t="shared" si="19"/>
        <v>1.1573426777470983E-2</v>
      </c>
      <c r="I55" s="15">
        <f t="shared" si="19"/>
        <v>3.2154515997364339E-2</v>
      </c>
      <c r="J55" s="15">
        <f t="shared" si="19"/>
        <v>1.4770080515620735E-2</v>
      </c>
      <c r="K55" s="15">
        <f t="shared" si="19"/>
        <v>1.848614043598051E-2</v>
      </c>
      <c r="L55" s="15">
        <f t="shared" si="19"/>
        <v>7.1373744189479171E-2</v>
      </c>
      <c r="M55" s="15">
        <f t="shared" si="19"/>
        <v>3.2108358701435732E-2</v>
      </c>
      <c r="N55" s="15">
        <f t="shared" si="19"/>
        <v>6.4516766122302449E-2</v>
      </c>
      <c r="O55" s="15">
        <f t="shared" si="19"/>
        <v>0.34112474315731128</v>
      </c>
      <c r="P55" s="15">
        <f t="shared" si="19"/>
        <v>1.5476278912319162E-2</v>
      </c>
      <c r="Q55" s="15">
        <f t="shared" si="19"/>
        <v>1.9005624823690486E-2</v>
      </c>
      <c r="R55" s="15">
        <f t="shared" si="19"/>
        <v>4.0869421187860917E-2</v>
      </c>
      <c r="S55" s="15">
        <f t="shared" si="19"/>
        <v>1.1272997958819682E-2</v>
      </c>
      <c r="T55" s="15">
        <f t="shared" si="19"/>
        <v>1.9704216369478757E-2</v>
      </c>
      <c r="U55" s="15">
        <f t="shared" si="19"/>
        <v>1.7091918737386018E-2</v>
      </c>
      <c r="V55" s="15">
        <f t="shared" si="19"/>
        <v>7.2048017239867729E-2</v>
      </c>
      <c r="W55" s="15">
        <f t="shared" si="19"/>
        <v>2.3369404209798567E-2</v>
      </c>
      <c r="X55" s="15">
        <f t="shared" si="19"/>
        <v>5.7011035098615513E-2</v>
      </c>
      <c r="Y55" s="7">
        <f t="shared" si="21"/>
        <v>1</v>
      </c>
    </row>
    <row r="56" spans="1:25" x14ac:dyDescent="0.25">
      <c r="A56" s="13">
        <v>3966</v>
      </c>
      <c r="B56" s="13">
        <v>3</v>
      </c>
      <c r="C56" s="13">
        <v>3</v>
      </c>
      <c r="D56" s="13" t="s">
        <v>178</v>
      </c>
      <c r="E56" s="15">
        <f t="shared" si="20"/>
        <v>1.2122997581599527E-2</v>
      </c>
      <c r="F56" s="15">
        <f t="shared" si="19"/>
        <v>4.5913072811904022E-2</v>
      </c>
      <c r="G56" s="15">
        <f t="shared" si="19"/>
        <v>6.8318029961485408E-2</v>
      </c>
      <c r="H56" s="15">
        <f t="shared" si="19"/>
        <v>9.8666624414765255E-3</v>
      </c>
      <c r="I56" s="15">
        <f t="shared" si="19"/>
        <v>3.2578467591041022E-2</v>
      </c>
      <c r="J56" s="15">
        <f t="shared" si="19"/>
        <v>1.4605849989915091E-2</v>
      </c>
      <c r="K56" s="15">
        <f t="shared" si="19"/>
        <v>1.5119801559466165E-2</v>
      </c>
      <c r="L56" s="15">
        <f t="shared" si="19"/>
        <v>8.5231419902648917E-2</v>
      </c>
      <c r="M56" s="15">
        <f t="shared" si="19"/>
        <v>3.596900407462595E-2</v>
      </c>
      <c r="N56" s="15">
        <f t="shared" si="19"/>
        <v>5.6454095250886745E-2</v>
      </c>
      <c r="O56" s="15">
        <f t="shared" si="19"/>
        <v>0.34049779605116548</v>
      </c>
      <c r="P56" s="15">
        <f t="shared" si="19"/>
        <v>1.7124637993881919E-2</v>
      </c>
      <c r="Q56" s="15">
        <f t="shared" si="19"/>
        <v>1.7120582578675166E-2</v>
      </c>
      <c r="R56" s="15">
        <f t="shared" si="19"/>
        <v>4.0473457661803332E-2</v>
      </c>
      <c r="S56" s="15">
        <f t="shared" si="19"/>
        <v>1.0851538619762633E-2</v>
      </c>
      <c r="T56" s="15">
        <f t="shared" si="19"/>
        <v>2.0232724158033493E-2</v>
      </c>
      <c r="U56" s="15">
        <f t="shared" si="19"/>
        <v>1.6585037335725049E-2</v>
      </c>
      <c r="V56" s="15">
        <f t="shared" si="19"/>
        <v>7.7336906452741147E-2</v>
      </c>
      <c r="W56" s="15">
        <f t="shared" si="19"/>
        <v>2.5987172536270524E-2</v>
      </c>
      <c r="X56" s="15">
        <f t="shared" si="19"/>
        <v>5.7610745446891827E-2</v>
      </c>
      <c r="Y56" s="7">
        <f t="shared" si="21"/>
        <v>0.99999999999999989</v>
      </c>
    </row>
    <row r="57" spans="1:25" x14ac:dyDescent="0.25">
      <c r="A57" s="13">
        <v>3970</v>
      </c>
      <c r="B57" s="13">
        <v>1</v>
      </c>
      <c r="C57" s="13">
        <v>1</v>
      </c>
      <c r="D57" s="13" t="s">
        <v>179</v>
      </c>
      <c r="E57" s="15">
        <f t="shared" si="20"/>
        <v>1.325744746800841E-2</v>
      </c>
      <c r="F57" s="15">
        <f t="shared" si="19"/>
        <v>5.1179588926592141E-2</v>
      </c>
      <c r="G57" s="15">
        <f t="shared" si="19"/>
        <v>7.1395086466155791E-2</v>
      </c>
      <c r="H57" s="15">
        <f t="shared" si="19"/>
        <v>1.2480611468106211E-2</v>
      </c>
      <c r="I57" s="15">
        <f t="shared" si="19"/>
        <v>3.5038905115752542E-2</v>
      </c>
      <c r="J57" s="15">
        <f t="shared" si="19"/>
        <v>1.5786115476097689E-2</v>
      </c>
      <c r="K57" s="15">
        <f t="shared" si="19"/>
        <v>1.9462009829135221E-2</v>
      </c>
      <c r="L57" s="15">
        <f t="shared" si="19"/>
        <v>8.1452004888719065E-2</v>
      </c>
      <c r="M57" s="15">
        <f t="shared" si="19"/>
        <v>3.0436486849926503E-2</v>
      </c>
      <c r="N57" s="15">
        <f t="shared" si="19"/>
        <v>5.3751001775329481E-2</v>
      </c>
      <c r="O57" s="15">
        <f t="shared" si="19"/>
        <v>0.36801318894233553</v>
      </c>
      <c r="P57" s="15">
        <f t="shared" si="19"/>
        <v>1.4205394042871584E-2</v>
      </c>
      <c r="Q57" s="15">
        <f t="shared" si="19"/>
        <v>1.7179511531690339E-2</v>
      </c>
      <c r="R57" s="15">
        <f t="shared" si="19"/>
        <v>3.8837674637696031E-2</v>
      </c>
      <c r="S57" s="15">
        <f t="shared" si="19"/>
        <v>1.1271363574129232E-2</v>
      </c>
      <c r="T57" s="15">
        <f t="shared" si="19"/>
        <v>1.931726519973604E-2</v>
      </c>
      <c r="U57" s="15">
        <f t="shared" si="19"/>
        <v>1.3560619236504133E-2</v>
      </c>
      <c r="V57" s="15">
        <f t="shared" si="19"/>
        <v>6.4588485765672957E-2</v>
      </c>
      <c r="W57" s="15">
        <f t="shared" si="19"/>
        <v>2.0712442764092467E-2</v>
      </c>
      <c r="X57" s="15">
        <f t="shared" si="19"/>
        <v>4.807479604144875E-2</v>
      </c>
      <c r="Y57" s="7">
        <f t="shared" si="21"/>
        <v>1.0000000000000002</v>
      </c>
    </row>
    <row r="58" spans="1:25" x14ac:dyDescent="0.25">
      <c r="A58" s="13">
        <v>3971</v>
      </c>
      <c r="B58" s="13">
        <v>1</v>
      </c>
      <c r="C58" s="13">
        <v>2</v>
      </c>
      <c r="D58" s="13" t="s">
        <v>180</v>
      </c>
      <c r="E58" s="15">
        <f t="shared" si="20"/>
        <v>1.281250913441884E-2</v>
      </c>
      <c r="F58" s="15">
        <f t="shared" si="19"/>
        <v>4.3307406843031249E-2</v>
      </c>
      <c r="G58" s="15">
        <f t="shared" si="19"/>
        <v>7.0576424682988109E-2</v>
      </c>
      <c r="H58" s="15">
        <f t="shared" si="19"/>
        <v>1.0501984828460485E-2</v>
      </c>
      <c r="I58" s="15">
        <f t="shared" si="19"/>
        <v>3.3390271916471016E-2</v>
      </c>
      <c r="J58" s="15">
        <f t="shared" si="19"/>
        <v>1.5264756876327664E-2</v>
      </c>
      <c r="K58" s="15">
        <f t="shared" si="19"/>
        <v>1.7782320794474612E-2</v>
      </c>
      <c r="L58" s="15">
        <f t="shared" si="19"/>
        <v>8.1140455800297134E-2</v>
      </c>
      <c r="M58" s="15">
        <f t="shared" si="19"/>
        <v>3.5179130806058119E-2</v>
      </c>
      <c r="N58" s="15">
        <f t="shared" si="19"/>
        <v>5.3928536204379318E-2</v>
      </c>
      <c r="O58" s="15">
        <f t="shared" si="19"/>
        <v>0.32910040744940872</v>
      </c>
      <c r="P58" s="15">
        <f t="shared" si="19"/>
        <v>1.8840468524138367E-2</v>
      </c>
      <c r="Q58" s="15">
        <f t="shared" si="19"/>
        <v>1.7248805098025823E-2</v>
      </c>
      <c r="R58" s="15">
        <f t="shared" si="19"/>
        <v>4.0088111159325875E-2</v>
      </c>
      <c r="S58" s="15">
        <f t="shared" si="19"/>
        <v>1.3507685852601812E-2</v>
      </c>
      <c r="T58" s="15">
        <f t="shared" si="19"/>
        <v>2.0091457333786446E-2</v>
      </c>
      <c r="U58" s="15">
        <f t="shared" si="19"/>
        <v>1.7405525676083815E-2</v>
      </c>
      <c r="V58" s="15">
        <f t="shared" si="19"/>
        <v>8.2312527503964353E-2</v>
      </c>
      <c r="W58" s="15">
        <f t="shared" si="19"/>
        <v>2.6273324396101059E-2</v>
      </c>
      <c r="X58" s="15">
        <f t="shared" si="19"/>
        <v>6.1247889119657284E-2</v>
      </c>
      <c r="Y58" s="7">
        <f t="shared" si="21"/>
        <v>1</v>
      </c>
    </row>
    <row r="59" spans="1:25" x14ac:dyDescent="0.25">
      <c r="A59" s="13">
        <v>3972</v>
      </c>
      <c r="B59" s="13">
        <v>1</v>
      </c>
      <c r="C59" s="13">
        <v>3</v>
      </c>
      <c r="D59" s="13" t="s">
        <v>181</v>
      </c>
      <c r="E59" s="15">
        <f t="shared" si="20"/>
        <v>1.133719207535408E-2</v>
      </c>
      <c r="F59" s="15">
        <f t="shared" si="19"/>
        <v>4.1543215329047568E-2</v>
      </c>
      <c r="G59" s="15">
        <f t="shared" si="19"/>
        <v>6.8799395831383295E-2</v>
      </c>
      <c r="H59" s="15">
        <f t="shared" si="19"/>
        <v>1.0152567926494776E-2</v>
      </c>
      <c r="I59" s="15">
        <f t="shared" si="19"/>
        <v>3.1769587624129035E-2</v>
      </c>
      <c r="J59" s="15">
        <f t="shared" si="19"/>
        <v>1.4662034988200156E-2</v>
      </c>
      <c r="K59" s="15">
        <f t="shared" si="19"/>
        <v>1.6145691297850241E-2</v>
      </c>
      <c r="L59" s="15">
        <f t="shared" si="19"/>
        <v>7.0277978436862287E-2</v>
      </c>
      <c r="M59" s="15">
        <f t="shared" si="19"/>
        <v>3.258667226248859E-2</v>
      </c>
      <c r="N59" s="15">
        <f t="shared" si="19"/>
        <v>6.3196316099484687E-2</v>
      </c>
      <c r="O59" s="15">
        <f t="shared" si="19"/>
        <v>0.33645055841207899</v>
      </c>
      <c r="P59" s="15">
        <f t="shared" si="19"/>
        <v>1.6343547087917722E-2</v>
      </c>
      <c r="Q59" s="15">
        <f t="shared" si="19"/>
        <v>1.8591467145117502E-2</v>
      </c>
      <c r="R59" s="15">
        <f t="shared" si="19"/>
        <v>4.1257777386222737E-2</v>
      </c>
      <c r="S59" s="15">
        <f t="shared" si="19"/>
        <v>1.245478876597619E-2</v>
      </c>
      <c r="T59" s="15">
        <f t="shared" si="19"/>
        <v>2.0317748674957777E-2</v>
      </c>
      <c r="U59" s="15">
        <f t="shared" si="19"/>
        <v>1.8925554364342907E-2</v>
      </c>
      <c r="V59" s="15">
        <f t="shared" si="19"/>
        <v>8.3109770998070848E-2</v>
      </c>
      <c r="W59" s="15">
        <f t="shared" si="19"/>
        <v>2.7887873141304427E-2</v>
      </c>
      <c r="X59" s="15">
        <f t="shared" si="19"/>
        <v>6.4190262152716171E-2</v>
      </c>
      <c r="Y59" s="7">
        <f t="shared" si="21"/>
        <v>1</v>
      </c>
    </row>
    <row r="61" spans="1:25" x14ac:dyDescent="0.25">
      <c r="A61" s="9"/>
      <c r="B61" s="19" t="s">
        <v>186</v>
      </c>
      <c r="C61" s="13" t="s">
        <v>194</v>
      </c>
      <c r="D61" s="13" t="s">
        <v>187</v>
      </c>
      <c r="E61" s="15">
        <f>AVERAGE(E51:E53)</f>
        <v>1.1720317031842129E-2</v>
      </c>
      <c r="F61" s="15">
        <f t="shared" ref="F61:X61" si="22">AVERAGE(F51:F53)</f>
        <v>3.9940896217185863E-2</v>
      </c>
      <c r="G61" s="15">
        <f t="shared" si="22"/>
        <v>6.4715239869668761E-2</v>
      </c>
      <c r="H61" s="15">
        <f t="shared" si="22"/>
        <v>9.3852394913455147E-3</v>
      </c>
      <c r="I61" s="15">
        <f t="shared" si="22"/>
        <v>3.0907531168123319E-2</v>
      </c>
      <c r="J61" s="15">
        <f t="shared" si="22"/>
        <v>1.408474004611438E-2</v>
      </c>
      <c r="K61" s="15">
        <f t="shared" si="22"/>
        <v>1.5456518959388215E-2</v>
      </c>
      <c r="L61" s="15">
        <f t="shared" si="22"/>
        <v>6.875561932220299E-2</v>
      </c>
      <c r="M61" s="15">
        <f t="shared" si="22"/>
        <v>3.2432547760065565E-2</v>
      </c>
      <c r="N61" s="15">
        <f t="shared" si="22"/>
        <v>5.9491826029694661E-2</v>
      </c>
      <c r="O61" s="15">
        <f t="shared" si="22"/>
        <v>0.3814198166899409</v>
      </c>
      <c r="P61" s="15">
        <f t="shared" si="22"/>
        <v>1.6451544204185046E-2</v>
      </c>
      <c r="Q61" s="15">
        <f t="shared" si="22"/>
        <v>1.789088742806634E-2</v>
      </c>
      <c r="R61" s="15">
        <f t="shared" si="22"/>
        <v>4.1939351615452002E-2</v>
      </c>
      <c r="S61" s="15">
        <f t="shared" si="22"/>
        <v>1.1502782033066219E-2</v>
      </c>
      <c r="T61" s="15">
        <f t="shared" si="22"/>
        <v>2.0210341638703968E-2</v>
      </c>
      <c r="U61" s="15">
        <f t="shared" si="22"/>
        <v>1.4604327092160181E-2</v>
      </c>
      <c r="V61" s="15">
        <f t="shared" si="22"/>
        <v>7.1518725299667213E-2</v>
      </c>
      <c r="W61" s="15">
        <f t="shared" si="22"/>
        <v>2.3036755859144383E-2</v>
      </c>
      <c r="X61" s="15">
        <f t="shared" si="22"/>
        <v>5.4534992243982505E-2</v>
      </c>
      <c r="Y61" s="9"/>
    </row>
    <row r="62" spans="1:25" x14ac:dyDescent="0.25">
      <c r="A62" s="9"/>
      <c r="B62" s="13"/>
      <c r="C62" s="13"/>
      <c r="D62" s="13" t="s">
        <v>188</v>
      </c>
      <c r="E62" s="15">
        <f>AVERAGE(E54:E56)</f>
        <v>1.337491789159251E-2</v>
      </c>
      <c r="F62" s="15">
        <f t="shared" ref="F62:X62" si="23">AVERAGE(F54:F56)</f>
        <v>4.9127071343473744E-2</v>
      </c>
      <c r="G62" s="15">
        <f t="shared" si="23"/>
        <v>7.6685680964318048E-2</v>
      </c>
      <c r="H62" s="15">
        <f t="shared" si="23"/>
        <v>1.1419785673117249E-2</v>
      </c>
      <c r="I62" s="15">
        <f t="shared" si="23"/>
        <v>3.440761180418947E-2</v>
      </c>
      <c r="J62" s="15">
        <f t="shared" si="23"/>
        <v>1.598951311486968E-2</v>
      </c>
      <c r="K62" s="15">
        <f t="shared" si="23"/>
        <v>1.7598136835115189E-2</v>
      </c>
      <c r="L62" s="15">
        <f t="shared" si="23"/>
        <v>8.5497624891855861E-2</v>
      </c>
      <c r="M62" s="15">
        <f t="shared" si="23"/>
        <v>3.5080664491278508E-2</v>
      </c>
      <c r="N62" s="15">
        <f t="shared" si="23"/>
        <v>5.6538558759884561E-2</v>
      </c>
      <c r="O62" s="15">
        <f t="shared" si="23"/>
        <v>0.32980252739394045</v>
      </c>
      <c r="P62" s="15">
        <f t="shared" si="23"/>
        <v>1.6231900310704501E-2</v>
      </c>
      <c r="Q62" s="15">
        <f t="shared" si="23"/>
        <v>1.7438084657231446E-2</v>
      </c>
      <c r="R62" s="15">
        <f t="shared" si="23"/>
        <v>3.9386569231254831E-2</v>
      </c>
      <c r="S62" s="15">
        <f t="shared" si="23"/>
        <v>1.1257347060704873E-2</v>
      </c>
      <c r="T62" s="15">
        <f t="shared" si="23"/>
        <v>1.9873549732290132E-2</v>
      </c>
      <c r="U62" s="15">
        <f t="shared" si="23"/>
        <v>1.6179256527931351E-2</v>
      </c>
      <c r="V62" s="15">
        <f t="shared" si="23"/>
        <v>7.3340268140435982E-2</v>
      </c>
      <c r="W62" s="15">
        <f t="shared" si="23"/>
        <v>2.3644866299704841E-2</v>
      </c>
      <c r="X62" s="15">
        <f t="shared" si="23"/>
        <v>5.7126064876106712E-2</v>
      </c>
      <c r="Y62" s="9"/>
    </row>
    <row r="63" spans="1:25" x14ac:dyDescent="0.25">
      <c r="A63" s="9"/>
      <c r="B63" s="13"/>
      <c r="C63" s="13"/>
      <c r="D63" s="13" t="s">
        <v>189</v>
      </c>
      <c r="E63" s="15">
        <f>AVERAGE(E57:E59)</f>
        <v>1.2469049559260445E-2</v>
      </c>
      <c r="F63" s="15">
        <f t="shared" ref="F63:X63" si="24">AVERAGE(F57:F59)</f>
        <v>4.5343403699556979E-2</v>
      </c>
      <c r="G63" s="15">
        <f t="shared" si="24"/>
        <v>7.025696899350907E-2</v>
      </c>
      <c r="H63" s="15">
        <f t="shared" si="24"/>
        <v>1.1045054741020492E-2</v>
      </c>
      <c r="I63" s="15">
        <f t="shared" si="24"/>
        <v>3.33995882187842E-2</v>
      </c>
      <c r="J63" s="15">
        <f t="shared" si="24"/>
        <v>1.5237635780208503E-2</v>
      </c>
      <c r="K63" s="15">
        <f t="shared" si="24"/>
        <v>1.7796673973820027E-2</v>
      </c>
      <c r="L63" s="15">
        <f t="shared" si="24"/>
        <v>7.7623479708626167E-2</v>
      </c>
      <c r="M63" s="15">
        <f t="shared" si="24"/>
        <v>3.2734096639491068E-2</v>
      </c>
      <c r="N63" s="15">
        <f t="shared" si="24"/>
        <v>5.6958618026397824E-2</v>
      </c>
      <c r="O63" s="15">
        <f t="shared" si="24"/>
        <v>0.34452138493460777</v>
      </c>
      <c r="P63" s="15">
        <f t="shared" si="24"/>
        <v>1.6463136551642558E-2</v>
      </c>
      <c r="Q63" s="15">
        <f t="shared" si="24"/>
        <v>1.7673261258277888E-2</v>
      </c>
      <c r="R63" s="15">
        <f t="shared" si="24"/>
        <v>4.0061187727748214E-2</v>
      </c>
      <c r="S63" s="15">
        <f t="shared" si="24"/>
        <v>1.2411279397569077E-2</v>
      </c>
      <c r="T63" s="15">
        <f t="shared" si="24"/>
        <v>1.9908823736160087E-2</v>
      </c>
      <c r="U63" s="15">
        <f t="shared" si="24"/>
        <v>1.663056642564362E-2</v>
      </c>
      <c r="V63" s="15">
        <f t="shared" si="24"/>
        <v>7.6670261422569386E-2</v>
      </c>
      <c r="W63" s="15">
        <f t="shared" si="24"/>
        <v>2.4957880100499319E-2</v>
      </c>
      <c r="X63" s="15">
        <f t="shared" si="24"/>
        <v>5.7837649104607404E-2</v>
      </c>
      <c r="Y63" s="9"/>
    </row>
    <row r="64" spans="1:25" x14ac:dyDescent="0.25">
      <c r="A64" s="9"/>
      <c r="B64" s="13"/>
      <c r="C64" s="13"/>
      <c r="D64" s="13" t="s">
        <v>190</v>
      </c>
      <c r="E64" s="15">
        <f>AVERAGE(E51:E59)</f>
        <v>1.2521428160898362E-2</v>
      </c>
      <c r="F64" s="15">
        <f t="shared" ref="F64:X64" si="25">AVERAGE(F51:F59)</f>
        <v>4.4803790420072202E-2</v>
      </c>
      <c r="G64" s="15">
        <f t="shared" si="25"/>
        <v>7.0552629942498613E-2</v>
      </c>
      <c r="H64" s="15">
        <f t="shared" si="25"/>
        <v>1.061669330182775E-2</v>
      </c>
      <c r="I64" s="15">
        <f t="shared" si="25"/>
        <v>3.2904910397032333E-2</v>
      </c>
      <c r="J64" s="15">
        <f t="shared" si="25"/>
        <v>1.510396298039752E-2</v>
      </c>
      <c r="K64" s="15">
        <f t="shared" si="25"/>
        <v>1.6950443256107811E-2</v>
      </c>
      <c r="L64" s="15">
        <f t="shared" si="25"/>
        <v>7.7292241307561682E-2</v>
      </c>
      <c r="M64" s="15">
        <f t="shared" si="25"/>
        <v>3.3415769630278383E-2</v>
      </c>
      <c r="N64" s="15">
        <f t="shared" si="25"/>
        <v>5.7663000938659024E-2</v>
      </c>
      <c r="O64" s="15">
        <f t="shared" si="25"/>
        <v>0.35191457633949635</v>
      </c>
      <c r="P64" s="15">
        <f t="shared" si="25"/>
        <v>1.6382193688844034E-2</v>
      </c>
      <c r="Q64" s="15">
        <f t="shared" si="25"/>
        <v>1.7667411114525227E-2</v>
      </c>
      <c r="R64" s="15">
        <f t="shared" si="25"/>
        <v>4.0462369524818347E-2</v>
      </c>
      <c r="S64" s="15">
        <f t="shared" si="25"/>
        <v>1.1723802830446724E-2</v>
      </c>
      <c r="T64" s="15">
        <f t="shared" si="25"/>
        <v>1.9997571702384732E-2</v>
      </c>
      <c r="U64" s="15">
        <f t="shared" si="25"/>
        <v>1.5804716681911718E-2</v>
      </c>
      <c r="V64" s="15">
        <f t="shared" si="25"/>
        <v>7.3843084954224189E-2</v>
      </c>
      <c r="W64" s="15">
        <f t="shared" si="25"/>
        <v>2.3879834086449513E-2</v>
      </c>
      <c r="X64" s="15">
        <f t="shared" si="25"/>
        <v>5.6499568741565538E-2</v>
      </c>
      <c r="Y64" s="9"/>
    </row>
    <row r="65" spans="1:28" x14ac:dyDescent="0.25">
      <c r="A65" s="9"/>
      <c r="B65" s="19" t="s">
        <v>191</v>
      </c>
      <c r="C65" s="13" t="s">
        <v>194</v>
      </c>
      <c r="D65" s="13" t="s">
        <v>187</v>
      </c>
      <c r="E65" s="15">
        <f>STDEV(E51:E53)</f>
        <v>2.1914271717875253E-4</v>
      </c>
      <c r="F65" s="15">
        <f t="shared" ref="F65:X65" si="26">STDEV(F51:F53)</f>
        <v>4.7766125362004473E-3</v>
      </c>
      <c r="G65" s="15">
        <f t="shared" si="26"/>
        <v>9.391312918697371E-4</v>
      </c>
      <c r="H65" s="15">
        <f t="shared" si="26"/>
        <v>9.8937871842436813E-4</v>
      </c>
      <c r="I65" s="15">
        <f t="shared" si="26"/>
        <v>1.2459559513423868E-3</v>
      </c>
      <c r="J65" s="15">
        <f t="shared" si="26"/>
        <v>3.8680437146681237E-4</v>
      </c>
      <c r="K65" s="15">
        <f t="shared" si="26"/>
        <v>1.4453117586156786E-3</v>
      </c>
      <c r="L65" s="15">
        <f t="shared" si="26"/>
        <v>3.1906794572971191E-3</v>
      </c>
      <c r="M65" s="15">
        <f t="shared" si="26"/>
        <v>1.4687260512712217E-3</v>
      </c>
      <c r="N65" s="15">
        <f t="shared" si="26"/>
        <v>2.1148692909282369E-3</v>
      </c>
      <c r="O65" s="15">
        <f t="shared" si="26"/>
        <v>1.9681378296193063E-2</v>
      </c>
      <c r="P65" s="15">
        <f t="shared" si="26"/>
        <v>2.2123256551579724E-3</v>
      </c>
      <c r="Q65" s="15">
        <f t="shared" si="26"/>
        <v>5.7662904296921819E-4</v>
      </c>
      <c r="R65" s="15">
        <f t="shared" si="26"/>
        <v>8.9812486273841048E-4</v>
      </c>
      <c r="S65" s="15">
        <f t="shared" si="26"/>
        <v>1.0972736777156893E-3</v>
      </c>
      <c r="T65" s="15">
        <f t="shared" si="26"/>
        <v>8.5941637649131187E-4</v>
      </c>
      <c r="U65" s="15">
        <f t="shared" si="26"/>
        <v>1.9631223267297989E-3</v>
      </c>
      <c r="V65" s="15">
        <f t="shared" si="26"/>
        <v>7.4780689959566601E-3</v>
      </c>
      <c r="W65" s="15">
        <f t="shared" si="26"/>
        <v>2.7111333669759567E-3</v>
      </c>
      <c r="X65" s="15">
        <f t="shared" si="26"/>
        <v>6.6889516032007752E-3</v>
      </c>
      <c r="Y65" s="9"/>
    </row>
    <row r="66" spans="1:28" x14ac:dyDescent="0.25">
      <c r="B66" s="13"/>
      <c r="C66" s="13"/>
      <c r="D66" s="13" t="s">
        <v>188</v>
      </c>
      <c r="E66" s="15">
        <f>STDEV(E54:E56)</f>
        <v>1.5397982800869335E-3</v>
      </c>
      <c r="F66" s="15">
        <f t="shared" ref="F66:X66" si="27">STDEV(F54:F56)</f>
        <v>3.0983609845833329E-3</v>
      </c>
      <c r="G66" s="15">
        <f t="shared" si="27"/>
        <v>8.8651830750251757E-3</v>
      </c>
      <c r="H66" s="15">
        <f t="shared" si="27"/>
        <v>1.4822866770980683E-3</v>
      </c>
      <c r="I66" s="15">
        <f t="shared" si="27"/>
        <v>3.5416728284739453E-3</v>
      </c>
      <c r="J66" s="15">
        <f t="shared" si="27"/>
        <v>2.2558420663730933E-3</v>
      </c>
      <c r="K66" s="15">
        <f t="shared" si="27"/>
        <v>2.1748391859510506E-3</v>
      </c>
      <c r="L66" s="15">
        <f t="shared" si="27"/>
        <v>1.4258847032673425E-2</v>
      </c>
      <c r="M66" s="15">
        <f t="shared" si="27"/>
        <v>2.6425994847393578E-3</v>
      </c>
      <c r="N66" s="15">
        <f t="shared" si="27"/>
        <v>7.9363127088560251E-3</v>
      </c>
      <c r="O66" s="15">
        <f t="shared" si="27"/>
        <v>1.9070277418717949E-2</v>
      </c>
      <c r="P66" s="15">
        <f t="shared" si="27"/>
        <v>8.3268996157573002E-4</v>
      </c>
      <c r="Q66" s="15">
        <f t="shared" si="27"/>
        <v>1.4353718968541883E-3</v>
      </c>
      <c r="R66" s="15">
        <f t="shared" si="27"/>
        <v>2.2342495432520612E-3</v>
      </c>
      <c r="S66" s="15">
        <f t="shared" si="27"/>
        <v>3.9821373003508438E-4</v>
      </c>
      <c r="T66" s="15">
        <f t="shared" si="27"/>
        <v>3.1122313943875396E-4</v>
      </c>
      <c r="U66" s="15">
        <f t="shared" si="27"/>
        <v>1.1695944515667266E-3</v>
      </c>
      <c r="V66" s="15">
        <f t="shared" si="27"/>
        <v>3.5324737410323435E-3</v>
      </c>
      <c r="W66" s="15">
        <f t="shared" si="27"/>
        <v>2.2174447676785881E-3</v>
      </c>
      <c r="X66" s="15">
        <f t="shared" si="27"/>
        <v>4.386278686934353E-4</v>
      </c>
      <c r="Y66" s="9"/>
    </row>
    <row r="67" spans="1:28" x14ac:dyDescent="0.25">
      <c r="B67" s="13"/>
      <c r="C67" s="13"/>
      <c r="D67" s="13" t="s">
        <v>189</v>
      </c>
      <c r="E67" s="15">
        <f>STDEV(E57:E59)</f>
        <v>1.0051460356985441E-3</v>
      </c>
      <c r="F67" s="15">
        <f t="shared" ref="F67:X67" si="28">STDEV(F57:F59)</f>
        <v>5.1306808931856742E-3</v>
      </c>
      <c r="G67" s="15">
        <f t="shared" si="28"/>
        <v>1.3270046801035821E-3</v>
      </c>
      <c r="H67" s="15">
        <f t="shared" si="28"/>
        <v>1.2554442959986825E-3</v>
      </c>
      <c r="I67" s="15">
        <f t="shared" si="28"/>
        <v>1.6346786566097469E-3</v>
      </c>
      <c r="J67" s="15">
        <f t="shared" si="28"/>
        <v>5.6253080023143385E-4</v>
      </c>
      <c r="K67" s="15">
        <f t="shared" si="28"/>
        <v>1.6582058559039142E-3</v>
      </c>
      <c r="L67" s="15">
        <f t="shared" si="28"/>
        <v>6.3632976834922363E-3</v>
      </c>
      <c r="M67" s="15">
        <f t="shared" si="28"/>
        <v>2.3747564893813562E-3</v>
      </c>
      <c r="N67" s="15">
        <f t="shared" si="28"/>
        <v>5.4027342667040497E-3</v>
      </c>
      <c r="O67" s="15">
        <f t="shared" si="28"/>
        <v>2.0673771340677834E-2</v>
      </c>
      <c r="P67" s="15">
        <f t="shared" si="28"/>
        <v>2.3198502304239664E-3</v>
      </c>
      <c r="Q67" s="15">
        <f t="shared" si="28"/>
        <v>7.9594405428652084E-4</v>
      </c>
      <c r="R67" s="15">
        <f t="shared" si="28"/>
        <v>1.2102759940330005E-3</v>
      </c>
      <c r="S67" s="15">
        <f t="shared" si="28"/>
        <v>1.118795840246373E-3</v>
      </c>
      <c r="T67" s="15">
        <f t="shared" si="28"/>
        <v>5.2465042579264234E-4</v>
      </c>
      <c r="U67" s="15">
        <f t="shared" si="28"/>
        <v>2.7651498352461359E-3</v>
      </c>
      <c r="V67" s="15">
        <f t="shared" si="28"/>
        <v>1.0470715188797004E-2</v>
      </c>
      <c r="W67" s="15">
        <f t="shared" si="28"/>
        <v>3.7642390393912836E-3</v>
      </c>
      <c r="X67" s="15">
        <f t="shared" si="28"/>
        <v>8.581920805742568E-3</v>
      </c>
      <c r="Y67" s="9"/>
    </row>
    <row r="68" spans="1:28" x14ac:dyDescent="0.25">
      <c r="B68" s="13"/>
      <c r="C68" s="13"/>
      <c r="D68" s="13" t="s">
        <v>190</v>
      </c>
      <c r="E68" s="15">
        <f>STDEV(E51:E59)</f>
        <v>1.1714063925516158E-3</v>
      </c>
      <c r="F68" s="15">
        <f t="shared" ref="F68:X68" si="29">STDEV(F51:F59)</f>
        <v>5.5381466943653732E-3</v>
      </c>
      <c r="G68" s="15">
        <f t="shared" si="29"/>
        <v>6.8720386276772674E-3</v>
      </c>
      <c r="H68" s="15">
        <f t="shared" si="29"/>
        <v>1.4378437390822351E-3</v>
      </c>
      <c r="I68" s="15">
        <f t="shared" si="29"/>
        <v>2.5742250845028655E-3</v>
      </c>
      <c r="J68" s="15">
        <f t="shared" si="29"/>
        <v>1.4418916588266816E-3</v>
      </c>
      <c r="K68" s="15">
        <f t="shared" si="29"/>
        <v>1.9117814356784735E-3</v>
      </c>
      <c r="L68" s="15">
        <f t="shared" si="29"/>
        <v>1.0775604876944494E-2</v>
      </c>
      <c r="M68" s="15">
        <f t="shared" si="29"/>
        <v>2.2959134320686991E-3</v>
      </c>
      <c r="N68" s="15">
        <f t="shared" si="29"/>
        <v>5.1064899676348061E-3</v>
      </c>
      <c r="O68" s="15">
        <f t="shared" si="29"/>
        <v>2.8721415127468782E-2</v>
      </c>
      <c r="P68" s="15">
        <f t="shared" si="29"/>
        <v>1.6598483725155655E-3</v>
      </c>
      <c r="Q68" s="15">
        <f t="shared" si="29"/>
        <v>8.9165159106494702E-4</v>
      </c>
      <c r="R68" s="15">
        <f t="shared" si="29"/>
        <v>1.7686803749759306E-3</v>
      </c>
      <c r="S68" s="15">
        <f t="shared" si="29"/>
        <v>9.6473709414307898E-4</v>
      </c>
      <c r="T68" s="15">
        <f t="shared" si="29"/>
        <v>5.507965741888385E-4</v>
      </c>
      <c r="U68" s="15">
        <f t="shared" si="29"/>
        <v>2.0163530603664074E-3</v>
      </c>
      <c r="V68" s="15">
        <f t="shared" si="29"/>
        <v>7.0446497820502788E-3</v>
      </c>
      <c r="W68" s="15">
        <f t="shared" si="29"/>
        <v>2.7078156291913337E-3</v>
      </c>
      <c r="X68" s="15">
        <f t="shared" si="29"/>
        <v>5.6490620591454791E-3</v>
      </c>
      <c r="Y68" s="77" t="s">
        <v>192</v>
      </c>
      <c r="Z68" s="77" t="s">
        <v>366</v>
      </c>
      <c r="AA68" s="77" t="s">
        <v>368</v>
      </c>
      <c r="AB68" s="77" t="s">
        <v>367</v>
      </c>
    </row>
    <row r="69" spans="1:28" x14ac:dyDescent="0.25">
      <c r="B69" s="19" t="s">
        <v>193</v>
      </c>
      <c r="C69" s="13" t="s">
        <v>194</v>
      </c>
      <c r="D69" s="13" t="s">
        <v>187</v>
      </c>
      <c r="E69" s="15">
        <f>E65/E61</f>
        <v>1.8697678278102772E-2</v>
      </c>
      <c r="F69" s="15">
        <f t="shared" ref="F69:X69" si="30">F65/F61</f>
        <v>0.1195920219272685</v>
      </c>
      <c r="G69" s="15">
        <f t="shared" si="30"/>
        <v>1.4511748604518367E-2</v>
      </c>
      <c r="H69" s="15">
        <f t="shared" si="30"/>
        <v>0.10541859047248733</v>
      </c>
      <c r="I69" s="15">
        <f t="shared" si="30"/>
        <v>4.0312373853638991E-2</v>
      </c>
      <c r="J69" s="15">
        <f t="shared" si="30"/>
        <v>2.746265605189652E-2</v>
      </c>
      <c r="K69" s="15">
        <f t="shared" si="30"/>
        <v>9.3508231860822924E-2</v>
      </c>
      <c r="L69" s="15">
        <f t="shared" si="30"/>
        <v>4.6406089985822657E-2</v>
      </c>
      <c r="M69" s="15">
        <f t="shared" si="30"/>
        <v>4.5285558881676111E-2</v>
      </c>
      <c r="N69" s="15">
        <f t="shared" si="30"/>
        <v>3.5548905321423893E-2</v>
      </c>
      <c r="O69" s="15">
        <f t="shared" si="30"/>
        <v>5.1600303484473135E-2</v>
      </c>
      <c r="P69" s="15">
        <f t="shared" si="30"/>
        <v>0.13447525823108977</v>
      </c>
      <c r="Q69" s="15">
        <f t="shared" si="30"/>
        <v>3.2230320898706845E-2</v>
      </c>
      <c r="R69" s="15">
        <f t="shared" si="30"/>
        <v>2.1414848540660513E-2</v>
      </c>
      <c r="S69" s="15">
        <f t="shared" si="30"/>
        <v>9.5392025560550098E-2</v>
      </c>
      <c r="T69" s="15">
        <f t="shared" si="30"/>
        <v>4.2523594694979329E-2</v>
      </c>
      <c r="U69" s="15">
        <f t="shared" si="30"/>
        <v>0.134420594276037</v>
      </c>
      <c r="V69" s="15">
        <f t="shared" si="30"/>
        <v>0.10456099384634106</v>
      </c>
      <c r="W69" s="15">
        <f t="shared" si="30"/>
        <v>0.1176872899792346</v>
      </c>
      <c r="X69" s="15">
        <f t="shared" si="30"/>
        <v>0.1226543055745799</v>
      </c>
      <c r="Y69" s="23">
        <f>AVERAGE(E69:X69)</f>
        <v>7.0185169516215506E-2</v>
      </c>
      <c r="Z69" s="24">
        <f>MEDIAN(E69:X69)</f>
        <v>4.90031967351479E-2</v>
      </c>
      <c r="AA69" s="23">
        <f>MIN(E70:X70)</f>
        <v>7.6782440667796424E-3</v>
      </c>
      <c r="AB69" s="23">
        <f>MAX(E69:X69)</f>
        <v>0.13447525823108977</v>
      </c>
    </row>
    <row r="70" spans="1:28" x14ac:dyDescent="0.25">
      <c r="B70" s="13"/>
      <c r="C70" s="13"/>
      <c r="D70" s="13" t="s">
        <v>188</v>
      </c>
      <c r="E70" s="15">
        <f>E66/E62</f>
        <v>0.11512581180441134</v>
      </c>
      <c r="F70" s="15">
        <f t="shared" ref="F70:X70" si="31">F66/F62</f>
        <v>6.3068302258871223E-2</v>
      </c>
      <c r="G70" s="15">
        <f t="shared" si="31"/>
        <v>0.11560415143408791</v>
      </c>
      <c r="H70" s="15">
        <f t="shared" si="31"/>
        <v>0.129799868362455</v>
      </c>
      <c r="I70" s="15">
        <f t="shared" si="31"/>
        <v>0.10293282918411417</v>
      </c>
      <c r="J70" s="15">
        <f t="shared" si="31"/>
        <v>0.14108259896139302</v>
      </c>
      <c r="K70" s="15">
        <f t="shared" si="31"/>
        <v>0.12358349104385828</v>
      </c>
      <c r="L70" s="15">
        <f t="shared" si="31"/>
        <v>0.16677477357656589</v>
      </c>
      <c r="M70" s="15">
        <f t="shared" si="31"/>
        <v>7.5329231160839075E-2</v>
      </c>
      <c r="N70" s="15">
        <f t="shared" si="31"/>
        <v>0.14036991538042221</v>
      </c>
      <c r="O70" s="15">
        <f t="shared" si="31"/>
        <v>5.7823321032161173E-2</v>
      </c>
      <c r="P70" s="15">
        <f t="shared" si="31"/>
        <v>5.1299598053013755E-2</v>
      </c>
      <c r="Q70" s="15">
        <f t="shared" si="31"/>
        <v>8.231247439545776E-2</v>
      </c>
      <c r="R70" s="15">
        <f t="shared" si="31"/>
        <v>5.672617815819038E-2</v>
      </c>
      <c r="S70" s="15">
        <f t="shared" si="31"/>
        <v>3.537367444458539E-2</v>
      </c>
      <c r="T70" s="15">
        <f t="shared" si="31"/>
        <v>1.5660168597514568E-2</v>
      </c>
      <c r="U70" s="15">
        <f t="shared" si="31"/>
        <v>7.2289752594476522E-2</v>
      </c>
      <c r="V70" s="15">
        <f t="shared" si="31"/>
        <v>4.81655416676166E-2</v>
      </c>
      <c r="W70" s="15">
        <f t="shared" si="31"/>
        <v>9.3781235198029791E-2</v>
      </c>
      <c r="X70" s="15">
        <f t="shared" si="31"/>
        <v>7.6782440667796424E-3</v>
      </c>
      <c r="Y70" s="23">
        <f t="shared" ref="Y70:Y72" si="32">AVERAGE(E70:X70)</f>
        <v>8.4739058068742198E-2</v>
      </c>
      <c r="Z70" s="23">
        <f t="shared" ref="Z70:Z72" si="33">MEDIAN(E70:X70)</f>
        <v>7.8820852778148418E-2</v>
      </c>
      <c r="AA70" s="23">
        <f t="shared" ref="AA70:AA72" si="34">MIN(E71:X71)</f>
        <v>1.8887872607003326E-2</v>
      </c>
      <c r="AB70" s="23">
        <f t="shared" ref="AB70:AB72" si="35">MAX(E70:X70)</f>
        <v>0.16677477357656589</v>
      </c>
    </row>
    <row r="71" spans="1:28" x14ac:dyDescent="0.25">
      <c r="B71" s="13"/>
      <c r="C71" s="13"/>
      <c r="D71" s="13" t="s">
        <v>189</v>
      </c>
      <c r="E71" s="15">
        <f t="shared" ref="E71:X71" si="36">E67/E63</f>
        <v>8.0611279225532295E-2</v>
      </c>
      <c r="F71" s="15">
        <f t="shared" si="36"/>
        <v>0.11315164885241738</v>
      </c>
      <c r="G71" s="15">
        <f t="shared" si="36"/>
        <v>1.8887872607003326E-2</v>
      </c>
      <c r="H71" s="15">
        <f t="shared" si="36"/>
        <v>0.11366573778363072</v>
      </c>
      <c r="I71" s="15">
        <f t="shared" si="36"/>
        <v>4.8943078157184891E-2</v>
      </c>
      <c r="J71" s="15">
        <f t="shared" si="36"/>
        <v>3.6917196889696004E-2</v>
      </c>
      <c r="K71" s="15">
        <f t="shared" si="36"/>
        <v>9.3175042614324133E-2</v>
      </c>
      <c r="L71" s="15">
        <f t="shared" si="36"/>
        <v>8.1976454899703413E-2</v>
      </c>
      <c r="M71" s="15">
        <f t="shared" si="36"/>
        <v>7.2546877206820556E-2</v>
      </c>
      <c r="N71" s="15">
        <f t="shared" si="36"/>
        <v>9.4853675420989311E-2</v>
      </c>
      <c r="O71" s="15">
        <f t="shared" si="36"/>
        <v>6.0007222322648678E-2</v>
      </c>
      <c r="P71" s="15">
        <f t="shared" si="36"/>
        <v>0.14091180153592972</v>
      </c>
      <c r="Q71" s="15">
        <f t="shared" si="36"/>
        <v>4.5036625818775392E-2</v>
      </c>
      <c r="R71" s="15">
        <f t="shared" si="36"/>
        <v>3.0210686768897464E-2</v>
      </c>
      <c r="S71" s="15">
        <f t="shared" si="36"/>
        <v>9.014347388436883E-2</v>
      </c>
      <c r="T71" s="15">
        <f t="shared" si="36"/>
        <v>2.6352658135182942E-2</v>
      </c>
      <c r="U71" s="15">
        <f t="shared" si="36"/>
        <v>0.16626913145798772</v>
      </c>
      <c r="V71" s="15">
        <f t="shared" si="36"/>
        <v>0.13656814251731175</v>
      </c>
      <c r="W71" s="15">
        <f t="shared" si="36"/>
        <v>0.15082366868634706</v>
      </c>
      <c r="X71" s="15">
        <f t="shared" si="36"/>
        <v>0.14837948876900192</v>
      </c>
      <c r="Y71" s="23">
        <f t="shared" si="32"/>
        <v>8.7471588177687673E-2</v>
      </c>
      <c r="Z71" s="23">
        <f t="shared" si="33"/>
        <v>8.6059964392036115E-2</v>
      </c>
      <c r="AA71" s="23">
        <f t="shared" si="34"/>
        <v>2.7543172860490628E-2</v>
      </c>
      <c r="AB71" s="23">
        <f t="shared" si="35"/>
        <v>0.16626913145798772</v>
      </c>
    </row>
    <row r="72" spans="1:28" x14ac:dyDescent="0.25">
      <c r="B72" s="13"/>
      <c r="C72" s="13"/>
      <c r="D72" s="13" t="s">
        <v>190</v>
      </c>
      <c r="E72" s="15">
        <f t="shared" ref="E72:X72" si="37">E68/E64</f>
        <v>9.3552139380526714E-2</v>
      </c>
      <c r="F72" s="15">
        <f t="shared" si="37"/>
        <v>0.12360888760617608</v>
      </c>
      <c r="G72" s="15">
        <f t="shared" si="37"/>
        <v>9.7403011528812963E-2</v>
      </c>
      <c r="H72" s="15">
        <f t="shared" si="37"/>
        <v>0.1354323515057837</v>
      </c>
      <c r="I72" s="15">
        <f t="shared" si="37"/>
        <v>7.8232247206940664E-2</v>
      </c>
      <c r="J72" s="15">
        <f t="shared" si="37"/>
        <v>9.5464459274564012E-2</v>
      </c>
      <c r="K72" s="15">
        <f t="shared" si="37"/>
        <v>0.11278651577383352</v>
      </c>
      <c r="L72" s="15">
        <f t="shared" si="37"/>
        <v>0.13941379748668631</v>
      </c>
      <c r="M72" s="15">
        <f t="shared" si="37"/>
        <v>6.8707483247321274E-2</v>
      </c>
      <c r="N72" s="15">
        <f t="shared" si="37"/>
        <v>8.8557478530592051E-2</v>
      </c>
      <c r="O72" s="15">
        <f t="shared" si="37"/>
        <v>8.1614735673127894E-2</v>
      </c>
      <c r="P72" s="15">
        <f t="shared" si="37"/>
        <v>0.10132027517449578</v>
      </c>
      <c r="Q72" s="15">
        <f t="shared" si="37"/>
        <v>5.0468718098254782E-2</v>
      </c>
      <c r="R72" s="15">
        <f t="shared" si="37"/>
        <v>4.3711735020636341E-2</v>
      </c>
      <c r="S72" s="15">
        <f t="shared" si="37"/>
        <v>8.2288751192373874E-2</v>
      </c>
      <c r="T72" s="15">
        <f t="shared" si="37"/>
        <v>2.7543172860490628E-2</v>
      </c>
      <c r="U72" s="15">
        <f t="shared" si="37"/>
        <v>0.12757919682762145</v>
      </c>
      <c r="V72" s="15">
        <f t="shared" si="37"/>
        <v>9.540026376765412E-2</v>
      </c>
      <c r="W72" s="15">
        <f t="shared" si="37"/>
        <v>0.11339340212283425</v>
      </c>
      <c r="X72" s="15">
        <f t="shared" si="37"/>
        <v>9.9984162445289321E-2</v>
      </c>
      <c r="Y72" s="24">
        <f t="shared" si="32"/>
        <v>9.282313923620078E-2</v>
      </c>
      <c r="Z72" s="24">
        <f t="shared" si="33"/>
        <v>9.5432361521109066E-2</v>
      </c>
      <c r="AA72" s="23">
        <f t="shared" si="34"/>
        <v>0</v>
      </c>
      <c r="AB72" s="23">
        <f t="shared" si="35"/>
        <v>0.13941379748668631</v>
      </c>
    </row>
  </sheetData>
  <mergeCells count="8">
    <mergeCell ref="A1:X1"/>
    <mergeCell ref="E3:X3"/>
    <mergeCell ref="E50:X50"/>
    <mergeCell ref="A38:X38"/>
    <mergeCell ref="E39:X39"/>
    <mergeCell ref="E14:X14"/>
    <mergeCell ref="A2:X2"/>
    <mergeCell ref="A37:X3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61"/>
  <sheetViews>
    <sheetView workbookViewId="0">
      <selection activeCell="D23" sqref="D23"/>
    </sheetView>
  </sheetViews>
  <sheetFormatPr defaultRowHeight="15" x14ac:dyDescent="0.25"/>
  <cols>
    <col min="1" max="1" width="44.42578125" bestFit="1" customWidth="1"/>
    <col min="2" max="2" width="10.85546875" bestFit="1" customWidth="1"/>
    <col min="3" max="6" width="12" bestFit="1" customWidth="1"/>
    <col min="7" max="7" width="14" bestFit="1" customWidth="1"/>
    <col min="8" max="8" width="12" bestFit="1" customWidth="1"/>
    <col min="9" max="9" width="14" bestFit="1" customWidth="1"/>
    <col min="10" max="10" width="8.28515625" bestFit="1" customWidth="1"/>
    <col min="11" max="11" width="25.140625" bestFit="1" customWidth="1"/>
  </cols>
  <sheetData>
    <row r="1" spans="1:11" ht="18.75" x14ac:dyDescent="0.3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3" spans="1:11" ht="15.75" x14ac:dyDescent="0.25">
      <c r="A3" s="3" t="s">
        <v>1</v>
      </c>
    </row>
    <row r="4" spans="1:11" x14ac:dyDescent="0.25">
      <c r="A4" s="2"/>
      <c r="B4" s="2"/>
      <c r="C4" s="153" t="s">
        <v>22</v>
      </c>
      <c r="D4" s="153"/>
      <c r="E4" s="153"/>
      <c r="F4" s="153"/>
      <c r="G4" s="153"/>
      <c r="H4" s="153"/>
      <c r="I4" s="153"/>
    </row>
    <row r="5" spans="1:11" x14ac:dyDescent="0.25">
      <c r="A5" s="2" t="s">
        <v>21</v>
      </c>
      <c r="B5" s="2"/>
      <c r="C5" s="2" t="s">
        <v>23</v>
      </c>
      <c r="D5" s="2" t="s">
        <v>24</v>
      </c>
      <c r="E5" s="2" t="s">
        <v>87</v>
      </c>
      <c r="F5" s="2" t="s">
        <v>88</v>
      </c>
      <c r="G5" s="2" t="s">
        <v>89</v>
      </c>
      <c r="H5" s="2" t="s">
        <v>90</v>
      </c>
      <c r="I5" s="2" t="s">
        <v>91</v>
      </c>
    </row>
    <row r="7" spans="1:11" x14ac:dyDescent="0.25">
      <c r="A7" s="2" t="s">
        <v>2</v>
      </c>
      <c r="B7" s="2"/>
      <c r="C7">
        <v>0.17876996341054299</v>
      </c>
      <c r="D7">
        <v>0.1596563609872117</v>
      </c>
      <c r="E7">
        <v>0.21539482215719682</v>
      </c>
      <c r="F7">
        <v>0.33927769803818897</v>
      </c>
      <c r="G7">
        <v>0.18417266747103289</v>
      </c>
      <c r="H7">
        <v>0.14944282098720763</v>
      </c>
      <c r="I7">
        <v>0.147362072940175</v>
      </c>
    </row>
    <row r="8" spans="1:11" x14ac:dyDescent="0.25">
      <c r="A8" s="2" t="s">
        <v>3</v>
      </c>
      <c r="B8" s="2"/>
      <c r="C8">
        <v>0.26303355307983767</v>
      </c>
      <c r="D8">
        <v>0.22972466546765791</v>
      </c>
      <c r="E8">
        <v>0.22840486977095242</v>
      </c>
      <c r="F8">
        <v>0.36234813054413995</v>
      </c>
      <c r="G8">
        <v>0.19594279691336164</v>
      </c>
      <c r="H8">
        <v>0.15745017779366541</v>
      </c>
      <c r="I8">
        <v>0.15142105926390778</v>
      </c>
    </row>
    <row r="9" spans="1:11" x14ac:dyDescent="0.25">
      <c r="A9" s="2" t="s">
        <v>4</v>
      </c>
      <c r="B9" s="2"/>
      <c r="C9">
        <v>0.28644362987920668</v>
      </c>
      <c r="D9">
        <v>0.25365275893965417</v>
      </c>
      <c r="E9">
        <v>0.24652445753657454</v>
      </c>
      <c r="F9">
        <v>0.38652489440396381</v>
      </c>
      <c r="G9">
        <v>0.21426803263279795</v>
      </c>
      <c r="H9">
        <v>0.17301922492854904</v>
      </c>
      <c r="I9">
        <v>0.13414333788326988</v>
      </c>
    </row>
    <row r="10" spans="1:11" x14ac:dyDescent="0.25">
      <c r="A10" s="2" t="s">
        <v>5</v>
      </c>
      <c r="B10" s="2"/>
      <c r="C10">
        <v>0.27967530351676179</v>
      </c>
      <c r="D10">
        <v>0.26377439105041384</v>
      </c>
      <c r="E10">
        <v>0.26298201277518651</v>
      </c>
      <c r="F10">
        <v>0.38383054106633435</v>
      </c>
      <c r="G10">
        <v>0.23575225694472166</v>
      </c>
      <c r="H10">
        <v>0.18805268157982538</v>
      </c>
      <c r="I10">
        <v>0.16856484761421739</v>
      </c>
    </row>
    <row r="11" spans="1:11" x14ac:dyDescent="0.25">
      <c r="A11" s="2" t="s">
        <v>6</v>
      </c>
      <c r="B11" s="2"/>
      <c r="C11">
        <v>0.16896601806118403</v>
      </c>
      <c r="D11">
        <v>0.17413032446791826</v>
      </c>
      <c r="E11">
        <v>0.26241890866499207</v>
      </c>
      <c r="F11">
        <v>0.32138896807184625</v>
      </c>
      <c r="G11">
        <v>0.15787309573882477</v>
      </c>
      <c r="H11">
        <v>0.16011321368641868</v>
      </c>
      <c r="I11">
        <v>0.11991512233144137</v>
      </c>
    </row>
    <row r="12" spans="1:11" x14ac:dyDescent="0.25">
      <c r="A12" s="2" t="s">
        <v>7</v>
      </c>
      <c r="B12" s="2"/>
      <c r="C12">
        <v>0.2585906704089681</v>
      </c>
      <c r="D12">
        <v>0.26834773641770021</v>
      </c>
      <c r="E12">
        <v>0.29355972361993704</v>
      </c>
      <c r="F12">
        <v>0.44072751382146197</v>
      </c>
      <c r="G12">
        <v>0.24863129479446458</v>
      </c>
      <c r="H12">
        <v>0.22470168217266528</v>
      </c>
      <c r="I12">
        <v>0.18818199206981459</v>
      </c>
    </row>
    <row r="13" spans="1:11" x14ac:dyDescent="0.25">
      <c r="A13" s="2" t="s">
        <v>8</v>
      </c>
      <c r="B13" s="2"/>
      <c r="C13">
        <v>0.30380813642143972</v>
      </c>
      <c r="D13">
        <v>0.3276427742808804</v>
      </c>
      <c r="E13">
        <v>0.35408191804979378</v>
      </c>
      <c r="F13">
        <v>0.50031495985595331</v>
      </c>
      <c r="G13">
        <v>0.31070890683813207</v>
      </c>
      <c r="H13">
        <v>0.27827030763974336</v>
      </c>
      <c r="I13">
        <v>0.24532625767174021</v>
      </c>
    </row>
    <row r="14" spans="1:11" x14ac:dyDescent="0.25">
      <c r="A14" s="2" t="s">
        <v>9</v>
      </c>
      <c r="B14" s="2"/>
      <c r="C14">
        <v>0.41822805776935201</v>
      </c>
      <c r="D14">
        <v>0.45620653182129511</v>
      </c>
      <c r="E14">
        <v>0.43080008601113118</v>
      </c>
      <c r="F14">
        <v>0.59526637637094637</v>
      </c>
      <c r="G14">
        <v>0.40033096977553068</v>
      </c>
      <c r="H14">
        <v>0.36922662113990418</v>
      </c>
      <c r="I14">
        <v>0.31947099143114122</v>
      </c>
    </row>
    <row r="15" spans="1:11" x14ac:dyDescent="0.25">
      <c r="A15" s="2" t="s">
        <v>10</v>
      </c>
      <c r="B15" s="2"/>
      <c r="C15">
        <v>0.76789676504041859</v>
      </c>
      <c r="D15">
        <v>0.6803406030875736</v>
      </c>
      <c r="E15">
        <v>0.72631941699402736</v>
      </c>
      <c r="F15">
        <v>0.8209931143841015</v>
      </c>
      <c r="G15">
        <v>0.75094161157682837</v>
      </c>
      <c r="H15">
        <v>0.71671454644672661</v>
      </c>
      <c r="I15">
        <v>0.61955175043607269</v>
      </c>
    </row>
    <row r="16" spans="1:11" x14ac:dyDescent="0.25">
      <c r="A16" s="2" t="s">
        <v>11</v>
      </c>
      <c r="B16" s="2"/>
      <c r="C16">
        <v>0.46988272423529309</v>
      </c>
      <c r="D16">
        <v>0.48830291628166822</v>
      </c>
      <c r="E16">
        <v>0.48434746560488035</v>
      </c>
      <c r="F16">
        <v>0.6396845096323982</v>
      </c>
      <c r="G16">
        <v>0.4560231559909303</v>
      </c>
      <c r="H16">
        <v>0.43470202726188073</v>
      </c>
      <c r="I16">
        <v>0.40036354072530006</v>
      </c>
    </row>
    <row r="17" spans="1:11" x14ac:dyDescent="0.25">
      <c r="A17" s="2" t="s">
        <v>12</v>
      </c>
      <c r="B17" s="2"/>
      <c r="C17">
        <v>0.50032775318751976</v>
      </c>
      <c r="D17">
        <v>0.51344476968951602</v>
      </c>
      <c r="E17">
        <v>0.50937406629307824</v>
      </c>
      <c r="F17">
        <v>0.6617686216089298</v>
      </c>
      <c r="G17">
        <v>0.4913560953312649</v>
      </c>
      <c r="H17">
        <v>0.48215592477185593</v>
      </c>
      <c r="I17">
        <v>0.46865433570645476</v>
      </c>
    </row>
    <row r="18" spans="1:11" x14ac:dyDescent="0.25">
      <c r="A18" s="2" t="s">
        <v>13</v>
      </c>
      <c r="B18" s="2"/>
      <c r="C18">
        <v>0.51007971586072343</v>
      </c>
      <c r="D18">
        <v>0.56055252302689307</v>
      </c>
      <c r="E18">
        <v>0.56818315922257523</v>
      </c>
      <c r="F18">
        <v>0.68994351581091717</v>
      </c>
      <c r="G18">
        <v>0.54625975772910895</v>
      </c>
      <c r="H18">
        <v>0.53656904483106316</v>
      </c>
      <c r="I18">
        <v>0.4934832311606801</v>
      </c>
    </row>
    <row r="19" spans="1:11" x14ac:dyDescent="0.25">
      <c r="A19" s="2"/>
      <c r="B19" s="2"/>
      <c r="K19" s="2" t="s">
        <v>25</v>
      </c>
    </row>
    <row r="20" spans="1:11" x14ac:dyDescent="0.25">
      <c r="A20" s="2" t="s">
        <v>14</v>
      </c>
      <c r="B20" s="2" t="s">
        <v>18</v>
      </c>
      <c r="C20">
        <v>0.24274904878986245</v>
      </c>
      <c r="D20">
        <v>0.21434459513150794</v>
      </c>
      <c r="E20">
        <v>0.23010804982157462</v>
      </c>
      <c r="F20">
        <v>0.36271690766209758</v>
      </c>
      <c r="G20">
        <v>0.19812783233906417</v>
      </c>
      <c r="H20">
        <v>0.15997074123647403</v>
      </c>
      <c r="I20">
        <v>0.14430882336245091</v>
      </c>
      <c r="J20" s="2" t="s">
        <v>18</v>
      </c>
      <c r="K20">
        <v>0.22176085690614739</v>
      </c>
    </row>
    <row r="21" spans="1:11" x14ac:dyDescent="0.25">
      <c r="A21" s="2"/>
      <c r="B21" s="2" t="s">
        <v>19</v>
      </c>
      <c r="C21">
        <v>5.6630384498242425E-2</v>
      </c>
      <c r="D21">
        <v>4.8849162016017876E-2</v>
      </c>
      <c r="E21">
        <v>1.5634550406931413E-2</v>
      </c>
      <c r="F21">
        <v>2.3625756887951099E-2</v>
      </c>
      <c r="G21">
        <v>1.5166197147395808E-2</v>
      </c>
      <c r="H21">
        <v>1.1988604412242579E-2</v>
      </c>
      <c r="I21">
        <v>9.034470862460205E-3</v>
      </c>
      <c r="J21" s="2" t="s">
        <v>19</v>
      </c>
      <c r="K21">
        <v>7.1657919725425151E-2</v>
      </c>
    </row>
    <row r="22" spans="1:11" x14ac:dyDescent="0.25">
      <c r="A22" s="2"/>
      <c r="B22" s="2" t="s">
        <v>20</v>
      </c>
      <c r="C22">
        <v>23.328777097398618</v>
      </c>
      <c r="D22">
        <v>22.790013429565228</v>
      </c>
      <c r="E22">
        <v>6.7944387078393902</v>
      </c>
      <c r="F22">
        <v>6.5135526877507868</v>
      </c>
      <c r="G22">
        <v>7.6547534833174184</v>
      </c>
      <c r="H22">
        <v>7.4942482103778145</v>
      </c>
      <c r="I22">
        <v>6.2605117635592693</v>
      </c>
      <c r="J22" s="2" t="s">
        <v>20</v>
      </c>
      <c r="K22">
        <v>32.313150627728632</v>
      </c>
    </row>
    <row r="23" spans="1:11" x14ac:dyDescent="0.25">
      <c r="A23" s="2" t="s">
        <v>15</v>
      </c>
      <c r="B23" s="2" t="s">
        <v>18</v>
      </c>
      <c r="C23">
        <v>0.23574399732897131</v>
      </c>
      <c r="D23">
        <v>0.23541748397867743</v>
      </c>
      <c r="E23">
        <v>0.27298688168670521</v>
      </c>
      <c r="F23">
        <v>0.38198234098654749</v>
      </c>
      <c r="G23">
        <v>0.214085549159337</v>
      </c>
      <c r="H23">
        <v>0.19095585914630311</v>
      </c>
      <c r="I23">
        <v>0.15888732067182446</v>
      </c>
      <c r="J23" s="2" t="s">
        <v>18</v>
      </c>
      <c r="K23">
        <v>0.24143706185119515</v>
      </c>
    </row>
    <row r="24" spans="1:11" x14ac:dyDescent="0.25">
      <c r="A24" s="2"/>
      <c r="B24" s="2" t="s">
        <v>19</v>
      </c>
      <c r="C24">
        <v>5.8784473499720477E-2</v>
      </c>
      <c r="D24">
        <v>5.3125472352112561E-2</v>
      </c>
      <c r="E24">
        <v>1.7818828257408961E-2</v>
      </c>
      <c r="F24">
        <v>5.9690736367207904E-2</v>
      </c>
      <c r="G24">
        <v>4.9105471626374943E-2</v>
      </c>
      <c r="H24">
        <v>3.2391957263132209E-2</v>
      </c>
      <c r="I24">
        <v>3.5147293946469781E-2</v>
      </c>
      <c r="J24" s="2" t="s">
        <v>19</v>
      </c>
      <c r="K24">
        <v>7.179592579219593E-2</v>
      </c>
    </row>
    <row r="25" spans="1:11" x14ac:dyDescent="0.25">
      <c r="A25" s="2"/>
      <c r="B25" s="2" t="s">
        <v>20</v>
      </c>
      <c r="C25">
        <v>24.935724415366174</v>
      </c>
      <c r="D25">
        <v>22.566493980933174</v>
      </c>
      <c r="E25">
        <v>6.527356973093978</v>
      </c>
      <c r="F25">
        <v>15.626569598229167</v>
      </c>
      <c r="G25">
        <v>22.937312592653004</v>
      </c>
      <c r="H25">
        <v>16.963060158481298</v>
      </c>
      <c r="I25">
        <v>22.120892842711559</v>
      </c>
      <c r="J25" s="2" t="s">
        <v>20</v>
      </c>
      <c r="K25">
        <v>29.736911657931746</v>
      </c>
    </row>
    <row r="26" spans="1:11" x14ac:dyDescent="0.25">
      <c r="A26" s="2" t="s">
        <v>16</v>
      </c>
      <c r="B26" s="2" t="s">
        <v>18</v>
      </c>
      <c r="C26">
        <v>0.49664431974373685</v>
      </c>
      <c r="D26">
        <v>0.48806330306324969</v>
      </c>
      <c r="E26">
        <v>0.50373380701831749</v>
      </c>
      <c r="F26">
        <v>0.6388581502036671</v>
      </c>
      <c r="G26">
        <v>0.48732716273016369</v>
      </c>
      <c r="H26">
        <v>0.45473715840879136</v>
      </c>
      <c r="I26">
        <v>0.39478299984631809</v>
      </c>
      <c r="J26" s="2" t="s">
        <v>18</v>
      </c>
      <c r="K26">
        <v>0.49487812871632059</v>
      </c>
    </row>
    <row r="27" spans="1:11" x14ac:dyDescent="0.25">
      <c r="A27" s="2"/>
      <c r="B27" s="2" t="s">
        <v>19</v>
      </c>
      <c r="C27">
        <v>0.24177757631734076</v>
      </c>
      <c r="D27">
        <v>0.17849392151193999</v>
      </c>
      <c r="E27">
        <v>0.19654435797048456</v>
      </c>
      <c r="F27">
        <v>0.16472340986425382</v>
      </c>
      <c r="G27">
        <v>0.23265309319206753</v>
      </c>
      <c r="H27">
        <v>0.23139225705232466</v>
      </c>
      <c r="I27">
        <v>0.19815424249135469</v>
      </c>
      <c r="J27" s="2" t="s">
        <v>19</v>
      </c>
      <c r="K27">
        <v>7.3649598678663469E-2</v>
      </c>
    </row>
    <row r="28" spans="1:11" x14ac:dyDescent="0.25">
      <c r="A28" s="2"/>
      <c r="B28" s="2" t="s">
        <v>20</v>
      </c>
      <c r="C28">
        <v>48.682239322115954</v>
      </c>
      <c r="D28">
        <v>36.571879178715548</v>
      </c>
      <c r="E28">
        <v>39.017503934044576</v>
      </c>
      <c r="F28">
        <v>25.784035127632045</v>
      </c>
      <c r="G28">
        <v>47.740637293572959</v>
      </c>
      <c r="H28">
        <v>50.884835948311014</v>
      </c>
      <c r="I28">
        <v>50.19320552518537</v>
      </c>
      <c r="J28" s="2" t="s">
        <v>20</v>
      </c>
      <c r="K28">
        <v>14.882370912148692</v>
      </c>
    </row>
    <row r="29" spans="1:11" x14ac:dyDescent="0.25">
      <c r="A29" s="2" t="s">
        <v>17</v>
      </c>
      <c r="B29" s="2" t="s">
        <v>18</v>
      </c>
      <c r="C29">
        <v>0.49343006442784548</v>
      </c>
      <c r="D29">
        <v>0.52076673633269244</v>
      </c>
      <c r="E29">
        <v>0.52063489704017796</v>
      </c>
      <c r="F29">
        <v>0.66379888235074835</v>
      </c>
      <c r="G29">
        <v>0.49787966968376801</v>
      </c>
      <c r="H29">
        <v>0.48447566562159999</v>
      </c>
      <c r="I29">
        <v>0.45416703586414497</v>
      </c>
      <c r="J29" s="2" t="s">
        <v>18</v>
      </c>
      <c r="K29">
        <v>0.51930756447442528</v>
      </c>
    </row>
    <row r="30" spans="1:11" x14ac:dyDescent="0.25">
      <c r="A30" s="2"/>
      <c r="B30" s="2" t="s">
        <v>19</v>
      </c>
      <c r="C30">
        <v>2.0967429899792972E-2</v>
      </c>
      <c r="D30">
        <v>3.6677102057724668E-2</v>
      </c>
      <c r="E30">
        <v>4.3037316516322449E-2</v>
      </c>
      <c r="F30">
        <v>2.5190938738421983E-2</v>
      </c>
      <c r="G30">
        <v>4.5470637119608789E-2</v>
      </c>
      <c r="H30">
        <v>5.0973112670480589E-2</v>
      </c>
      <c r="I30">
        <v>4.8220644740981991E-2</v>
      </c>
      <c r="J30" s="2" t="s">
        <v>19</v>
      </c>
      <c r="K30">
        <v>6.7659664578226864E-2</v>
      </c>
    </row>
    <row r="31" spans="1:11" x14ac:dyDescent="0.25">
      <c r="A31" s="2"/>
      <c r="B31" s="2" t="s">
        <v>20</v>
      </c>
      <c r="C31">
        <v>4.2493215171446144</v>
      </c>
      <c r="D31">
        <v>7.042904144763475</v>
      </c>
      <c r="E31">
        <v>8.2663142176966318</v>
      </c>
      <c r="F31">
        <v>3.7949655246799892</v>
      </c>
      <c r="G31">
        <v>9.1328567700886047</v>
      </c>
      <c r="H31">
        <v>10.521294729030451</v>
      </c>
      <c r="I31">
        <v>10.617381036743986</v>
      </c>
      <c r="J31" s="2" t="s">
        <v>20</v>
      </c>
      <c r="K31">
        <v>13.028823226694774</v>
      </c>
    </row>
    <row r="34" spans="1:9" ht="15.75" x14ac:dyDescent="0.25">
      <c r="A34" s="3" t="s">
        <v>26</v>
      </c>
    </row>
    <row r="35" spans="1:9" x14ac:dyDescent="0.25">
      <c r="C35" s="153" t="s">
        <v>22</v>
      </c>
      <c r="D35" s="153"/>
      <c r="E35" s="153"/>
      <c r="F35" s="153"/>
      <c r="G35" s="153"/>
      <c r="H35" s="153"/>
      <c r="I35" s="153"/>
    </row>
    <row r="36" spans="1:9" x14ac:dyDescent="0.25">
      <c r="A36" s="2" t="s">
        <v>21</v>
      </c>
      <c r="C36" s="2" t="s">
        <v>23</v>
      </c>
      <c r="D36" s="2" t="s">
        <v>24</v>
      </c>
      <c r="E36" s="2" t="s">
        <v>87</v>
      </c>
      <c r="F36" s="2" t="s">
        <v>88</v>
      </c>
      <c r="G36" s="2" t="s">
        <v>89</v>
      </c>
      <c r="H36" s="2" t="s">
        <v>90</v>
      </c>
      <c r="I36" s="2" t="s">
        <v>91</v>
      </c>
    </row>
    <row r="37" spans="1:9" x14ac:dyDescent="0.25">
      <c r="A37" s="2"/>
    </row>
    <row r="38" spans="1:9" x14ac:dyDescent="0.25">
      <c r="A38" s="2" t="s">
        <v>27</v>
      </c>
      <c r="C38">
        <v>0.5411706377520622</v>
      </c>
      <c r="D38">
        <v>0.51640172797048045</v>
      </c>
      <c r="E38">
        <v>0.58302319522068846</v>
      </c>
      <c r="F38">
        <v>0.65597068619556742</v>
      </c>
      <c r="G38">
        <v>0.6085871612916206</v>
      </c>
      <c r="H38">
        <v>0.57836065970907646</v>
      </c>
      <c r="I38">
        <v>0.5667492895379278</v>
      </c>
    </row>
    <row r="39" spans="1:9" x14ac:dyDescent="0.25">
      <c r="A39" s="2" t="s">
        <v>28</v>
      </c>
      <c r="C39">
        <v>0.5448713331140107</v>
      </c>
      <c r="D39">
        <v>0.53898039089081007</v>
      </c>
      <c r="E39">
        <v>0.53897744494087763</v>
      </c>
      <c r="F39">
        <v>0.68882909079529109</v>
      </c>
      <c r="G39">
        <v>0.55644736401894956</v>
      </c>
      <c r="H39">
        <v>0.52736873245932592</v>
      </c>
      <c r="I39">
        <v>0.4954120222295656</v>
      </c>
    </row>
    <row r="40" spans="1:9" x14ac:dyDescent="0.25">
      <c r="A40" s="2" t="s">
        <v>29</v>
      </c>
      <c r="C40">
        <v>0.57006883237597505</v>
      </c>
      <c r="D40">
        <v>0.56466442497189806</v>
      </c>
      <c r="E40">
        <v>0.60302677131541771</v>
      </c>
      <c r="F40">
        <v>0.694014158123758</v>
      </c>
      <c r="G40">
        <v>0.58649040182434697</v>
      </c>
      <c r="H40">
        <v>0.58436797477930436</v>
      </c>
      <c r="I40">
        <v>0.56549161191283415</v>
      </c>
    </row>
    <row r="41" spans="1:9" x14ac:dyDescent="0.25">
      <c r="A41" s="2" t="s">
        <v>30</v>
      </c>
      <c r="C41">
        <v>0.55173112161661308</v>
      </c>
      <c r="D41">
        <v>0.57558187851349485</v>
      </c>
      <c r="E41">
        <v>0.61901427723358871</v>
      </c>
      <c r="F41">
        <v>0.69908301217561797</v>
      </c>
      <c r="G41">
        <v>0.61481959694618149</v>
      </c>
      <c r="H41">
        <v>0.58710406026333883</v>
      </c>
      <c r="I41">
        <v>0.54223108526693553</v>
      </c>
    </row>
    <row r="42" spans="1:9" x14ac:dyDescent="0.25">
      <c r="A42" s="2" t="s">
        <v>31</v>
      </c>
      <c r="B42" t="s">
        <v>43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</row>
    <row r="43" spans="1:9" x14ac:dyDescent="0.25">
      <c r="A43" s="2" t="s">
        <v>32</v>
      </c>
      <c r="C43">
        <v>0.5896584489180422</v>
      </c>
      <c r="D43">
        <v>0.62459690123384304</v>
      </c>
      <c r="E43">
        <v>0.70089164710951091</v>
      </c>
      <c r="F43">
        <v>0.69217938131989831</v>
      </c>
      <c r="G43">
        <v>0.70007867499425236</v>
      </c>
      <c r="H43">
        <v>0.69506073647303068</v>
      </c>
      <c r="I43">
        <v>0.69490695922971124</v>
      </c>
    </row>
    <row r="44" spans="1:9" x14ac:dyDescent="0.25">
      <c r="A44" s="2" t="s">
        <v>33</v>
      </c>
      <c r="C44">
        <v>0.68496064963164083</v>
      </c>
      <c r="D44">
        <v>0.69542208891042079</v>
      </c>
      <c r="E44">
        <v>0.77549428370220164</v>
      </c>
      <c r="F44">
        <v>0.77971277327053168</v>
      </c>
      <c r="G44">
        <v>0.77316123388440872</v>
      </c>
      <c r="H44">
        <v>0.7545626479649058</v>
      </c>
      <c r="I44">
        <v>0.72367899536830105</v>
      </c>
    </row>
    <row r="45" spans="1:9" x14ac:dyDescent="0.25">
      <c r="A45" s="2" t="s">
        <v>34</v>
      </c>
      <c r="C45">
        <v>0.58866597867460202</v>
      </c>
      <c r="D45">
        <v>0.60252981081206358</v>
      </c>
      <c r="E45">
        <v>0.68707947057764251</v>
      </c>
      <c r="F45">
        <v>0.71573542070413754</v>
      </c>
      <c r="G45">
        <v>0.67124144146758202</v>
      </c>
      <c r="H45">
        <v>0.66404492433348494</v>
      </c>
      <c r="I45">
        <v>0.61991219504806006</v>
      </c>
    </row>
    <row r="46" spans="1:9" x14ac:dyDescent="0.25">
      <c r="A46" s="2" t="s">
        <v>35</v>
      </c>
      <c r="C46">
        <v>0.57370740205692361</v>
      </c>
      <c r="D46">
        <v>0.6003345629285296</v>
      </c>
      <c r="E46">
        <v>0.68964551158667342</v>
      </c>
      <c r="F46">
        <v>0.71142468724158059</v>
      </c>
      <c r="G46">
        <v>0.68062816979699603</v>
      </c>
      <c r="H46">
        <v>0.66639914682796697</v>
      </c>
      <c r="I46">
        <v>0.62835810220175603</v>
      </c>
    </row>
    <row r="47" spans="1:9" x14ac:dyDescent="0.25">
      <c r="A47" s="2" t="s">
        <v>36</v>
      </c>
      <c r="C47">
        <v>0.56301060744057818</v>
      </c>
      <c r="D47">
        <v>0.59609269070684123</v>
      </c>
      <c r="E47">
        <v>0.68823479429940393</v>
      </c>
      <c r="F47">
        <v>0.70321661862226714</v>
      </c>
      <c r="G47">
        <v>0.67876170217046827</v>
      </c>
      <c r="H47">
        <v>0.65457610864684834</v>
      </c>
      <c r="I47">
        <v>0.57606172622394913</v>
      </c>
    </row>
    <row r="48" spans="1:9" x14ac:dyDescent="0.25">
      <c r="A48" s="2" t="s">
        <v>37</v>
      </c>
      <c r="C48">
        <v>0.64965647690289519</v>
      </c>
      <c r="D48">
        <v>0.65573951265345887</v>
      </c>
      <c r="E48">
        <v>0.73450036577451328</v>
      </c>
      <c r="F48">
        <v>0.74134632506524911</v>
      </c>
      <c r="G48">
        <v>0.73499134492015383</v>
      </c>
      <c r="H48">
        <v>0.71809616437929868</v>
      </c>
      <c r="I48">
        <v>0.64923547387114877</v>
      </c>
    </row>
    <row r="49" spans="1:11" x14ac:dyDescent="0.25">
      <c r="A49" s="2" t="s">
        <v>38</v>
      </c>
      <c r="C49">
        <v>0.7817818346612182</v>
      </c>
      <c r="D49">
        <v>0.77157032126647029</v>
      </c>
      <c r="E49">
        <v>0.87315187864005805</v>
      </c>
      <c r="F49">
        <v>0.82755514888774884</v>
      </c>
      <c r="G49">
        <v>0.87377724939640811</v>
      </c>
      <c r="H49">
        <v>0.86885439128265696</v>
      </c>
      <c r="I49">
        <v>0.84417064135928532</v>
      </c>
    </row>
    <row r="50" spans="1:11" x14ac:dyDescent="0.25">
      <c r="A50" s="2"/>
      <c r="K50" s="2" t="s">
        <v>25</v>
      </c>
    </row>
    <row r="51" spans="1:11" x14ac:dyDescent="0.25">
      <c r="A51" s="2" t="s">
        <v>39</v>
      </c>
      <c r="B51" s="2" t="s">
        <v>18</v>
      </c>
      <c r="C51">
        <v>0.55203693441401602</v>
      </c>
      <c r="D51">
        <v>0.5400155146110629</v>
      </c>
      <c r="E51">
        <v>0.5750091371589946</v>
      </c>
      <c r="F51">
        <v>0.67960464503820539</v>
      </c>
      <c r="G51">
        <v>0.58384164237830571</v>
      </c>
      <c r="H51">
        <v>0.56336578898256884</v>
      </c>
      <c r="I51">
        <v>0.54255097456010914</v>
      </c>
      <c r="J51" s="2" t="s">
        <v>18</v>
      </c>
      <c r="K51">
        <v>0.57663209102046609</v>
      </c>
    </row>
    <row r="52" spans="1:11" x14ac:dyDescent="0.25">
      <c r="A52" s="2"/>
      <c r="B52" s="2" t="s">
        <v>19</v>
      </c>
      <c r="C52">
        <v>1.5725323355128964E-2</v>
      </c>
      <c r="D52">
        <v>2.41479935253394E-2</v>
      </c>
      <c r="E52">
        <v>3.2768092669855524E-2</v>
      </c>
      <c r="F52">
        <v>2.0631147295577551E-2</v>
      </c>
      <c r="G52">
        <v>2.6170623986849325E-2</v>
      </c>
      <c r="H52">
        <v>3.131873269053858E-2</v>
      </c>
      <c r="I52">
        <v>4.0828373202567242E-2</v>
      </c>
      <c r="J52" s="2" t="s">
        <v>19</v>
      </c>
      <c r="K52">
        <v>4.8202992915967066E-2</v>
      </c>
    </row>
    <row r="53" spans="1:11" x14ac:dyDescent="0.25">
      <c r="A53" s="2"/>
      <c r="B53" s="2" t="s">
        <v>20</v>
      </c>
      <c r="C53">
        <v>2.8485998625837059</v>
      </c>
      <c r="D53">
        <v>4.4717221768584903</v>
      </c>
      <c r="E53">
        <v>5.6987081686660019</v>
      </c>
      <c r="F53">
        <v>3.0357572518383433</v>
      </c>
      <c r="G53">
        <v>4.482486703113894</v>
      </c>
      <c r="H53">
        <v>5.5592180609865922</v>
      </c>
      <c r="I53">
        <v>7.5252603196722987</v>
      </c>
      <c r="J53" s="2" t="s">
        <v>20</v>
      </c>
      <c r="K53">
        <v>8.3594017167275947</v>
      </c>
    </row>
    <row r="54" spans="1:11" x14ac:dyDescent="0.25">
      <c r="A54" s="2" t="s">
        <v>40</v>
      </c>
      <c r="B54" s="2" t="s">
        <v>18</v>
      </c>
      <c r="C54">
        <v>0.57069478526732764</v>
      </c>
      <c r="D54">
        <v>0.600089389873669</v>
      </c>
      <c r="E54">
        <v>0.65995296217154986</v>
      </c>
      <c r="F54">
        <v>0.6956311967477582</v>
      </c>
      <c r="G54">
        <v>0.65744913597021692</v>
      </c>
      <c r="H54">
        <v>0.64108239836818481</v>
      </c>
      <c r="I54">
        <v>0.61856902224832333</v>
      </c>
      <c r="J54" s="2" t="s">
        <v>18</v>
      </c>
      <c r="K54">
        <v>0.63478127009243279</v>
      </c>
    </row>
    <row r="55" spans="1:11" x14ac:dyDescent="0.25">
      <c r="A55" s="2"/>
      <c r="B55" s="2" t="s">
        <v>19</v>
      </c>
      <c r="C55">
        <v>2.6818670327122207E-2</v>
      </c>
      <c r="D55">
        <v>3.4658854945570902E-2</v>
      </c>
      <c r="E55">
        <v>5.789604346498374E-2</v>
      </c>
      <c r="F55">
        <v>4.8816041928880565E-3</v>
      </c>
      <c r="G55">
        <v>6.0287272245504023E-2</v>
      </c>
      <c r="H55">
        <v>7.6336897822233532E-2</v>
      </c>
      <c r="I55">
        <v>0.10795814580266166</v>
      </c>
      <c r="J55" s="2" t="s">
        <v>19</v>
      </c>
      <c r="K55">
        <v>4.1759839334771107E-2</v>
      </c>
    </row>
    <row r="56" spans="1:11" x14ac:dyDescent="0.25">
      <c r="A56" s="2"/>
      <c r="B56" s="2" t="s">
        <v>20</v>
      </c>
      <c r="C56">
        <v>4.6993018018483692</v>
      </c>
      <c r="D56">
        <v>5.7756153550502356</v>
      </c>
      <c r="E56">
        <v>8.7727530268943763</v>
      </c>
      <c r="F56">
        <v>0.70175176382409543</v>
      </c>
      <c r="G56">
        <v>9.1698762606990627</v>
      </c>
      <c r="H56">
        <v>11.90750175274535</v>
      </c>
      <c r="I56">
        <v>17.452885922134342</v>
      </c>
      <c r="J56" s="2" t="s">
        <v>20</v>
      </c>
      <c r="K56">
        <v>6.5786186994285929</v>
      </c>
    </row>
    <row r="57" spans="1:11" x14ac:dyDescent="0.25">
      <c r="A57" s="2" t="s">
        <v>41</v>
      </c>
      <c r="B57" s="2" t="s">
        <v>18</v>
      </c>
      <c r="C57">
        <v>0.61577801012105537</v>
      </c>
      <c r="D57">
        <v>0.63276215421700466</v>
      </c>
      <c r="E57">
        <v>0.71740642195550597</v>
      </c>
      <c r="F57">
        <v>0.73562429373874993</v>
      </c>
      <c r="G57">
        <v>0.70834361504966237</v>
      </c>
      <c r="H57">
        <v>0.69500223970878583</v>
      </c>
      <c r="I57">
        <v>0.65731643087270575</v>
      </c>
      <c r="J57" s="2" t="s">
        <v>18</v>
      </c>
      <c r="K57">
        <v>0.68031902366621011</v>
      </c>
    </row>
    <row r="58" spans="1:11" x14ac:dyDescent="0.25">
      <c r="A58" s="2"/>
      <c r="B58" s="2" t="s">
        <v>19</v>
      </c>
      <c r="C58">
        <v>6.0378952962480574E-2</v>
      </c>
      <c r="D58">
        <v>5.4276194967544662E-2</v>
      </c>
      <c r="E58">
        <v>5.0321922691233083E-2</v>
      </c>
      <c r="F58">
        <v>3.8242530333576982E-2</v>
      </c>
      <c r="G58">
        <v>5.6329569949871046E-2</v>
      </c>
      <c r="H58">
        <v>5.1594256120377754E-2</v>
      </c>
      <c r="I58">
        <v>5.7626606803943013E-2</v>
      </c>
      <c r="J58" s="2" t="s">
        <v>19</v>
      </c>
      <c r="K58">
        <v>4.5444911892855232E-2</v>
      </c>
    </row>
    <row r="59" spans="1:11" x14ac:dyDescent="0.25">
      <c r="A59" s="2"/>
      <c r="B59" s="2" t="s">
        <v>20</v>
      </c>
      <c r="C59">
        <v>9.8053116496658781</v>
      </c>
      <c r="D59">
        <v>8.5776613860080406</v>
      </c>
      <c r="E59">
        <v>7.0144232266649658</v>
      </c>
      <c r="F59">
        <v>5.1986497263722047</v>
      </c>
      <c r="G59">
        <v>7.9522944448255872</v>
      </c>
      <c r="H59">
        <v>7.4236100508102476</v>
      </c>
      <c r="I59">
        <v>8.766950603597925</v>
      </c>
      <c r="J59" s="2" t="s">
        <v>20</v>
      </c>
      <c r="K59">
        <v>6.6799413675005805</v>
      </c>
    </row>
    <row r="60" spans="1:11" x14ac:dyDescent="0.25">
      <c r="A60" s="2" t="s">
        <v>42</v>
      </c>
      <c r="B60" s="2" t="s">
        <v>18</v>
      </c>
      <c r="C60">
        <v>0.66481630633489719</v>
      </c>
      <c r="D60">
        <v>0.67446750820892343</v>
      </c>
      <c r="E60">
        <v>0.76529567957132505</v>
      </c>
      <c r="F60">
        <v>0.7573726975250884</v>
      </c>
      <c r="G60">
        <v>0.76251009882901011</v>
      </c>
      <c r="H60">
        <v>0.74717555476960129</v>
      </c>
      <c r="I60">
        <v>0.68982261381812771</v>
      </c>
      <c r="J60" s="2" t="s">
        <v>18</v>
      </c>
      <c r="K60">
        <v>0.72306577986528187</v>
      </c>
    </row>
    <row r="61" spans="1:11" x14ac:dyDescent="0.25">
      <c r="A61" s="2"/>
      <c r="B61" s="2" t="s">
        <v>19</v>
      </c>
      <c r="C61">
        <v>0.11017067570915565</v>
      </c>
      <c r="D61">
        <v>8.9225293890519461E-2</v>
      </c>
      <c r="E61">
        <v>9.6228091190386722E-2</v>
      </c>
      <c r="F61">
        <v>6.3699693781141112E-2</v>
      </c>
      <c r="G61">
        <v>0.10037792226122383</v>
      </c>
      <c r="H61">
        <v>0.11005909236152026</v>
      </c>
      <c r="I61">
        <v>0.13858601856092378</v>
      </c>
      <c r="J61" s="2" t="s">
        <v>19</v>
      </c>
      <c r="K61">
        <v>4.4641844787783568E-2</v>
      </c>
    </row>
    <row r="62" spans="1:11" x14ac:dyDescent="0.25">
      <c r="A62" s="2"/>
      <c r="B62" s="2" t="s">
        <v>20</v>
      </c>
      <c r="C62">
        <v>16.571596493551986</v>
      </c>
      <c r="D62">
        <v>13.22899810658944</v>
      </c>
      <c r="E62">
        <v>12.573975491967785</v>
      </c>
      <c r="F62">
        <v>8.4106139539088716</v>
      </c>
      <c r="G62">
        <v>13.164143322872002</v>
      </c>
      <c r="H62">
        <v>14.730017819635178</v>
      </c>
      <c r="I62">
        <v>20.090095016435935</v>
      </c>
      <c r="J62" s="2" t="s">
        <v>20</v>
      </c>
      <c r="K62">
        <v>6.1739672974291526</v>
      </c>
    </row>
    <row r="63" spans="1:11" x14ac:dyDescent="0.25">
      <c r="A63" s="2"/>
      <c r="B63" s="2"/>
      <c r="J63" s="2"/>
    </row>
    <row r="65" spans="1:9" ht="15.75" x14ac:dyDescent="0.25">
      <c r="A65" s="3" t="s">
        <v>66</v>
      </c>
    </row>
    <row r="66" spans="1:9" x14ac:dyDescent="0.25">
      <c r="C66" s="153" t="s">
        <v>22</v>
      </c>
      <c r="D66" s="153"/>
      <c r="E66" s="153"/>
      <c r="F66" s="153"/>
      <c r="G66" s="153"/>
      <c r="H66" s="153"/>
      <c r="I66" s="153"/>
    </row>
    <row r="67" spans="1:9" x14ac:dyDescent="0.25">
      <c r="A67" s="2" t="s">
        <v>21</v>
      </c>
      <c r="C67" s="2" t="s">
        <v>23</v>
      </c>
      <c r="D67" s="2" t="s">
        <v>24</v>
      </c>
      <c r="E67" s="2" t="s">
        <v>87</v>
      </c>
      <c r="F67" s="2" t="s">
        <v>88</v>
      </c>
      <c r="G67" s="2" t="s">
        <v>89</v>
      </c>
      <c r="H67" s="2" t="s">
        <v>90</v>
      </c>
      <c r="I67" s="2" t="s">
        <v>91</v>
      </c>
    </row>
    <row r="69" spans="1:9" x14ac:dyDescent="0.25">
      <c r="A69" s="2" t="s">
        <v>45</v>
      </c>
      <c r="C69">
        <v>0.89320699634487288</v>
      </c>
      <c r="D69">
        <v>0.87206768481205077</v>
      </c>
      <c r="E69">
        <v>0.92011856574946249</v>
      </c>
      <c r="F69">
        <v>0.8601741195057151</v>
      </c>
      <c r="G69">
        <v>0.91563477902516111</v>
      </c>
      <c r="H69">
        <v>0.92180275128521816</v>
      </c>
      <c r="I69">
        <v>0.8287297250143012</v>
      </c>
    </row>
    <row r="70" spans="1:9" x14ac:dyDescent="0.25">
      <c r="A70" s="2" t="s">
        <v>46</v>
      </c>
      <c r="C70">
        <v>0.84086428106361322</v>
      </c>
      <c r="D70">
        <v>0.82244366946087166</v>
      </c>
      <c r="E70">
        <v>0.89400812151791853</v>
      </c>
      <c r="F70">
        <v>0.81635335239961082</v>
      </c>
      <c r="G70">
        <v>0.89724332803887785</v>
      </c>
      <c r="H70">
        <v>0.89862025685464142</v>
      </c>
      <c r="I70">
        <v>0.78032153849679686</v>
      </c>
    </row>
    <row r="71" spans="1:9" x14ac:dyDescent="0.25">
      <c r="A71" s="2" t="s">
        <v>47</v>
      </c>
      <c r="C71">
        <v>0.81687412822706051</v>
      </c>
      <c r="D71">
        <v>0.79187765506791619</v>
      </c>
      <c r="E71">
        <v>0.87896246478516449</v>
      </c>
      <c r="F71">
        <v>0.78429148750427324</v>
      </c>
      <c r="G71">
        <v>0.8459901951096408</v>
      </c>
      <c r="H71">
        <v>0.86762031482765467</v>
      </c>
      <c r="I71">
        <v>0.7863376377923913</v>
      </c>
    </row>
    <row r="72" spans="1:9" x14ac:dyDescent="0.25">
      <c r="A72" s="2" t="s">
        <v>48</v>
      </c>
      <c r="C72">
        <v>0.82606915893044863</v>
      </c>
      <c r="D72">
        <v>0.77571571088788771</v>
      </c>
      <c r="E72">
        <v>0.86780197300225426</v>
      </c>
      <c r="F72">
        <v>0.81351500506818597</v>
      </c>
      <c r="G72">
        <v>0.84994890750788432</v>
      </c>
      <c r="H72">
        <v>0.87069622397384949</v>
      </c>
      <c r="I72">
        <v>0.73282191291208865</v>
      </c>
    </row>
    <row r="73" spans="1:9" x14ac:dyDescent="0.25">
      <c r="A73" s="2" t="s">
        <v>49</v>
      </c>
      <c r="C73">
        <v>0.77917492286623768</v>
      </c>
      <c r="D73">
        <v>0.76086235085699649</v>
      </c>
      <c r="E73">
        <v>0.84736095117267807</v>
      </c>
      <c r="F73">
        <v>0.77368043211998172</v>
      </c>
      <c r="G73">
        <v>0.81955132397861141</v>
      </c>
      <c r="H73">
        <v>0.85436427631430878</v>
      </c>
      <c r="I73">
        <v>0.69268680324815635</v>
      </c>
    </row>
    <row r="74" spans="1:9" x14ac:dyDescent="0.25">
      <c r="A74" s="2" t="s">
        <v>50</v>
      </c>
      <c r="C74">
        <v>0.91584544733585549</v>
      </c>
      <c r="D74">
        <v>0.86977504673477268</v>
      </c>
      <c r="E74">
        <v>0.93622104366490189</v>
      </c>
      <c r="F74">
        <v>0.84626484524818868</v>
      </c>
      <c r="G74">
        <v>0.91797214783049763</v>
      </c>
      <c r="H74">
        <v>0.92210121917576693</v>
      </c>
      <c r="I74">
        <v>0.85977836016964537</v>
      </c>
    </row>
    <row r="75" spans="1:9" x14ac:dyDescent="0.25">
      <c r="A75" s="2" t="s">
        <v>51</v>
      </c>
      <c r="C75">
        <v>0.86058662548319498</v>
      </c>
      <c r="D75">
        <v>0.81067149038101394</v>
      </c>
      <c r="E75">
        <v>0.87276459813422302</v>
      </c>
      <c r="F75">
        <v>0.81618569428291732</v>
      </c>
      <c r="G75">
        <v>0.85139116555283678</v>
      </c>
      <c r="H75">
        <v>0.89347566085493002</v>
      </c>
      <c r="I75">
        <v>0.73738494412815458</v>
      </c>
    </row>
    <row r="76" spans="1:9" x14ac:dyDescent="0.25">
      <c r="A76" s="2" t="s">
        <v>52</v>
      </c>
      <c r="C76">
        <v>0.85923192351692212</v>
      </c>
      <c r="D76">
        <v>0.81584048115886165</v>
      </c>
      <c r="E76">
        <v>0.9024178386630457</v>
      </c>
      <c r="F76">
        <v>0.83500555722362257</v>
      </c>
      <c r="G76">
        <v>0.88033422973573161</v>
      </c>
      <c r="H76">
        <v>0.90192982880967931</v>
      </c>
      <c r="I76">
        <v>0.82076710027623156</v>
      </c>
    </row>
    <row r="77" spans="1:9" x14ac:dyDescent="0.25">
      <c r="A77" s="2" t="s">
        <v>53</v>
      </c>
      <c r="C77">
        <v>0.76977590715671051</v>
      </c>
      <c r="D77">
        <v>0.70687704925352401</v>
      </c>
      <c r="E77">
        <v>0.78289461967580398</v>
      </c>
      <c r="F77">
        <v>0.72242969078557695</v>
      </c>
      <c r="G77">
        <v>0.73988083456324483</v>
      </c>
      <c r="H77">
        <v>0.78647263906085496</v>
      </c>
      <c r="I77">
        <v>0.60492609790460339</v>
      </c>
    </row>
    <row r="78" spans="1:9" x14ac:dyDescent="0.25">
      <c r="A78" s="2" t="s">
        <v>54</v>
      </c>
      <c r="C78">
        <v>0.3949560204843493</v>
      </c>
      <c r="D78">
        <v>0.35722343787503336</v>
      </c>
      <c r="E78">
        <v>0.39937059204743675</v>
      </c>
      <c r="F78">
        <v>0.44613855016304738</v>
      </c>
      <c r="G78">
        <v>0.44498910745564479</v>
      </c>
      <c r="H78">
        <v>0.37955566780990807</v>
      </c>
      <c r="I78">
        <v>0.35896043567515717</v>
      </c>
    </row>
    <row r="79" spans="1:9" x14ac:dyDescent="0.25">
      <c r="A79" s="2" t="s">
        <v>55</v>
      </c>
      <c r="C79">
        <v>0.3357156563100418</v>
      </c>
      <c r="D79">
        <v>0.33702772042260443</v>
      </c>
      <c r="E79">
        <v>0.36408170001520157</v>
      </c>
      <c r="F79">
        <v>0.40587540431108027</v>
      </c>
      <c r="G79">
        <v>0.41340424058687864</v>
      </c>
      <c r="H79">
        <v>0.33894471389183917</v>
      </c>
      <c r="I79">
        <v>0.2953462473007693</v>
      </c>
    </row>
    <row r="80" spans="1:9" x14ac:dyDescent="0.25">
      <c r="A80" s="2" t="s">
        <v>56</v>
      </c>
      <c r="C80">
        <v>0.32185531637310089</v>
      </c>
      <c r="D80">
        <v>0.30235282019143839</v>
      </c>
      <c r="E80">
        <v>0.31431186765862096</v>
      </c>
      <c r="F80">
        <v>0.38439442162855464</v>
      </c>
      <c r="G80">
        <v>0.39084713375211705</v>
      </c>
      <c r="H80">
        <v>0.31654914651925764</v>
      </c>
      <c r="I80">
        <v>0.29030299255546937</v>
      </c>
    </row>
    <row r="81" spans="1:11" x14ac:dyDescent="0.25">
      <c r="A81" s="2" t="s">
        <v>57</v>
      </c>
      <c r="C81">
        <v>0.69206160556406371</v>
      </c>
      <c r="D81">
        <v>0.65772782738743474</v>
      </c>
      <c r="E81">
        <v>0.77692465120360343</v>
      </c>
      <c r="F81">
        <v>0.69996002040359195</v>
      </c>
      <c r="G81">
        <v>0.79245787203195117</v>
      </c>
      <c r="H81">
        <v>0.752246098284723</v>
      </c>
      <c r="I81">
        <v>0.70240810009360055</v>
      </c>
    </row>
    <row r="82" spans="1:11" x14ac:dyDescent="0.25">
      <c r="A82" s="2" t="s">
        <v>58</v>
      </c>
      <c r="C82">
        <v>0.57519675959537908</v>
      </c>
      <c r="D82">
        <v>0.53888747043208807</v>
      </c>
      <c r="E82">
        <v>0.64299777041449735</v>
      </c>
      <c r="F82">
        <v>0.64056826042081894</v>
      </c>
      <c r="G82">
        <v>0.67513221510520605</v>
      </c>
      <c r="H82">
        <v>0.61903964429595981</v>
      </c>
      <c r="I82">
        <v>0.5541427726009015</v>
      </c>
    </row>
    <row r="83" spans="1:11" x14ac:dyDescent="0.25">
      <c r="A83" s="2" t="s">
        <v>59</v>
      </c>
      <c r="C83">
        <v>0.6267083351116477</v>
      </c>
      <c r="D83">
        <v>0.57322467671531085</v>
      </c>
      <c r="E83">
        <v>0.7033967300788595</v>
      </c>
      <c r="F83">
        <v>0.67376373966821479</v>
      </c>
      <c r="G83">
        <v>0.70658146200080152</v>
      </c>
      <c r="H83">
        <v>0.68073559802856043</v>
      </c>
      <c r="I83">
        <v>0.63883050426782806</v>
      </c>
    </row>
    <row r="84" spans="1:11" x14ac:dyDescent="0.25">
      <c r="A84" s="2" t="s">
        <v>60</v>
      </c>
      <c r="C84">
        <v>0.71134000234660155</v>
      </c>
      <c r="D84">
        <v>0.67279888707951485</v>
      </c>
      <c r="E84">
        <v>0.80013122297053363</v>
      </c>
      <c r="F84">
        <v>0.72969776968304023</v>
      </c>
      <c r="G84">
        <v>0.8081718968476892</v>
      </c>
      <c r="H84">
        <v>0.77342974313264501</v>
      </c>
      <c r="I84">
        <v>0.69709590155190704</v>
      </c>
    </row>
    <row r="85" spans="1:11" x14ac:dyDescent="0.25">
      <c r="A85" s="2" t="s">
        <v>61</v>
      </c>
      <c r="C85">
        <v>0.7534961552876106</v>
      </c>
      <c r="D85">
        <v>0.71030221294896834</v>
      </c>
      <c r="E85">
        <v>0.82818649702460534</v>
      </c>
      <c r="F85">
        <v>0.74577371683330851</v>
      </c>
      <c r="G85">
        <v>0.82783545035093131</v>
      </c>
      <c r="H85">
        <v>0.78010832038293443</v>
      </c>
      <c r="I85">
        <v>0.74568529827524066</v>
      </c>
    </row>
    <row r="86" spans="1:11" x14ac:dyDescent="0.25">
      <c r="A86" s="2" t="s">
        <v>62</v>
      </c>
      <c r="C86">
        <v>0.62931419769592956</v>
      </c>
      <c r="D86">
        <v>0.58846483199600619</v>
      </c>
      <c r="E86">
        <v>0.7302032350399924</v>
      </c>
      <c r="F86">
        <v>0.64770753558794336</v>
      </c>
      <c r="G86">
        <v>0.7275029068768526</v>
      </c>
      <c r="H86">
        <v>0.72074664884278017</v>
      </c>
      <c r="I86">
        <v>0.63781980610658118</v>
      </c>
    </row>
    <row r="87" spans="1:11" x14ac:dyDescent="0.25">
      <c r="A87" s="2"/>
      <c r="K87" s="2" t="s">
        <v>25</v>
      </c>
    </row>
    <row r="88" spans="1:11" x14ac:dyDescent="0.25">
      <c r="A88" s="2" t="s">
        <v>63</v>
      </c>
      <c r="B88" s="2" t="s">
        <v>18</v>
      </c>
      <c r="C88">
        <v>0.85031513521184887</v>
      </c>
      <c r="D88">
        <v>0.82879633644694628</v>
      </c>
      <c r="E88">
        <v>0.89769638401751528</v>
      </c>
      <c r="F88">
        <v>0.82027298646986646</v>
      </c>
      <c r="G88">
        <v>0.88628943405789329</v>
      </c>
      <c r="H88">
        <v>0.89601444098917149</v>
      </c>
      <c r="I88">
        <v>0.79846296710116305</v>
      </c>
      <c r="J88" s="2" t="s">
        <v>18</v>
      </c>
      <c r="K88">
        <v>0.85397824061348637</v>
      </c>
    </row>
    <row r="89" spans="1:11" x14ac:dyDescent="0.25">
      <c r="A89" s="2"/>
      <c r="B89" s="2" t="s">
        <v>19</v>
      </c>
      <c r="C89">
        <v>3.9034160319792344E-2</v>
      </c>
      <c r="D89">
        <v>4.0470699289341029E-2</v>
      </c>
      <c r="E89">
        <v>2.0824471706271948E-2</v>
      </c>
      <c r="F89">
        <v>3.8092861644934119E-2</v>
      </c>
      <c r="G89">
        <v>3.6091312835659993E-2</v>
      </c>
      <c r="H89">
        <v>2.7185047588022124E-2</v>
      </c>
      <c r="I89">
        <v>2.6383817741429932E-2</v>
      </c>
      <c r="J89" s="2" t="s">
        <v>19</v>
      </c>
      <c r="K89">
        <v>3.9974716624370341E-2</v>
      </c>
    </row>
    <row r="90" spans="1:11" x14ac:dyDescent="0.25">
      <c r="A90" s="2"/>
      <c r="B90" s="2" t="s">
        <v>20</v>
      </c>
      <c r="C90">
        <v>4.5905522203914799</v>
      </c>
      <c r="D90">
        <v>4.8830692788579526</v>
      </c>
      <c r="E90">
        <v>2.3197678053547373</v>
      </c>
      <c r="F90">
        <v>4.6439249217350032</v>
      </c>
      <c r="G90">
        <v>4.0721813268624025</v>
      </c>
      <c r="H90">
        <v>3.0339965902793593</v>
      </c>
      <c r="I90">
        <v>3.3043257894873883</v>
      </c>
      <c r="J90" s="2" t="s">
        <v>20</v>
      </c>
      <c r="K90">
        <v>4.6809994357295386</v>
      </c>
    </row>
    <row r="91" spans="1:11" x14ac:dyDescent="0.25">
      <c r="A91" s="2" t="s">
        <v>64</v>
      </c>
      <c r="B91" s="2" t="s">
        <v>18</v>
      </c>
      <c r="C91">
        <v>0.8403631763775139</v>
      </c>
      <c r="D91">
        <v>0.80211770282655237</v>
      </c>
      <c r="E91">
        <v>0.88379465594661133</v>
      </c>
      <c r="F91">
        <v>0.81115342747878538</v>
      </c>
      <c r="G91">
        <v>0.86249079310566445</v>
      </c>
      <c r="H91">
        <v>0.88238723982130851</v>
      </c>
      <c r="I91">
        <v>0.76176235877663012</v>
      </c>
      <c r="J91" s="2" t="s">
        <v>18</v>
      </c>
      <c r="K91">
        <v>0.83486705061900934</v>
      </c>
    </row>
    <row r="92" spans="1:11" x14ac:dyDescent="0.25">
      <c r="A92" s="2"/>
      <c r="B92" s="2" t="s">
        <v>19</v>
      </c>
      <c r="C92">
        <v>6.9447442471143997E-2</v>
      </c>
      <c r="D92">
        <v>5.9061770330631168E-2</v>
      </c>
      <c r="E92">
        <v>4.6538730539741759E-2</v>
      </c>
      <c r="F92">
        <v>3.6349787397241054E-2</v>
      </c>
      <c r="G92">
        <v>5.0394829225644339E-2</v>
      </c>
      <c r="H92">
        <v>3.5349444772347742E-2</v>
      </c>
      <c r="I92">
        <v>8.7224189040315203E-2</v>
      </c>
      <c r="J92" s="2" t="s">
        <v>19</v>
      </c>
      <c r="K92">
        <v>4.5505510957237053E-2</v>
      </c>
    </row>
    <row r="93" spans="1:11" x14ac:dyDescent="0.25">
      <c r="A93" s="2"/>
      <c r="B93" s="2" t="s">
        <v>20</v>
      </c>
      <c r="C93">
        <v>8.2639797201140475</v>
      </c>
      <c r="D93">
        <v>7.3632298754292069</v>
      </c>
      <c r="E93">
        <v>5.265785465730751</v>
      </c>
      <c r="F93">
        <v>4.4812468474950418</v>
      </c>
      <c r="G93">
        <v>5.8429411222098029</v>
      </c>
      <c r="H93">
        <v>4.0061146826541068</v>
      </c>
      <c r="I93">
        <v>11.450314922411618</v>
      </c>
      <c r="J93" s="2" t="s">
        <v>20</v>
      </c>
      <c r="K93">
        <v>5.4506296449832519</v>
      </c>
    </row>
    <row r="94" spans="1:11" x14ac:dyDescent="0.25">
      <c r="A94" s="2" t="s">
        <v>65</v>
      </c>
      <c r="B94" s="2" t="s">
        <v>18</v>
      </c>
      <c r="C94">
        <v>0.82986481871894247</v>
      </c>
      <c r="D94">
        <v>0.77779634026446642</v>
      </c>
      <c r="E94">
        <v>0.85269235215769079</v>
      </c>
      <c r="F94">
        <v>0.79120698076403906</v>
      </c>
      <c r="G94">
        <v>0.82386874328393789</v>
      </c>
      <c r="H94">
        <v>0.86062604290848821</v>
      </c>
      <c r="I94">
        <v>0.72102604743632981</v>
      </c>
      <c r="J94" s="2" t="s">
        <v>18</v>
      </c>
      <c r="K94">
        <v>0.8081544750762707</v>
      </c>
    </row>
    <row r="95" spans="1:11" x14ac:dyDescent="0.25">
      <c r="A95" s="2"/>
      <c r="B95" s="2" t="s">
        <v>19</v>
      </c>
      <c r="C95">
        <v>5.2042932026401645E-2</v>
      </c>
      <c r="D95">
        <v>6.1472261993003256E-2</v>
      </c>
      <c r="E95">
        <v>6.2238422724028304E-2</v>
      </c>
      <c r="F95">
        <v>6.0301604645836906E-2</v>
      </c>
      <c r="G95">
        <v>7.4161323137673166E-2</v>
      </c>
      <c r="H95">
        <v>6.4357701292031916E-2</v>
      </c>
      <c r="I95">
        <v>0.10884642714360272</v>
      </c>
      <c r="J95" s="2" t="s">
        <v>19</v>
      </c>
      <c r="K95">
        <v>4.8743139667374917E-2</v>
      </c>
    </row>
    <row r="96" spans="1:11" x14ac:dyDescent="0.25">
      <c r="A96" s="2"/>
      <c r="B96" s="2" t="s">
        <v>20</v>
      </c>
      <c r="C96">
        <v>6.2712541672437716</v>
      </c>
      <c r="D96">
        <v>7.9033879192722161</v>
      </c>
      <c r="E96">
        <v>7.2990478414093216</v>
      </c>
      <c r="F96">
        <v>7.6214702488602795</v>
      </c>
      <c r="G96">
        <v>9.0015944581252594</v>
      </c>
      <c r="H96">
        <v>7.4780099698743578</v>
      </c>
      <c r="I96">
        <v>15.096046464703401</v>
      </c>
      <c r="J96" s="2" t="s">
        <v>20</v>
      </c>
      <c r="K96">
        <v>6.0314136926327997</v>
      </c>
    </row>
    <row r="97" spans="1:11" x14ac:dyDescent="0.25">
      <c r="A97" s="2" t="s">
        <v>67</v>
      </c>
      <c r="B97" s="2" t="s">
        <v>18</v>
      </c>
      <c r="C97">
        <v>0.35084233105583063</v>
      </c>
      <c r="D97">
        <v>0.33220132616302539</v>
      </c>
      <c r="E97">
        <v>0.35925471990708641</v>
      </c>
      <c r="F97">
        <v>0.41213612536756078</v>
      </c>
      <c r="G97">
        <v>0.41641349393154686</v>
      </c>
      <c r="H97">
        <v>0.34501650940700163</v>
      </c>
      <c r="I97">
        <v>0.31486989184379865</v>
      </c>
      <c r="J97" s="2" t="s">
        <v>18</v>
      </c>
      <c r="K97">
        <v>0.36153348538226432</v>
      </c>
    </row>
    <row r="98" spans="1:11" x14ac:dyDescent="0.25">
      <c r="A98" s="2"/>
      <c r="B98" s="2" t="s">
        <v>19</v>
      </c>
      <c r="C98">
        <v>3.8827058246005935E-2</v>
      </c>
      <c r="D98">
        <v>2.7751877997830784E-2</v>
      </c>
      <c r="E98">
        <v>4.2734312342498693E-2</v>
      </c>
      <c r="F98">
        <v>3.134456608778121E-2</v>
      </c>
      <c r="G98">
        <v>2.7196140045926923E-2</v>
      </c>
      <c r="H98">
        <v>3.1939089794024447E-2</v>
      </c>
      <c r="I98">
        <v>3.8266704144924869E-2</v>
      </c>
      <c r="J98" s="2" t="s">
        <v>19</v>
      </c>
      <c r="K98">
        <v>3.8735455521022463E-2</v>
      </c>
    </row>
    <row r="99" spans="1:11" x14ac:dyDescent="0.25">
      <c r="A99" s="2"/>
      <c r="B99" s="2" t="s">
        <v>20</v>
      </c>
      <c r="C99">
        <v>11.066811159633774</v>
      </c>
      <c r="D99">
        <v>8.3539335373428791</v>
      </c>
      <c r="E99">
        <v>11.895268168933455</v>
      </c>
      <c r="F99">
        <v>7.60539155839027</v>
      </c>
      <c r="G99">
        <v>6.5310419672417312</v>
      </c>
      <c r="H99">
        <v>9.2572641955365764</v>
      </c>
      <c r="I99">
        <v>12.153179816858545</v>
      </c>
      <c r="J99" s="2" t="s">
        <v>20</v>
      </c>
      <c r="K99">
        <v>10.714209634016573</v>
      </c>
    </row>
    <row r="100" spans="1:11" x14ac:dyDescent="0.25">
      <c r="A100" s="2" t="s">
        <v>69</v>
      </c>
      <c r="B100" s="2" t="s">
        <v>18</v>
      </c>
      <c r="C100">
        <v>0.63132223342369675</v>
      </c>
      <c r="D100">
        <v>0.58994665817827785</v>
      </c>
      <c r="E100">
        <v>0.70777305056565343</v>
      </c>
      <c r="F100">
        <v>0.67143067349754182</v>
      </c>
      <c r="G100">
        <v>0.7247238497126528</v>
      </c>
      <c r="H100">
        <v>0.68400711353641441</v>
      </c>
      <c r="I100">
        <v>0.6317937923207767</v>
      </c>
      <c r="J100" s="2" t="s">
        <v>18</v>
      </c>
      <c r="K100">
        <v>0.66299962446214489</v>
      </c>
    </row>
    <row r="101" spans="1:11" x14ac:dyDescent="0.25">
      <c r="A101" s="2"/>
      <c r="B101" s="2" t="s">
        <v>19</v>
      </c>
      <c r="C101">
        <v>5.8568883368615994E-2</v>
      </c>
      <c r="D101">
        <v>6.1159431883842846E-2</v>
      </c>
      <c r="E101">
        <v>6.7070608206778681E-2</v>
      </c>
      <c r="F101">
        <v>2.9764537402425448E-2</v>
      </c>
      <c r="G101">
        <v>6.0730446377730722E-2</v>
      </c>
      <c r="H101">
        <v>6.6663460428886517E-2</v>
      </c>
      <c r="I101">
        <v>7.4382715199155347E-2</v>
      </c>
      <c r="J101" s="2" t="s">
        <v>19</v>
      </c>
      <c r="K101">
        <v>4.7681117503638022E-2</v>
      </c>
    </row>
    <row r="102" spans="1:11" x14ac:dyDescent="0.25">
      <c r="A102" s="2"/>
      <c r="B102" s="2" t="s">
        <v>20</v>
      </c>
      <c r="C102">
        <v>9.2771773696284345</v>
      </c>
      <c r="D102">
        <v>10.366942677953247</v>
      </c>
      <c r="E102">
        <v>9.4762873710966726</v>
      </c>
      <c r="F102">
        <v>4.4330023302896393</v>
      </c>
      <c r="G102">
        <v>8.3798051356816607</v>
      </c>
      <c r="H102">
        <v>9.7460185880563301</v>
      </c>
      <c r="I102">
        <v>11.773258316756218</v>
      </c>
      <c r="J102" s="2" t="s">
        <v>20</v>
      </c>
      <c r="K102">
        <v>7.1917261706323119</v>
      </c>
    </row>
    <row r="103" spans="1:11" x14ac:dyDescent="0.25">
      <c r="A103" s="2" t="s">
        <v>68</v>
      </c>
      <c r="B103" s="2" t="s">
        <v>18</v>
      </c>
      <c r="C103">
        <v>0.69805011844338061</v>
      </c>
      <c r="D103">
        <v>0.65718864400816313</v>
      </c>
      <c r="E103">
        <v>0.78617365167837716</v>
      </c>
      <c r="F103">
        <v>0.7077263407014307</v>
      </c>
      <c r="G103">
        <v>0.78783675135849107</v>
      </c>
      <c r="H103">
        <v>0.75809490411945324</v>
      </c>
      <c r="I103">
        <v>0.69353366864457622</v>
      </c>
      <c r="J103" s="2" t="s">
        <v>18</v>
      </c>
      <c r="K103">
        <v>0.7269434398505531</v>
      </c>
    </row>
    <row r="104" spans="1:11" x14ac:dyDescent="0.25">
      <c r="A104" s="2"/>
      <c r="B104" s="2" t="s">
        <v>19</v>
      </c>
      <c r="C104">
        <v>6.3148677012636906E-2</v>
      </c>
      <c r="D104">
        <v>6.2400694034035545E-2</v>
      </c>
      <c r="E104">
        <v>5.0460779369407752E-2</v>
      </c>
      <c r="F104">
        <v>5.2595643779999833E-2</v>
      </c>
      <c r="G104">
        <v>5.3167597524663615E-2</v>
      </c>
      <c r="H104">
        <v>3.2516457028413659E-2</v>
      </c>
      <c r="I104">
        <v>5.4020905468728841E-2</v>
      </c>
      <c r="J104" s="2" t="s">
        <v>19</v>
      </c>
      <c r="K104">
        <v>5.0617342848676618E-2</v>
      </c>
    </row>
    <row r="105" spans="1:11" x14ac:dyDescent="0.25">
      <c r="A105" s="2"/>
      <c r="B105" s="2" t="s">
        <v>20</v>
      </c>
      <c r="C105">
        <v>9.0464388364341985</v>
      </c>
      <c r="D105">
        <v>9.4950962106491374</v>
      </c>
      <c r="E105">
        <v>6.4185284334676744</v>
      </c>
      <c r="F105">
        <v>7.4316357545590375</v>
      </c>
      <c r="G105">
        <v>6.74855513315228</v>
      </c>
      <c r="H105">
        <v>4.289233030286935</v>
      </c>
      <c r="I105">
        <v>7.789226091114779</v>
      </c>
      <c r="J105" s="2" t="s">
        <v>20</v>
      </c>
      <c r="K105">
        <v>6.9630372975210646</v>
      </c>
    </row>
    <row r="106" spans="1:11" x14ac:dyDescent="0.25">
      <c r="B106" s="2"/>
    </row>
    <row r="107" spans="1:11" x14ac:dyDescent="0.25">
      <c r="B107" s="2"/>
    </row>
    <row r="108" spans="1:11" ht="15.75" x14ac:dyDescent="0.25">
      <c r="A108" s="3" t="s">
        <v>86</v>
      </c>
      <c r="B108" s="2"/>
    </row>
    <row r="109" spans="1:11" x14ac:dyDescent="0.25">
      <c r="B109" s="2"/>
      <c r="C109" s="153" t="s">
        <v>22</v>
      </c>
      <c r="D109" s="153"/>
      <c r="E109" s="153"/>
      <c r="F109" s="153"/>
      <c r="G109" s="153"/>
      <c r="H109" s="153"/>
      <c r="I109" s="153"/>
    </row>
    <row r="110" spans="1:11" x14ac:dyDescent="0.25">
      <c r="A110" s="2" t="s">
        <v>21</v>
      </c>
      <c r="C110" s="2" t="s">
        <v>23</v>
      </c>
      <c r="D110" s="2" t="s">
        <v>24</v>
      </c>
      <c r="E110" s="2" t="s">
        <v>87</v>
      </c>
      <c r="F110" s="2" t="s">
        <v>88</v>
      </c>
      <c r="G110" s="2" t="s">
        <v>89</v>
      </c>
      <c r="H110" s="2" t="s">
        <v>90</v>
      </c>
      <c r="I110" s="2" t="s">
        <v>91</v>
      </c>
    </row>
    <row r="111" spans="1:11" x14ac:dyDescent="0.25">
      <c r="A111" s="2"/>
      <c r="C111" s="2"/>
      <c r="D111" s="2"/>
      <c r="E111" s="2"/>
      <c r="F111" s="2"/>
      <c r="G111" s="2"/>
      <c r="H111" s="2"/>
      <c r="I111" s="2"/>
    </row>
    <row r="112" spans="1:11" x14ac:dyDescent="0.25">
      <c r="A112" s="2" t="s">
        <v>70</v>
      </c>
      <c r="C112">
        <v>0.85841704747741421</v>
      </c>
      <c r="D112">
        <v>0.83282052847125421</v>
      </c>
      <c r="E112">
        <v>0.91871622921351126</v>
      </c>
      <c r="F112">
        <v>0.78647482114425316</v>
      </c>
      <c r="G112">
        <v>0.92095007383182359</v>
      </c>
      <c r="H112">
        <v>0.90587649905376633</v>
      </c>
      <c r="I112">
        <v>0.8511647223658686</v>
      </c>
    </row>
    <row r="113" spans="1:11" x14ac:dyDescent="0.25">
      <c r="A113" s="2" t="s">
        <v>71</v>
      </c>
      <c r="C113">
        <v>0.91616393801585494</v>
      </c>
      <c r="D113">
        <v>0.89934613901087546</v>
      </c>
      <c r="E113">
        <v>0.95500913752513217</v>
      </c>
      <c r="F113">
        <v>0.86220886722789247</v>
      </c>
      <c r="G113">
        <v>0.95322493638888728</v>
      </c>
      <c r="H113">
        <v>0.94829237802897559</v>
      </c>
      <c r="I113">
        <v>0.91432818621790424</v>
      </c>
    </row>
    <row r="114" spans="1:11" x14ac:dyDescent="0.25">
      <c r="A114" s="2" t="s">
        <v>72</v>
      </c>
      <c r="C114">
        <v>0.93657826661097865</v>
      </c>
      <c r="D114">
        <v>0.91606521751449344</v>
      </c>
      <c r="E114">
        <v>0.96613477931514324</v>
      </c>
      <c r="F114">
        <v>0.88177077618425315</v>
      </c>
      <c r="G114">
        <v>0.96386218631421816</v>
      </c>
      <c r="H114">
        <v>0.95766657043336334</v>
      </c>
      <c r="I114">
        <v>0.93888381122328646</v>
      </c>
    </row>
    <row r="115" spans="1:11" x14ac:dyDescent="0.25">
      <c r="A115" s="2" t="s">
        <v>73</v>
      </c>
      <c r="C115">
        <v>0.88580902283085672</v>
      </c>
      <c r="D115">
        <v>0.8711867472100332</v>
      </c>
      <c r="E115">
        <v>0.93395835697444696</v>
      </c>
      <c r="F115">
        <v>0.8506721490810365</v>
      </c>
      <c r="G115">
        <v>0.94031172577089417</v>
      </c>
      <c r="H115">
        <v>0.93999076105106105</v>
      </c>
      <c r="I115">
        <v>0.86935489654745801</v>
      </c>
    </row>
    <row r="116" spans="1:11" x14ac:dyDescent="0.25">
      <c r="A116" s="2" t="s">
        <v>74</v>
      </c>
      <c r="C116">
        <v>0.90989559686852428</v>
      </c>
      <c r="D116">
        <v>0.88461064139765999</v>
      </c>
      <c r="E116">
        <v>0.94121380894476214</v>
      </c>
      <c r="F116">
        <v>0.83961444398655849</v>
      </c>
      <c r="G116">
        <v>0.93870186253622012</v>
      </c>
      <c r="H116">
        <v>0.93530108557848579</v>
      </c>
      <c r="I116">
        <v>0.88736758252311509</v>
      </c>
    </row>
    <row r="117" spans="1:11" x14ac:dyDescent="0.25">
      <c r="A117" s="2" t="s">
        <v>75</v>
      </c>
      <c r="C117">
        <v>0.94931420479333795</v>
      </c>
      <c r="D117">
        <v>0.9381175312001</v>
      </c>
      <c r="E117">
        <v>0.97326122073769017</v>
      </c>
      <c r="F117">
        <v>0.88621041788661847</v>
      </c>
      <c r="G117">
        <v>0.97102931183497998</v>
      </c>
      <c r="H117">
        <v>0.96938838709920527</v>
      </c>
      <c r="I117">
        <v>0.95211096404372908</v>
      </c>
    </row>
    <row r="118" spans="1:11" x14ac:dyDescent="0.25">
      <c r="A118" s="2" t="s">
        <v>76</v>
      </c>
      <c r="C118">
        <v>0.83529751883412895</v>
      </c>
      <c r="D118">
        <v>0.78839782773863309</v>
      </c>
      <c r="E118">
        <v>0.90617341262977602</v>
      </c>
      <c r="F118">
        <v>0.76102836277166175</v>
      </c>
      <c r="G118">
        <v>0.91881747140155468</v>
      </c>
      <c r="H118">
        <v>0.91039316545482907</v>
      </c>
      <c r="I118">
        <v>0.84535377546907808</v>
      </c>
    </row>
    <row r="119" spans="1:11" x14ac:dyDescent="0.25">
      <c r="A119" s="2" t="s">
        <v>77</v>
      </c>
      <c r="C119">
        <v>0.89439989595151126</v>
      </c>
      <c r="D119">
        <v>0.86855793377020196</v>
      </c>
      <c r="E119">
        <v>0.94368862069216586</v>
      </c>
      <c r="F119">
        <v>0.82320676227001444</v>
      </c>
      <c r="G119">
        <v>0.9422507032002253</v>
      </c>
      <c r="H119">
        <v>0.93286050196727732</v>
      </c>
      <c r="I119">
        <v>0.90602204441101364</v>
      </c>
    </row>
    <row r="120" spans="1:11" x14ac:dyDescent="0.25">
      <c r="A120" s="2" t="s">
        <v>78</v>
      </c>
      <c r="C120">
        <v>0.91714659392637521</v>
      </c>
      <c r="D120">
        <v>0.89730052248181846</v>
      </c>
      <c r="E120">
        <v>0.9621508123345528</v>
      </c>
      <c r="F120">
        <v>0.8605152170234025</v>
      </c>
      <c r="G120">
        <v>0.96119605623271642</v>
      </c>
      <c r="H120">
        <v>0.95239486870442081</v>
      </c>
      <c r="I120">
        <v>0.92100611103783425</v>
      </c>
    </row>
    <row r="121" spans="1:11" x14ac:dyDescent="0.25">
      <c r="A121" s="2" t="s">
        <v>79</v>
      </c>
      <c r="C121">
        <v>0.87728988675327257</v>
      </c>
      <c r="D121">
        <v>0.8273839393511585</v>
      </c>
      <c r="E121">
        <v>0.92599035535954499</v>
      </c>
      <c r="F121">
        <v>0.80032286265051011</v>
      </c>
      <c r="G121">
        <v>0.92840119647777342</v>
      </c>
      <c r="H121">
        <v>0.93048407132894662</v>
      </c>
      <c r="I121">
        <v>0.87681899127776253</v>
      </c>
    </row>
    <row r="122" spans="1:11" x14ac:dyDescent="0.25">
      <c r="A122" s="2" t="s">
        <v>80</v>
      </c>
      <c r="C122">
        <v>0.87574901635484204</v>
      </c>
      <c r="D122">
        <v>0.83787747386336087</v>
      </c>
      <c r="E122">
        <v>0.9306129938622929</v>
      </c>
      <c r="F122">
        <v>0.79480666721521331</v>
      </c>
      <c r="G122">
        <v>0.9310759350289316</v>
      </c>
      <c r="H122">
        <v>0.92532993408497455</v>
      </c>
      <c r="I122">
        <v>0.86579726499212839</v>
      </c>
    </row>
    <row r="123" spans="1:11" x14ac:dyDescent="0.25">
      <c r="A123" s="2" t="s">
        <v>81</v>
      </c>
      <c r="C123">
        <v>0.85789393781270529</v>
      </c>
      <c r="D123">
        <v>0.82634635263326128</v>
      </c>
      <c r="E123">
        <v>0.91581151324458254</v>
      </c>
      <c r="F123">
        <v>0.77084570198062774</v>
      </c>
      <c r="G123">
        <v>0.90764086560282398</v>
      </c>
      <c r="H123">
        <v>0.91199587807188709</v>
      </c>
      <c r="I123">
        <v>0.84205338721796452</v>
      </c>
    </row>
    <row r="124" spans="1:11" x14ac:dyDescent="0.25">
      <c r="A124" s="2"/>
      <c r="K124" s="2" t="s">
        <v>25</v>
      </c>
    </row>
    <row r="125" spans="1:11" x14ac:dyDescent="0.25">
      <c r="A125" s="2" t="s">
        <v>82</v>
      </c>
      <c r="B125" s="2" t="s">
        <v>18</v>
      </c>
      <c r="C125">
        <v>0.91500627483090635</v>
      </c>
      <c r="D125">
        <v>0.89797163993593099</v>
      </c>
      <c r="E125">
        <v>0.94947779555229983</v>
      </c>
      <c r="F125">
        <v>0.85883233698473782</v>
      </c>
      <c r="G125">
        <v>0.95001430004736476</v>
      </c>
      <c r="H125">
        <v>0.94822674457625078</v>
      </c>
      <c r="I125">
        <v>0.90294448103810065</v>
      </c>
      <c r="J125" s="2" t="s">
        <v>18</v>
      </c>
      <c r="K125">
        <v>0.9174962247093702</v>
      </c>
    </row>
    <row r="126" spans="1:11" x14ac:dyDescent="0.25">
      <c r="A126" s="2"/>
      <c r="B126" s="2" t="s">
        <v>19</v>
      </c>
      <c r="C126">
        <v>3.2059574325750892E-2</v>
      </c>
      <c r="D126">
        <v>3.5409316187071542E-2</v>
      </c>
      <c r="E126">
        <v>2.0914083316874894E-2</v>
      </c>
      <c r="F126">
        <v>2.4346204958710767E-2</v>
      </c>
      <c r="G126">
        <v>1.8217325688305457E-2</v>
      </c>
      <c r="H126">
        <v>1.8475919455104465E-2</v>
      </c>
      <c r="I126">
        <v>4.3521506205225297E-2</v>
      </c>
      <c r="J126" s="2" t="s">
        <v>19</v>
      </c>
      <c r="K126">
        <v>3.4315266710247795E-2</v>
      </c>
    </row>
    <row r="127" spans="1:11" x14ac:dyDescent="0.25">
      <c r="A127" s="2"/>
      <c r="B127" s="2" t="s">
        <v>20</v>
      </c>
      <c r="C127">
        <v>3.5037545870027524</v>
      </c>
      <c r="D127">
        <v>3.9432555118999022</v>
      </c>
      <c r="E127">
        <v>2.2026932504208192</v>
      </c>
      <c r="F127">
        <v>2.8348030122139449</v>
      </c>
      <c r="G127">
        <v>1.9175843655613602</v>
      </c>
      <c r="H127">
        <v>1.9484706122016304</v>
      </c>
      <c r="I127">
        <v>4.8199537312847101</v>
      </c>
      <c r="J127" s="2" t="s">
        <v>20</v>
      </c>
      <c r="K127">
        <v>3.7400989547523902</v>
      </c>
    </row>
    <row r="128" spans="1:11" x14ac:dyDescent="0.25">
      <c r="A128" s="2" t="s">
        <v>83</v>
      </c>
      <c r="B128" s="2" t="s">
        <v>18</v>
      </c>
      <c r="C128">
        <v>0.90371975070141586</v>
      </c>
      <c r="D128">
        <v>0.88274396166554103</v>
      </c>
      <c r="E128">
        <v>0.94662004868459559</v>
      </c>
      <c r="F128">
        <v>0.84348482151879967</v>
      </c>
      <c r="G128">
        <v>0.94601239884497634</v>
      </c>
      <c r="H128">
        <v>0.93727848250536849</v>
      </c>
      <c r="I128">
        <v>0.90145890660235306</v>
      </c>
      <c r="J128" s="2" t="s">
        <v>18</v>
      </c>
      <c r="K128">
        <v>0.90875976721757856</v>
      </c>
    </row>
    <row r="129" spans="1:11" x14ac:dyDescent="0.25">
      <c r="A129" s="2"/>
      <c r="B129" s="2" t="s">
        <v>19</v>
      </c>
      <c r="C129">
        <v>4.0539331427009294E-2</v>
      </c>
      <c r="D129">
        <v>4.4035710314821196E-2</v>
      </c>
      <c r="E129">
        <v>2.4797425917140223E-2</v>
      </c>
      <c r="F129">
        <v>5.0331622043538145E-2</v>
      </c>
      <c r="G129">
        <v>2.2346764257765921E-2</v>
      </c>
      <c r="H129">
        <v>2.7595874588960557E-2</v>
      </c>
      <c r="I129">
        <v>4.525343529348156E-2</v>
      </c>
      <c r="J129" s="2" t="s">
        <v>19</v>
      </c>
      <c r="K129">
        <v>3.7971089011466952E-2</v>
      </c>
    </row>
    <row r="130" spans="1:11" x14ac:dyDescent="0.25">
      <c r="A130" s="2"/>
      <c r="B130" s="2" t="s">
        <v>20</v>
      </c>
      <c r="C130">
        <v>4.4858299705793723</v>
      </c>
      <c r="D130">
        <v>4.988503147813736</v>
      </c>
      <c r="E130">
        <v>2.6195753989785269</v>
      </c>
      <c r="F130">
        <v>5.9671046543445536</v>
      </c>
      <c r="G130">
        <v>2.3622062760540943</v>
      </c>
      <c r="H130">
        <v>2.944255640564382</v>
      </c>
      <c r="I130">
        <v>5.0200219845898664</v>
      </c>
      <c r="J130" s="2" t="s">
        <v>20</v>
      </c>
      <c r="K130">
        <v>4.178341777577371</v>
      </c>
    </row>
    <row r="131" spans="1:11" x14ac:dyDescent="0.25">
      <c r="A131" s="2" t="s">
        <v>84</v>
      </c>
      <c r="B131" s="2" t="s">
        <v>18</v>
      </c>
      <c r="C131">
        <v>0.87031094697360667</v>
      </c>
      <c r="D131">
        <v>0.83053592194926029</v>
      </c>
      <c r="E131">
        <v>0.92413828748880678</v>
      </c>
      <c r="F131">
        <v>0.78865841061545039</v>
      </c>
      <c r="G131">
        <v>0.92237266570317633</v>
      </c>
      <c r="H131">
        <v>0.92260329449526945</v>
      </c>
      <c r="I131">
        <v>0.86155654782928526</v>
      </c>
      <c r="J131" s="2" t="s">
        <v>18</v>
      </c>
      <c r="K131">
        <v>0.87431086786497925</v>
      </c>
    </row>
    <row r="132" spans="1:11" x14ac:dyDescent="0.25">
      <c r="A132" s="2"/>
      <c r="B132" s="2" t="s">
        <v>19</v>
      </c>
      <c r="C132">
        <v>1.0781009125894515E-2</v>
      </c>
      <c r="D132">
        <v>6.3791014202523345E-3</v>
      </c>
      <c r="E132">
        <v>7.5725539725695823E-3</v>
      </c>
      <c r="F132">
        <v>1.567088206521609E-2</v>
      </c>
      <c r="G132">
        <v>1.2828016496201553E-2</v>
      </c>
      <c r="H132">
        <v>9.5409247490327621E-3</v>
      </c>
      <c r="I132">
        <v>1.776652942901584E-2</v>
      </c>
      <c r="J132" s="2" t="s">
        <v>19</v>
      </c>
      <c r="K132">
        <v>5.2529559927668848E-2</v>
      </c>
    </row>
    <row r="133" spans="1:11" x14ac:dyDescent="0.25">
      <c r="A133" s="2"/>
      <c r="B133" s="2" t="s">
        <v>20</v>
      </c>
      <c r="C133">
        <v>1.2387537078999264</v>
      </c>
      <c r="D133">
        <v>0.76807050142763733</v>
      </c>
      <c r="E133">
        <v>0.81941783768604026</v>
      </c>
      <c r="F133">
        <v>1.987030361216449</v>
      </c>
      <c r="G133">
        <v>1.3907628633402789</v>
      </c>
      <c r="H133">
        <v>1.0341307912034214</v>
      </c>
      <c r="I133">
        <v>2.0621431609775454</v>
      </c>
      <c r="J133" s="2" t="s">
        <v>20</v>
      </c>
      <c r="K133">
        <v>6.0081101423276646</v>
      </c>
    </row>
    <row r="134" spans="1:11" x14ac:dyDescent="0.25">
      <c r="A134" s="2" t="s">
        <v>85</v>
      </c>
      <c r="B134" s="2" t="s">
        <v>18</v>
      </c>
      <c r="C134">
        <v>0.88228133623733862</v>
      </c>
      <c r="D134">
        <v>0.85141876133021788</v>
      </c>
      <c r="E134">
        <v>0.93733761521883163</v>
      </c>
      <c r="F134">
        <v>0.81491678068835949</v>
      </c>
      <c r="G134">
        <v>0.9407547436114988</v>
      </c>
      <c r="H134">
        <v>0.93188284537550903</v>
      </c>
      <c r="I134">
        <v>0.89079397697264195</v>
      </c>
      <c r="J134" s="2" t="s">
        <v>18</v>
      </c>
      <c r="K134">
        <v>0.8927694370620568</v>
      </c>
    </row>
    <row r="135" spans="1:11" x14ac:dyDescent="0.25">
      <c r="A135" s="2"/>
      <c r="B135" s="2" t="s">
        <v>19</v>
      </c>
      <c r="C135">
        <v>4.2248815255856824E-2</v>
      </c>
      <c r="D135">
        <v>5.6438131210445719E-2</v>
      </c>
      <c r="E135">
        <v>2.8524003441291818E-2</v>
      </c>
      <c r="F135">
        <v>5.0258843880404865E-2</v>
      </c>
      <c r="G135">
        <v>2.122886088303657E-2</v>
      </c>
      <c r="H135">
        <v>2.1017912081728343E-2</v>
      </c>
      <c r="I135">
        <v>4.0059199913161252E-2</v>
      </c>
      <c r="J135" s="2" t="s">
        <v>19</v>
      </c>
      <c r="K135">
        <v>4.7790494257309836E-2</v>
      </c>
    </row>
    <row r="136" spans="1:11" x14ac:dyDescent="0.25">
      <c r="A136" s="2"/>
      <c r="B136" s="2" t="s">
        <v>20</v>
      </c>
      <c r="C136">
        <v>4.7885876670626581</v>
      </c>
      <c r="D136">
        <v>6.6287159472818464</v>
      </c>
      <c r="E136">
        <v>3.043087461568752</v>
      </c>
      <c r="F136">
        <v>6.1673590569519581</v>
      </c>
      <c r="G136">
        <v>2.2565776072029462</v>
      </c>
      <c r="H136">
        <v>2.2554242935182502</v>
      </c>
      <c r="I136">
        <v>4.497021864618147</v>
      </c>
      <c r="J136" s="2" t="s">
        <v>20</v>
      </c>
      <c r="K136">
        <v>5.353061190645116</v>
      </c>
    </row>
    <row r="139" spans="1:11" ht="15.75" x14ac:dyDescent="0.25">
      <c r="A139" s="3" t="s">
        <v>104</v>
      </c>
    </row>
    <row r="140" spans="1:11" x14ac:dyDescent="0.25">
      <c r="C140" s="153" t="s">
        <v>22</v>
      </c>
      <c r="D140" s="153"/>
      <c r="E140" s="153"/>
      <c r="F140" s="153"/>
      <c r="G140" s="153"/>
      <c r="H140" s="153"/>
      <c r="I140" s="153"/>
    </row>
    <row r="141" spans="1:11" x14ac:dyDescent="0.25">
      <c r="A141" s="2" t="s">
        <v>21</v>
      </c>
      <c r="C141" s="2" t="s">
        <v>23</v>
      </c>
      <c r="D141" s="2" t="s">
        <v>24</v>
      </c>
      <c r="E141" s="2" t="s">
        <v>87</v>
      </c>
      <c r="F141" s="2" t="s">
        <v>88</v>
      </c>
      <c r="G141" s="2" t="s">
        <v>89</v>
      </c>
      <c r="H141" s="2" t="s">
        <v>90</v>
      </c>
      <c r="I141" s="2" t="s">
        <v>91</v>
      </c>
    </row>
    <row r="143" spans="1:11" x14ac:dyDescent="0.25">
      <c r="A143" s="2" t="s">
        <v>92</v>
      </c>
      <c r="C143">
        <v>0.74922430563904163</v>
      </c>
      <c r="D143">
        <v>0.74934095394370503</v>
      </c>
      <c r="E143">
        <v>0.87741267968165315</v>
      </c>
      <c r="F143">
        <v>0.7454225194216314</v>
      </c>
      <c r="G143">
        <v>0.88971334108838851</v>
      </c>
      <c r="H143">
        <v>0.8860204111647807</v>
      </c>
      <c r="I143">
        <v>0.85208655696740154</v>
      </c>
    </row>
    <row r="144" spans="1:11" x14ac:dyDescent="0.25">
      <c r="A144" s="2" t="s">
        <v>93</v>
      </c>
      <c r="C144">
        <v>0.80731277105438259</v>
      </c>
      <c r="D144">
        <v>0.79216043980452522</v>
      </c>
      <c r="E144">
        <v>0.89335619444685166</v>
      </c>
      <c r="F144">
        <v>0.77882932699471397</v>
      </c>
      <c r="G144">
        <v>0.89408894517885529</v>
      </c>
      <c r="H144">
        <v>0.8900492254037603</v>
      </c>
      <c r="I144">
        <v>0.85219646486217959</v>
      </c>
    </row>
    <row r="145" spans="1:11" x14ac:dyDescent="0.25">
      <c r="A145" s="2" t="s">
        <v>94</v>
      </c>
      <c r="C145">
        <v>0.77616221308998268</v>
      </c>
      <c r="D145">
        <v>0.75482452069742867</v>
      </c>
      <c r="E145">
        <v>0.88053999114545134</v>
      </c>
      <c r="F145">
        <v>0.75957836666878742</v>
      </c>
      <c r="G145">
        <v>0.87943700416422566</v>
      </c>
      <c r="H145">
        <v>0.87408129374623067</v>
      </c>
      <c r="I145">
        <v>0.83341982602040199</v>
      </c>
    </row>
    <row r="146" spans="1:11" x14ac:dyDescent="0.25">
      <c r="A146" s="2" t="s">
        <v>95</v>
      </c>
      <c r="C146">
        <v>0.8327414299107273</v>
      </c>
      <c r="D146">
        <v>0.8161729994923651</v>
      </c>
      <c r="E146">
        <v>0.90608522671338676</v>
      </c>
      <c r="F146">
        <v>0.80364950993635453</v>
      </c>
      <c r="G146">
        <v>0.90269805512667822</v>
      </c>
      <c r="H146">
        <v>0.90027148888613329</v>
      </c>
      <c r="I146">
        <v>0.85739877633426054</v>
      </c>
    </row>
    <row r="147" spans="1:11" x14ac:dyDescent="0.25">
      <c r="A147" s="2" t="s">
        <v>96</v>
      </c>
      <c r="C147">
        <v>0.84366342203451716</v>
      </c>
      <c r="D147">
        <v>0.82805973083548812</v>
      </c>
      <c r="E147">
        <v>0.91136330261028242</v>
      </c>
      <c r="F147">
        <v>0.81137421678174138</v>
      </c>
      <c r="G147">
        <v>0.90812935315142429</v>
      </c>
      <c r="H147">
        <v>0.90708490242515782</v>
      </c>
      <c r="I147">
        <v>0.87663801161662891</v>
      </c>
    </row>
    <row r="148" spans="1:11" x14ac:dyDescent="0.25">
      <c r="A148" s="2" t="s">
        <v>97</v>
      </c>
      <c r="C148">
        <v>0.85610071566378443</v>
      </c>
      <c r="D148">
        <v>0.83627097157495078</v>
      </c>
      <c r="E148">
        <v>0.92180130836317287</v>
      </c>
      <c r="F148">
        <v>0.82517049870271453</v>
      </c>
      <c r="G148">
        <v>0.91520267667748745</v>
      </c>
      <c r="H148">
        <v>0.91537151928641902</v>
      </c>
      <c r="I148">
        <v>0.88520803330285247</v>
      </c>
    </row>
    <row r="149" spans="1:11" x14ac:dyDescent="0.25">
      <c r="A149" s="2" t="s">
        <v>98</v>
      </c>
      <c r="C149">
        <v>0.83085954399065376</v>
      </c>
      <c r="D149">
        <v>0.8157100458620149</v>
      </c>
      <c r="E149">
        <v>0.90231395743407949</v>
      </c>
      <c r="F149">
        <v>0.7968797895617622</v>
      </c>
      <c r="G149">
        <v>0.89518505166633977</v>
      </c>
      <c r="H149">
        <v>0.89354623134633426</v>
      </c>
      <c r="I149">
        <v>0.85458805289709283</v>
      </c>
    </row>
    <row r="150" spans="1:11" x14ac:dyDescent="0.25">
      <c r="A150" s="2" t="s">
        <v>99</v>
      </c>
      <c r="C150">
        <v>0.8666328509858755</v>
      </c>
      <c r="D150">
        <v>0.85512196517781669</v>
      </c>
      <c r="E150">
        <v>0.92533927640446467</v>
      </c>
      <c r="F150">
        <v>0.82656225318271659</v>
      </c>
      <c r="G150">
        <v>0.91674589625746861</v>
      </c>
      <c r="H150">
        <v>0.91494741596922047</v>
      </c>
      <c r="I150">
        <v>0.88813342875236689</v>
      </c>
    </row>
    <row r="151" spans="1:11" x14ac:dyDescent="0.25">
      <c r="A151" s="2" t="s">
        <v>100</v>
      </c>
      <c r="C151">
        <v>0.87313937025341326</v>
      </c>
      <c r="D151">
        <v>0.85900321111273525</v>
      </c>
      <c r="E151">
        <v>0.92701622185122978</v>
      </c>
      <c r="F151">
        <v>0.83433718541719815</v>
      </c>
      <c r="G151">
        <v>0.91613810814704111</v>
      </c>
      <c r="H151">
        <v>0.91580351057088782</v>
      </c>
      <c r="I151">
        <v>0.88638550255388748</v>
      </c>
    </row>
    <row r="152" spans="1:11" x14ac:dyDescent="0.25">
      <c r="A152" s="2" t="s">
        <v>101</v>
      </c>
      <c r="C152">
        <v>0.82371941431030049</v>
      </c>
      <c r="D152">
        <v>0.80911860549796044</v>
      </c>
      <c r="E152">
        <v>0.89911739559392689</v>
      </c>
      <c r="F152">
        <v>0.79347864079013752</v>
      </c>
      <c r="G152">
        <v>0.88878056699298558</v>
      </c>
      <c r="H152">
        <v>0.89161892784718522</v>
      </c>
      <c r="I152">
        <v>0.85186599432204912</v>
      </c>
    </row>
    <row r="153" spans="1:11" x14ac:dyDescent="0.25">
      <c r="A153" s="2" t="s">
        <v>102</v>
      </c>
      <c r="C153">
        <v>0.85471057164907782</v>
      </c>
      <c r="D153">
        <v>0.83733490368124264</v>
      </c>
      <c r="E153">
        <v>0.91517717958494815</v>
      </c>
      <c r="F153">
        <v>0.81251067354084505</v>
      </c>
      <c r="G153">
        <v>0.91122968331670695</v>
      </c>
      <c r="H153">
        <v>0.91014782024330654</v>
      </c>
      <c r="I153">
        <v>0.87565594629659871</v>
      </c>
    </row>
    <row r="154" spans="1:11" x14ac:dyDescent="0.25">
      <c r="A154" s="2" t="s">
        <v>103</v>
      </c>
      <c r="C154">
        <v>0.85752866945497774</v>
      </c>
      <c r="D154">
        <v>0.84344477872983314</v>
      </c>
      <c r="E154">
        <v>0.9195357014986173</v>
      </c>
      <c r="F154">
        <v>0.81906406045294722</v>
      </c>
      <c r="G154">
        <v>0.9136076094544382</v>
      </c>
      <c r="H154">
        <v>0.91661085326560088</v>
      </c>
      <c r="I154">
        <v>0.88250882601709157</v>
      </c>
    </row>
    <row r="155" spans="1:11" x14ac:dyDescent="0.25">
      <c r="A155" s="2"/>
      <c r="K155" s="2" t="s">
        <v>25</v>
      </c>
    </row>
    <row r="156" spans="1:11" x14ac:dyDescent="0.25">
      <c r="A156" s="2" t="s">
        <v>105</v>
      </c>
      <c r="B156" s="2" t="s">
        <v>18</v>
      </c>
      <c r="C156">
        <v>0.81086747623207278</v>
      </c>
      <c r="D156">
        <v>0.79613826939141052</v>
      </c>
      <c r="E156">
        <v>0.89842645049346637</v>
      </c>
      <c r="F156">
        <v>0.78733740641765715</v>
      </c>
      <c r="G156">
        <v>0.89821156256450996</v>
      </c>
      <c r="H156">
        <v>0.89547980681874695</v>
      </c>
      <c r="I156">
        <v>0.85949127818395421</v>
      </c>
      <c r="J156" s="2" t="s">
        <v>18</v>
      </c>
      <c r="K156">
        <v>0.84942175001454545</v>
      </c>
    </row>
    <row r="157" spans="1:11" x14ac:dyDescent="0.25">
      <c r="A157" s="2"/>
      <c r="B157" s="2" t="s">
        <v>19</v>
      </c>
      <c r="C157">
        <v>4.1514001395969773E-2</v>
      </c>
      <c r="D157">
        <v>3.7265645272772097E-2</v>
      </c>
      <c r="E157">
        <v>1.766133893240264E-2</v>
      </c>
      <c r="F157">
        <v>3.1225006967715352E-2</v>
      </c>
      <c r="G157">
        <v>1.3029880505422146E-2</v>
      </c>
      <c r="H157">
        <v>1.5034536429987545E-2</v>
      </c>
      <c r="I157">
        <v>1.8694947664320179E-2</v>
      </c>
      <c r="J157" s="2" t="s">
        <v>19</v>
      </c>
      <c r="K157">
        <v>5.0306847654981876E-2</v>
      </c>
    </row>
    <row r="158" spans="1:11" x14ac:dyDescent="0.25">
      <c r="A158" s="2"/>
      <c r="B158" s="2" t="s">
        <v>20</v>
      </c>
      <c r="C158">
        <v>5.1197023697234023</v>
      </c>
      <c r="D158">
        <v>4.6808006480154454</v>
      </c>
      <c r="E158">
        <v>1.9658079882556929</v>
      </c>
      <c r="F158">
        <v>3.9658990812830113</v>
      </c>
      <c r="G158">
        <v>1.4506471580281326</v>
      </c>
      <c r="H158">
        <v>1.6789363998501272</v>
      </c>
      <c r="I158">
        <v>2.1751177863981721</v>
      </c>
      <c r="J158" s="2" t="s">
        <v>20</v>
      </c>
      <c r="K158">
        <v>5.922481694649381</v>
      </c>
    </row>
    <row r="159" spans="1:11" x14ac:dyDescent="0.25">
      <c r="A159" s="2" t="s">
        <v>106</v>
      </c>
      <c r="B159" s="2" t="s">
        <v>18</v>
      </c>
      <c r="C159">
        <v>0.85109840344071641</v>
      </c>
      <c r="D159">
        <v>0.83662225167693383</v>
      </c>
      <c r="E159">
        <v>0.9147499553945444</v>
      </c>
      <c r="F159">
        <v>0.81380543382426784</v>
      </c>
      <c r="G159">
        <v>0.90694781930583002</v>
      </c>
      <c r="H159">
        <v>0.90711245987375577</v>
      </c>
      <c r="I159">
        <v>0.87318962513984788</v>
      </c>
      <c r="J159" s="2" t="s">
        <v>18</v>
      </c>
      <c r="K159">
        <v>0.87193227837941378</v>
      </c>
    </row>
    <row r="160" spans="1:11" x14ac:dyDescent="0.25">
      <c r="A160" s="2"/>
      <c r="B160" s="2" t="s">
        <v>19</v>
      </c>
      <c r="C160">
        <v>1.9701471195797474E-2</v>
      </c>
      <c r="D160">
        <v>2.0415545049457834E-2</v>
      </c>
      <c r="E160">
        <v>1.1702237988621054E-2</v>
      </c>
      <c r="F160">
        <v>1.6206633028377812E-2</v>
      </c>
      <c r="G160">
        <v>1.1929481500094232E-2</v>
      </c>
      <c r="H160">
        <v>1.1493005524699425E-2</v>
      </c>
      <c r="I160">
        <v>1.6069190479490653E-2</v>
      </c>
      <c r="J160" s="2" t="s">
        <v>19</v>
      </c>
      <c r="K160">
        <v>3.9493134531674447E-2</v>
      </c>
    </row>
    <row r="161" spans="1:11" x14ac:dyDescent="0.25">
      <c r="A161" s="2"/>
      <c r="B161" s="2" t="s">
        <v>20</v>
      </c>
      <c r="C161">
        <v>2.314828827800731</v>
      </c>
      <c r="D161">
        <v>2.4402345274150568</v>
      </c>
      <c r="E161">
        <v>1.2792827066685906</v>
      </c>
      <c r="F161">
        <v>1.9914628675086303</v>
      </c>
      <c r="G161">
        <v>1.3153437547515086</v>
      </c>
      <c r="H161">
        <v>1.2669879461581779</v>
      </c>
      <c r="I161">
        <v>1.8402864643423875</v>
      </c>
      <c r="J161" s="2" t="s">
        <v>20</v>
      </c>
      <c r="K161">
        <v>4.5293809520479016</v>
      </c>
    </row>
  </sheetData>
  <mergeCells count="6">
    <mergeCell ref="C140:I140"/>
    <mergeCell ref="A1:K1"/>
    <mergeCell ref="C4:I4"/>
    <mergeCell ref="C35:I35"/>
    <mergeCell ref="C66:I66"/>
    <mergeCell ref="C109:I109"/>
  </mergeCells>
  <pageMargins left="0.7" right="0.7" top="0.75" bottom="0.75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62"/>
  <sheetViews>
    <sheetView workbookViewId="0">
      <selection activeCell="K34" sqref="K34"/>
    </sheetView>
  </sheetViews>
  <sheetFormatPr defaultRowHeight="15" x14ac:dyDescent="0.25"/>
  <cols>
    <col min="17" max="17" width="10.140625" bestFit="1" customWidth="1"/>
  </cols>
  <sheetData>
    <row r="1" spans="1:22" s="30" customFormat="1" ht="21" x14ac:dyDescent="0.35">
      <c r="A1" s="172" t="s">
        <v>417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</row>
    <row r="2" spans="1:22" s="30" customFormat="1" ht="21" x14ac:dyDescent="0.35">
      <c r="A2" s="173" t="s">
        <v>418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5"/>
    </row>
    <row r="3" spans="1:22" x14ac:dyDescent="0.25">
      <c r="E3" s="171" t="s">
        <v>107</v>
      </c>
      <c r="F3" s="171"/>
      <c r="I3" s="171" t="s">
        <v>348</v>
      </c>
      <c r="J3" s="171"/>
      <c r="K3" s="74"/>
      <c r="L3" s="171" t="s">
        <v>385</v>
      </c>
      <c r="M3" s="171"/>
      <c r="Q3" s="171" t="s">
        <v>428</v>
      </c>
      <c r="R3" s="171"/>
      <c r="S3" s="171" t="s">
        <v>191</v>
      </c>
      <c r="T3" s="171"/>
      <c r="U3" s="171" t="s">
        <v>193</v>
      </c>
      <c r="V3" s="171"/>
    </row>
    <row r="4" spans="1:22" x14ac:dyDescent="0.25">
      <c r="A4" s="144" t="s">
        <v>154</v>
      </c>
      <c r="B4" s="144" t="s">
        <v>439</v>
      </c>
      <c r="C4" s="144" t="s">
        <v>155</v>
      </c>
      <c r="D4" s="145" t="s">
        <v>391</v>
      </c>
      <c r="E4" s="144" t="s">
        <v>213</v>
      </c>
      <c r="F4" s="144" t="s">
        <v>225</v>
      </c>
      <c r="G4" s="144" t="s">
        <v>416</v>
      </c>
      <c r="H4" s="131"/>
      <c r="I4" s="144" t="s">
        <v>213</v>
      </c>
      <c r="J4" s="144" t="s">
        <v>225</v>
      </c>
      <c r="K4" s="131"/>
      <c r="L4" s="144" t="s">
        <v>213</v>
      </c>
      <c r="M4" s="144" t="s">
        <v>225</v>
      </c>
      <c r="P4" s="144" t="s">
        <v>440</v>
      </c>
      <c r="Q4" s="139" t="s">
        <v>213</v>
      </c>
      <c r="R4" s="139" t="s">
        <v>225</v>
      </c>
      <c r="S4" s="139" t="s">
        <v>213</v>
      </c>
      <c r="T4" s="139" t="s">
        <v>225</v>
      </c>
      <c r="U4" s="139" t="s">
        <v>213</v>
      </c>
      <c r="V4" s="139" t="s">
        <v>225</v>
      </c>
    </row>
    <row r="5" spans="1:22" x14ac:dyDescent="0.25">
      <c r="A5" s="139">
        <v>3976</v>
      </c>
      <c r="B5" s="139">
        <v>10000</v>
      </c>
      <c r="C5" s="139">
        <v>1</v>
      </c>
      <c r="D5" s="139" t="s">
        <v>392</v>
      </c>
      <c r="E5" s="143">
        <v>0</v>
      </c>
      <c r="F5" s="143">
        <v>0</v>
      </c>
      <c r="G5" s="143">
        <f t="shared" ref="G5:G28" si="0">SUM(E5:F5)</f>
        <v>0</v>
      </c>
      <c r="H5" s="74"/>
      <c r="I5" s="143" t="e">
        <f>E5/$G5</f>
        <v>#DIV/0!</v>
      </c>
      <c r="J5" s="143" t="e">
        <f>F5/$G5</f>
        <v>#DIV/0!</v>
      </c>
      <c r="K5" s="74"/>
      <c r="L5" s="143">
        <v>4.4217631120799998</v>
      </c>
      <c r="M5" s="143">
        <v>4.79139123637</v>
      </c>
      <c r="O5" s="146" t="s">
        <v>419</v>
      </c>
      <c r="P5" s="139">
        <v>10000</v>
      </c>
      <c r="Q5" s="134" t="e">
        <f>AVERAGE(I5:I7)</f>
        <v>#DIV/0!</v>
      </c>
      <c r="R5" s="134" t="e">
        <f>AVERAGE(J5:J7)</f>
        <v>#DIV/0!</v>
      </c>
      <c r="S5" s="134" t="e">
        <f>STDEV(I5:I7)</f>
        <v>#DIV/0!</v>
      </c>
      <c r="T5" s="134" t="e">
        <f>STDEV(J5:J7)</f>
        <v>#DIV/0!</v>
      </c>
      <c r="U5" s="135" t="e">
        <f>S5/Q5</f>
        <v>#DIV/0!</v>
      </c>
      <c r="V5" s="135" t="e">
        <f>T5/R5</f>
        <v>#DIV/0!</v>
      </c>
    </row>
    <row r="6" spans="1:22" x14ac:dyDescent="0.25">
      <c r="A6" s="139">
        <v>3977</v>
      </c>
      <c r="B6" s="139">
        <v>10000</v>
      </c>
      <c r="C6" s="139">
        <v>2</v>
      </c>
      <c r="D6" s="139" t="s">
        <v>393</v>
      </c>
      <c r="E6" s="143">
        <v>0</v>
      </c>
      <c r="F6" s="143">
        <v>0</v>
      </c>
      <c r="G6" s="143">
        <f t="shared" si="0"/>
        <v>0</v>
      </c>
      <c r="H6" s="74"/>
      <c r="I6" s="143" t="e">
        <f t="shared" ref="I6:J28" si="1">E6/$G6</f>
        <v>#DIV/0!</v>
      </c>
      <c r="J6" s="143" t="e">
        <f t="shared" si="1"/>
        <v>#DIV/0!</v>
      </c>
      <c r="K6" s="74"/>
      <c r="L6" s="143">
        <v>26.947051290000001</v>
      </c>
      <c r="M6" s="143">
        <v>33.220735050800002</v>
      </c>
      <c r="O6" s="146" t="s">
        <v>420</v>
      </c>
      <c r="P6" s="139">
        <v>2000</v>
      </c>
      <c r="Q6" s="134">
        <f>AVERAGE(I8:I10)</f>
        <v>0.28622496835590172</v>
      </c>
      <c r="R6" s="134">
        <f>AVERAGE(J8:J10)</f>
        <v>0.71377503164409817</v>
      </c>
      <c r="S6" s="134">
        <f>STDEV(I8:I10)</f>
        <v>3.1113186830858709E-2</v>
      </c>
      <c r="T6" s="134">
        <f>STDEV(J8:J10)</f>
        <v>3.1113186830858747E-2</v>
      </c>
      <c r="U6" s="135">
        <f t="shared" ref="U6:U12" si="2">S6/Q6</f>
        <v>0.10870186137000994</v>
      </c>
      <c r="V6" s="135">
        <f t="shared" ref="V6:V12" si="3">T6/R6</f>
        <v>4.3589626214849686E-2</v>
      </c>
    </row>
    <row r="7" spans="1:22" x14ac:dyDescent="0.25">
      <c r="A7" s="139">
        <v>3978</v>
      </c>
      <c r="B7" s="139">
        <v>10000</v>
      </c>
      <c r="C7" s="139">
        <v>3</v>
      </c>
      <c r="D7" s="139" t="s">
        <v>394</v>
      </c>
      <c r="E7" s="143">
        <v>0</v>
      </c>
      <c r="F7" s="143">
        <v>0</v>
      </c>
      <c r="G7" s="143">
        <f t="shared" si="0"/>
        <v>0</v>
      </c>
      <c r="H7" s="74"/>
      <c r="I7" s="143" t="e">
        <f t="shared" si="1"/>
        <v>#DIV/0!</v>
      </c>
      <c r="J7" s="143" t="e">
        <f t="shared" si="1"/>
        <v>#DIV/0!</v>
      </c>
      <c r="K7" s="74"/>
      <c r="L7" s="143">
        <v>5.2455619009300003</v>
      </c>
      <c r="M7" s="143">
        <v>17.669205889000001</v>
      </c>
      <c r="O7" s="146" t="s">
        <v>421</v>
      </c>
      <c r="P7" s="139">
        <v>1000</v>
      </c>
      <c r="Q7" s="134">
        <f>AVERAGE(I11:I13)</f>
        <v>0.34394095924805274</v>
      </c>
      <c r="R7" s="134">
        <f>AVERAGE(J11:J13)</f>
        <v>0.65605904075194721</v>
      </c>
      <c r="S7" s="134">
        <f>STDEV(I11:I13)</f>
        <v>5.9212460762638967E-2</v>
      </c>
      <c r="T7" s="134">
        <f>STDEV(J11:J13)</f>
        <v>5.9212460762638995E-2</v>
      </c>
      <c r="U7" s="135">
        <f t="shared" si="2"/>
        <v>0.17215879403282849</v>
      </c>
      <c r="V7" s="135">
        <f t="shared" si="3"/>
        <v>9.0254774470864954E-2</v>
      </c>
    </row>
    <row r="8" spans="1:22" x14ac:dyDescent="0.25">
      <c r="A8" s="139">
        <v>3979</v>
      </c>
      <c r="B8" s="139">
        <v>2000</v>
      </c>
      <c r="C8" s="139">
        <v>1</v>
      </c>
      <c r="D8" s="139" t="s">
        <v>395</v>
      </c>
      <c r="E8" s="143">
        <v>8037.9939999999997</v>
      </c>
      <c r="F8" s="143">
        <v>22378.062000000002</v>
      </c>
      <c r="G8" s="143">
        <f t="shared" si="0"/>
        <v>30416.056</v>
      </c>
      <c r="H8" s="74"/>
      <c r="I8" s="143">
        <f t="shared" si="1"/>
        <v>0.26426812207342071</v>
      </c>
      <c r="J8" s="143">
        <f>F8/$G8</f>
        <v>0.73573187792657935</v>
      </c>
      <c r="K8" s="74"/>
      <c r="L8" s="143">
        <v>51.642740034799999</v>
      </c>
      <c r="M8" s="143">
        <v>203.62134275899999</v>
      </c>
      <c r="O8" s="146" t="s">
        <v>422</v>
      </c>
      <c r="P8" s="139">
        <v>200</v>
      </c>
      <c r="Q8" s="134">
        <f>AVERAGE(I14:I16)</f>
        <v>0.31488098115027019</v>
      </c>
      <c r="R8" s="134">
        <f>AVERAGE(J14:J16)</f>
        <v>0.6851190188497297</v>
      </c>
      <c r="S8" s="134">
        <f>STDEV(I14:I16)</f>
        <v>1.0920384052758242E-2</v>
      </c>
      <c r="T8" s="134">
        <f>STDEV(J14:J16)</f>
        <v>1.092038405275824E-2</v>
      </c>
      <c r="U8" s="135">
        <f t="shared" si="2"/>
        <v>3.4680989664303427E-2</v>
      </c>
      <c r="V8" s="135">
        <f t="shared" si="3"/>
        <v>1.593939702782278E-2</v>
      </c>
    </row>
    <row r="9" spans="1:22" x14ac:dyDescent="0.25">
      <c r="A9" s="139">
        <v>3980</v>
      </c>
      <c r="B9" s="139">
        <v>2000</v>
      </c>
      <c r="C9" s="139">
        <v>2</v>
      </c>
      <c r="D9" s="139" t="s">
        <v>396</v>
      </c>
      <c r="E9" s="143">
        <v>12781.584000000001</v>
      </c>
      <c r="F9" s="143">
        <v>26933.786</v>
      </c>
      <c r="G9" s="143">
        <f t="shared" si="0"/>
        <v>39715.370000000003</v>
      </c>
      <c r="H9" s="74"/>
      <c r="I9" s="143">
        <f t="shared" si="1"/>
        <v>0.32182965939886748</v>
      </c>
      <c r="J9" s="143">
        <f t="shared" si="1"/>
        <v>0.67817034060113246</v>
      </c>
      <c r="K9" s="74"/>
      <c r="L9" s="143">
        <v>66.172649935099997</v>
      </c>
      <c r="M9" s="143">
        <v>104.3052629</v>
      </c>
      <c r="O9" s="146" t="s">
        <v>423</v>
      </c>
      <c r="P9" s="139">
        <v>100</v>
      </c>
      <c r="Q9" s="134">
        <f>AVERAGE(I17:I19)</f>
        <v>0.34531091860858937</v>
      </c>
      <c r="R9" s="134">
        <f>AVERAGE(J17:J19)</f>
        <v>0.65468908139141069</v>
      </c>
      <c r="S9" s="134">
        <f>STDEV(I17:I19)</f>
        <v>5.4774101098323553E-3</v>
      </c>
      <c r="T9" s="134">
        <f>STDEV(J17:J19)</f>
        <v>5.4774101098323848E-3</v>
      </c>
      <c r="U9" s="135">
        <f t="shared" si="2"/>
        <v>1.5862255766204168E-2</v>
      </c>
      <c r="V9" s="135">
        <f t="shared" si="3"/>
        <v>8.3664296007369566E-3</v>
      </c>
    </row>
    <row r="10" spans="1:22" x14ac:dyDescent="0.25">
      <c r="A10" s="139">
        <v>3981</v>
      </c>
      <c r="B10" s="139">
        <v>2000</v>
      </c>
      <c r="C10" s="139">
        <v>3</v>
      </c>
      <c r="D10" s="139" t="s">
        <v>397</v>
      </c>
      <c r="E10" s="143">
        <v>7223.87600002</v>
      </c>
      <c r="F10" s="143">
        <v>19278.259999999998</v>
      </c>
      <c r="G10" s="143">
        <f t="shared" si="0"/>
        <v>26502.13600002</v>
      </c>
      <c r="H10" s="74"/>
      <c r="I10" s="143">
        <f t="shared" si="1"/>
        <v>0.27257712359541691</v>
      </c>
      <c r="J10" s="143">
        <f t="shared" si="1"/>
        <v>0.72742287640458303</v>
      </c>
      <c r="K10" s="74"/>
      <c r="L10" s="143">
        <v>30.104315956699999</v>
      </c>
      <c r="M10" s="143">
        <v>129.19680484599999</v>
      </c>
      <c r="O10" s="146" t="s">
        <v>424</v>
      </c>
      <c r="P10" s="139">
        <v>20</v>
      </c>
      <c r="Q10" s="134">
        <f>AVERAGE(I20:I22)</f>
        <v>0.36160564187132693</v>
      </c>
      <c r="R10" s="134">
        <f>AVERAGE(J20:J22)</f>
        <v>0.63839435812867318</v>
      </c>
      <c r="S10" s="134">
        <f>STDEV(I20:I22)</f>
        <v>1.8907523559735174E-2</v>
      </c>
      <c r="T10" s="134">
        <f>STDEV(J20:J22)</f>
        <v>1.8907523559735191E-2</v>
      </c>
      <c r="U10" s="135">
        <f t="shared" si="2"/>
        <v>5.2287689599885147E-2</v>
      </c>
      <c r="V10" s="135">
        <f t="shared" si="3"/>
        <v>2.9617309926044551E-2</v>
      </c>
    </row>
    <row r="11" spans="1:22" x14ac:dyDescent="0.25">
      <c r="A11" s="139">
        <v>3982</v>
      </c>
      <c r="B11" s="139">
        <v>1000</v>
      </c>
      <c r="C11" s="139">
        <v>1</v>
      </c>
      <c r="D11" s="139" t="s">
        <v>398</v>
      </c>
      <c r="E11" s="143">
        <v>20588</v>
      </c>
      <c r="F11" s="143">
        <v>44175.34</v>
      </c>
      <c r="G11" s="143">
        <f t="shared" si="0"/>
        <v>64763.34</v>
      </c>
      <c r="H11" s="74"/>
      <c r="I11" s="143">
        <f t="shared" si="1"/>
        <v>0.31789589604242152</v>
      </c>
      <c r="J11" s="143">
        <f t="shared" si="1"/>
        <v>0.68210410395757848</v>
      </c>
      <c r="K11" s="74"/>
      <c r="L11" s="143">
        <v>91.643046910400003</v>
      </c>
      <c r="M11" s="143">
        <v>254.908837611</v>
      </c>
      <c r="O11" s="146" t="s">
        <v>425</v>
      </c>
      <c r="P11" s="139">
        <v>10</v>
      </c>
      <c r="Q11" s="134">
        <f>AVERAGE(I23:I25)</f>
        <v>0.32462220498277827</v>
      </c>
      <c r="R11" s="134">
        <f>AVERAGE(J23:J25)</f>
        <v>0.67537779501722184</v>
      </c>
      <c r="S11" s="134">
        <f>STDEV(I23:I25)</f>
        <v>6.1781839915703149E-3</v>
      </c>
      <c r="T11" s="134">
        <f>STDEV(J23:J25)</f>
        <v>6.1781839915703704E-3</v>
      </c>
      <c r="U11" s="135">
        <f t="shared" si="2"/>
        <v>1.903192048091127E-2</v>
      </c>
      <c r="V11" s="135">
        <f t="shared" si="3"/>
        <v>9.1477452133480776E-3</v>
      </c>
    </row>
    <row r="12" spans="1:22" x14ac:dyDescent="0.25">
      <c r="A12" s="139">
        <v>3983</v>
      </c>
      <c r="B12" s="139">
        <v>1000</v>
      </c>
      <c r="C12" s="139">
        <v>2</v>
      </c>
      <c r="D12" s="139" t="s">
        <v>399</v>
      </c>
      <c r="E12" s="143">
        <v>16365.781999999999</v>
      </c>
      <c r="F12" s="143">
        <v>37786.93</v>
      </c>
      <c r="G12" s="143">
        <f t="shared" si="0"/>
        <v>54152.712</v>
      </c>
      <c r="H12" s="74"/>
      <c r="I12" s="143">
        <f t="shared" si="1"/>
        <v>0.30221537196511966</v>
      </c>
      <c r="J12" s="143">
        <f t="shared" si="1"/>
        <v>0.69778462803488028</v>
      </c>
      <c r="K12" s="74"/>
      <c r="L12" s="143">
        <v>263.50143155799998</v>
      </c>
      <c r="M12" s="143">
        <v>447.89511859200002</v>
      </c>
      <c r="O12" s="146" t="s">
        <v>426</v>
      </c>
      <c r="P12" s="139">
        <v>1</v>
      </c>
      <c r="Q12" s="134">
        <f>AVERAGE(I26:I28)</f>
        <v>0.38218208204305332</v>
      </c>
      <c r="R12" s="134">
        <f>AVERAGE(J26:J28)</f>
        <v>0.61781791795694663</v>
      </c>
      <c r="S12" s="134">
        <f>STDEV(I26:I28)</f>
        <v>1.884527883498913E-2</v>
      </c>
      <c r="T12" s="134">
        <f>STDEV(J26:J28)</f>
        <v>1.8845278834989057E-2</v>
      </c>
      <c r="U12" s="135">
        <f t="shared" si="2"/>
        <v>4.9309686980213228E-2</v>
      </c>
      <c r="V12" s="135">
        <f t="shared" si="3"/>
        <v>3.0502965820914104E-2</v>
      </c>
    </row>
    <row r="13" spans="1:22" x14ac:dyDescent="0.25">
      <c r="A13" s="139">
        <v>3984</v>
      </c>
      <c r="B13" s="139">
        <v>1000</v>
      </c>
      <c r="C13" s="139">
        <v>3</v>
      </c>
      <c r="D13" s="139" t="s">
        <v>400</v>
      </c>
      <c r="E13" s="143">
        <v>31753.401999999998</v>
      </c>
      <c r="F13" s="143">
        <v>45371.947999999997</v>
      </c>
      <c r="G13" s="143">
        <f t="shared" si="0"/>
        <v>77125.349999999991</v>
      </c>
      <c r="H13" s="74"/>
      <c r="I13" s="143">
        <f t="shared" si="1"/>
        <v>0.41171160973661708</v>
      </c>
      <c r="J13" s="143">
        <f t="shared" si="1"/>
        <v>0.58828839026338298</v>
      </c>
      <c r="K13" s="74"/>
      <c r="L13" s="143">
        <v>149.01355024899999</v>
      </c>
      <c r="M13" s="143">
        <v>319.63872738200001</v>
      </c>
      <c r="R13" s="130"/>
      <c r="S13" s="130"/>
    </row>
    <row r="14" spans="1:22" x14ac:dyDescent="0.25">
      <c r="A14" s="139">
        <v>3985</v>
      </c>
      <c r="B14" s="139">
        <v>200</v>
      </c>
      <c r="C14" s="139">
        <v>1</v>
      </c>
      <c r="D14" s="139" t="s">
        <v>401</v>
      </c>
      <c r="E14" s="143">
        <v>114722.026</v>
      </c>
      <c r="F14" s="143">
        <v>242721.99</v>
      </c>
      <c r="G14" s="143">
        <f t="shared" si="0"/>
        <v>357444.016</v>
      </c>
      <c r="H14" s="74"/>
      <c r="I14" s="143">
        <f t="shared" si="1"/>
        <v>0.32095103251078066</v>
      </c>
      <c r="J14" s="143">
        <f t="shared" si="1"/>
        <v>0.67904896748921928</v>
      </c>
      <c r="K14" s="74"/>
      <c r="L14" s="143">
        <v>929.30638245</v>
      </c>
      <c r="M14" s="143">
        <v>5159.9487089900003</v>
      </c>
      <c r="O14" s="30"/>
      <c r="P14" s="30"/>
      <c r="Q14" s="153" t="s">
        <v>429</v>
      </c>
      <c r="R14" s="153"/>
      <c r="S14" s="153" t="s">
        <v>191</v>
      </c>
      <c r="T14" s="153"/>
      <c r="U14" s="153" t="s">
        <v>193</v>
      </c>
      <c r="V14" s="153"/>
    </row>
    <row r="15" spans="1:22" x14ac:dyDescent="0.25">
      <c r="A15" s="139">
        <v>3986</v>
      </c>
      <c r="B15" s="139">
        <v>200</v>
      </c>
      <c r="C15" s="139">
        <v>2</v>
      </c>
      <c r="D15" s="139" t="s">
        <v>402</v>
      </c>
      <c r="E15" s="143">
        <v>122086.622</v>
      </c>
      <c r="F15" s="143">
        <v>257751.12600000002</v>
      </c>
      <c r="G15" s="143">
        <f t="shared" si="0"/>
        <v>379837.74800000002</v>
      </c>
      <c r="H15" s="74"/>
      <c r="I15" s="143">
        <f t="shared" si="1"/>
        <v>0.32141782285419401</v>
      </c>
      <c r="J15" s="143">
        <f t="shared" si="1"/>
        <v>0.67858217714580593</v>
      </c>
      <c r="K15" s="74"/>
      <c r="L15" s="143">
        <v>451.59524268500002</v>
      </c>
      <c r="M15" s="143">
        <v>752.74402211500001</v>
      </c>
      <c r="O15" s="30"/>
      <c r="P15" s="144" t="s">
        <v>440</v>
      </c>
      <c r="Q15" s="139" t="s">
        <v>213</v>
      </c>
      <c r="R15" s="139" t="s">
        <v>225</v>
      </c>
      <c r="S15" s="139" t="s">
        <v>213</v>
      </c>
      <c r="T15" s="139" t="s">
        <v>225</v>
      </c>
      <c r="U15" s="139" t="s">
        <v>213</v>
      </c>
      <c r="V15" s="139" t="s">
        <v>225</v>
      </c>
    </row>
    <row r="16" spans="1:22" x14ac:dyDescent="0.25">
      <c r="A16" s="139">
        <v>3987</v>
      </c>
      <c r="B16" s="139">
        <v>200</v>
      </c>
      <c r="C16" s="139">
        <v>3</v>
      </c>
      <c r="D16" s="139" t="s">
        <v>403</v>
      </c>
      <c r="E16" s="143">
        <v>121829.89599999999</v>
      </c>
      <c r="F16" s="143">
        <v>281214.56199999998</v>
      </c>
      <c r="G16" s="143">
        <f t="shared" si="0"/>
        <v>403044.45799999998</v>
      </c>
      <c r="H16" s="74"/>
      <c r="I16" s="143">
        <f t="shared" si="1"/>
        <v>0.30227408808583595</v>
      </c>
      <c r="J16" s="143">
        <f t="shared" si="1"/>
        <v>0.697725911914164</v>
      </c>
      <c r="K16" s="74"/>
      <c r="L16" s="143">
        <v>364.88994911899999</v>
      </c>
      <c r="M16" s="143">
        <v>1024.83088559</v>
      </c>
      <c r="O16" s="146" t="s">
        <v>419</v>
      </c>
      <c r="P16" s="139">
        <v>10000</v>
      </c>
      <c r="Q16" s="141">
        <f>AVERAGE(L5:L7)</f>
        <v>12.204792101003335</v>
      </c>
      <c r="R16" s="141">
        <f>AVERAGE(M5:M7)</f>
        <v>18.560444058723334</v>
      </c>
      <c r="S16" s="141">
        <f>STDEV(L5:L7)</f>
        <v>12.773813667335027</v>
      </c>
      <c r="T16" s="141">
        <f>STDEV(M5:M7)</f>
        <v>14.235611210487109</v>
      </c>
      <c r="U16" s="135">
        <f>S16/Q16</f>
        <v>1.0466227987844967</v>
      </c>
      <c r="V16" s="135">
        <f>T16/R16</f>
        <v>0.76698656376146501</v>
      </c>
    </row>
    <row r="17" spans="1:22" x14ac:dyDescent="0.25">
      <c r="A17" s="139">
        <v>3988</v>
      </c>
      <c r="B17" s="139">
        <v>100</v>
      </c>
      <c r="C17" s="139">
        <v>1</v>
      </c>
      <c r="D17" s="139" t="s">
        <v>404</v>
      </c>
      <c r="E17" s="143">
        <v>297155.13800000004</v>
      </c>
      <c r="F17" s="143">
        <v>577557.70400000003</v>
      </c>
      <c r="G17" s="143">
        <f t="shared" si="0"/>
        <v>874712.84200000006</v>
      </c>
      <c r="H17" s="74"/>
      <c r="I17" s="143">
        <f t="shared" si="1"/>
        <v>0.33971736063753827</v>
      </c>
      <c r="J17" s="143">
        <f t="shared" si="1"/>
        <v>0.66028263936246179</v>
      </c>
      <c r="K17" s="74"/>
      <c r="L17" s="143">
        <v>672.09711709600003</v>
      </c>
      <c r="M17" s="143">
        <v>1334.45463227</v>
      </c>
      <c r="O17" s="146" t="s">
        <v>420</v>
      </c>
      <c r="P17" s="139">
        <v>2000</v>
      </c>
      <c r="Q17" s="142">
        <f>AVERAGE(L8:L10)</f>
        <v>49.306568642199998</v>
      </c>
      <c r="R17" s="142">
        <f>AVERAGE(M8:M10)</f>
        <v>145.70780350166663</v>
      </c>
      <c r="S17" s="142">
        <f>STDEV(L8:L10)</f>
        <v>18.147298740475229</v>
      </c>
      <c r="T17" s="142">
        <f>STDEV(M8:M10)</f>
        <v>51.675726768913378</v>
      </c>
      <c r="U17" s="135">
        <f t="shared" ref="U17:U23" si="4">S17/Q17</f>
        <v>0.36805032757731809</v>
      </c>
      <c r="V17" s="135">
        <f t="shared" ref="V17:V23" si="5">T17/R17</f>
        <v>0.35465311758901302</v>
      </c>
    </row>
    <row r="18" spans="1:22" x14ac:dyDescent="0.25">
      <c r="A18" s="139">
        <v>3989</v>
      </c>
      <c r="B18" s="139">
        <v>100</v>
      </c>
      <c r="C18" s="139">
        <v>2</v>
      </c>
      <c r="D18" s="139" t="s">
        <v>405</v>
      </c>
      <c r="E18" s="143">
        <v>276668.35000000003</v>
      </c>
      <c r="F18" s="143">
        <v>523989.89200001</v>
      </c>
      <c r="G18" s="143">
        <f t="shared" si="0"/>
        <v>800658.2420000101</v>
      </c>
      <c r="H18" s="74"/>
      <c r="I18" s="143">
        <f t="shared" si="1"/>
        <v>0.34555111717690473</v>
      </c>
      <c r="J18" s="143">
        <f t="shared" si="1"/>
        <v>0.65444888282309521</v>
      </c>
      <c r="K18" s="74"/>
      <c r="L18" s="143">
        <v>582.15512401399997</v>
      </c>
      <c r="M18" s="143">
        <v>2304.6854379299998</v>
      </c>
      <c r="O18" s="146" t="s">
        <v>421</v>
      </c>
      <c r="P18" s="139">
        <v>1000</v>
      </c>
      <c r="Q18" s="141">
        <f>AVERAGE(L11:L13)</f>
        <v>168.05267623913332</v>
      </c>
      <c r="R18" s="141">
        <f>AVERAGE(M11:M13)</f>
        <v>340.81422786166667</v>
      </c>
      <c r="S18" s="141">
        <f>STDEV(L11:L13)</f>
        <v>87.496813269236995</v>
      </c>
      <c r="T18" s="141">
        <f>STDEV(M11:M13)</f>
        <v>98.220300992934639</v>
      </c>
      <c r="U18" s="135">
        <f t="shared" si="4"/>
        <v>0.52065111503926287</v>
      </c>
      <c r="V18" s="135">
        <f t="shared" si="5"/>
        <v>0.28819307694161567</v>
      </c>
    </row>
    <row r="19" spans="1:22" x14ac:dyDescent="0.25">
      <c r="A19" s="139">
        <v>3990</v>
      </c>
      <c r="B19" s="139">
        <v>100</v>
      </c>
      <c r="C19" s="139">
        <v>3</v>
      </c>
      <c r="D19" s="139" t="s">
        <v>406</v>
      </c>
      <c r="E19" s="143">
        <v>337845.0440001</v>
      </c>
      <c r="F19" s="143">
        <v>625597.95600000001</v>
      </c>
      <c r="G19" s="143">
        <f t="shared" si="0"/>
        <v>963443.0000001</v>
      </c>
      <c r="H19" s="74"/>
      <c r="I19" s="143">
        <f t="shared" si="1"/>
        <v>0.35066427801132494</v>
      </c>
      <c r="J19" s="143">
        <f t="shared" si="1"/>
        <v>0.64933572198867506</v>
      </c>
      <c r="K19" s="74"/>
      <c r="L19" s="143">
        <v>632.78744418700001</v>
      </c>
      <c r="M19" s="143">
        <v>1850.57431636</v>
      </c>
      <c r="O19" s="146" t="s">
        <v>422</v>
      </c>
      <c r="P19" s="139">
        <v>200</v>
      </c>
      <c r="Q19" s="141">
        <f>AVERAGE(L14:L16)</f>
        <v>581.93052475133334</v>
      </c>
      <c r="R19" s="141">
        <f>AVERAGE(M14:M16)</f>
        <v>2312.5078722316666</v>
      </c>
      <c r="S19" s="141">
        <f>STDEV(L14:L16)</f>
        <v>303.94397817197319</v>
      </c>
      <c r="T19" s="141">
        <f>STDEV(M14:M16)</f>
        <v>2469.705914567191</v>
      </c>
      <c r="U19" s="135">
        <f t="shared" si="4"/>
        <v>0.52230286132842485</v>
      </c>
      <c r="V19" s="135">
        <f t="shared" si="5"/>
        <v>1.0679773004118778</v>
      </c>
    </row>
    <row r="20" spans="1:22" x14ac:dyDescent="0.25">
      <c r="A20" s="139">
        <v>3991</v>
      </c>
      <c r="B20" s="139">
        <v>20</v>
      </c>
      <c r="C20" s="139">
        <v>1</v>
      </c>
      <c r="D20" s="139" t="s">
        <v>407</v>
      </c>
      <c r="E20" s="143">
        <v>1487684.83</v>
      </c>
      <c r="F20" s="143">
        <v>2392186.0899999994</v>
      </c>
      <c r="G20" s="143">
        <f t="shared" si="0"/>
        <v>3879870.9199999995</v>
      </c>
      <c r="H20" s="74"/>
      <c r="I20" s="143">
        <f t="shared" si="1"/>
        <v>0.38343668144506216</v>
      </c>
      <c r="J20" s="143">
        <f t="shared" si="1"/>
        <v>0.61656331855493784</v>
      </c>
      <c r="K20" s="74"/>
      <c r="L20" s="143">
        <v>3058.9688609899999</v>
      </c>
      <c r="M20" s="143">
        <v>2936.6779272700001</v>
      </c>
      <c r="O20" s="146" t="s">
        <v>423</v>
      </c>
      <c r="P20" s="139">
        <v>100</v>
      </c>
      <c r="Q20" s="141">
        <f>AVERAGE(L17:L19)</f>
        <v>629.01322843233322</v>
      </c>
      <c r="R20" s="141">
        <f>AVERAGE(M17:M19)</f>
        <v>1829.9047955200001</v>
      </c>
      <c r="S20" s="141">
        <f>STDEV(L17:L18)</f>
        <v>63.598593221715795</v>
      </c>
      <c r="T20" s="141">
        <f>STDEV(M17:M18)</f>
        <v>686.05678199827253</v>
      </c>
      <c r="U20" s="135">
        <f t="shared" si="4"/>
        <v>0.10110851464955714</v>
      </c>
      <c r="V20" s="135">
        <f t="shared" si="5"/>
        <v>0.37491392102905402</v>
      </c>
    </row>
    <row r="21" spans="1:22" x14ac:dyDescent="0.25">
      <c r="A21" s="139">
        <v>3992</v>
      </c>
      <c r="B21" s="139">
        <v>20</v>
      </c>
      <c r="C21" s="139">
        <v>2</v>
      </c>
      <c r="D21" s="139" t="s">
        <v>408</v>
      </c>
      <c r="E21" s="143">
        <v>1483725.7640000002</v>
      </c>
      <c r="F21" s="143">
        <v>2744486.818</v>
      </c>
      <c r="G21" s="143">
        <f t="shared" si="0"/>
        <v>4228212.5820000004</v>
      </c>
      <c r="H21" s="74"/>
      <c r="I21" s="143">
        <f t="shared" si="1"/>
        <v>0.35091087196428955</v>
      </c>
      <c r="J21" s="143">
        <f t="shared" si="1"/>
        <v>0.64908912803571039</v>
      </c>
      <c r="K21" s="74"/>
      <c r="L21" s="143">
        <v>2247.1923089799998</v>
      </c>
      <c r="M21" s="143">
        <v>3539.0916070399999</v>
      </c>
      <c r="O21" s="146" t="s">
        <v>424</v>
      </c>
      <c r="P21" s="139">
        <v>20</v>
      </c>
      <c r="Q21" s="141">
        <f>AVERAGE(L20:L22)</f>
        <v>2834.1945485233332</v>
      </c>
      <c r="R21" s="141">
        <f>AVERAGE(M20:M22)</f>
        <v>3905.5905220433337</v>
      </c>
      <c r="S21" s="141">
        <f>STDEV(L18:L20)</f>
        <v>1415.599177425077</v>
      </c>
      <c r="T21" s="141">
        <f>STDEV(M18:M20)</f>
        <v>545.47417765760611</v>
      </c>
      <c r="U21" s="135">
        <f t="shared" si="4"/>
        <v>0.49947142060612243</v>
      </c>
      <c r="V21" s="135">
        <f t="shared" si="5"/>
        <v>0.13966496860818475</v>
      </c>
    </row>
    <row r="22" spans="1:22" x14ac:dyDescent="0.25">
      <c r="A22" s="139">
        <v>3993</v>
      </c>
      <c r="B22" s="139">
        <v>20</v>
      </c>
      <c r="C22" s="139">
        <v>3</v>
      </c>
      <c r="D22" s="139" t="s">
        <v>409</v>
      </c>
      <c r="E22" s="143">
        <v>1624007.1260000002</v>
      </c>
      <c r="F22" s="143">
        <v>3009799.0059999996</v>
      </c>
      <c r="G22" s="143">
        <f t="shared" si="0"/>
        <v>4633806.1319999993</v>
      </c>
      <c r="H22" s="74"/>
      <c r="I22" s="143">
        <f t="shared" si="1"/>
        <v>0.35046937220462904</v>
      </c>
      <c r="J22" s="143">
        <f t="shared" si="1"/>
        <v>0.64953062779537107</v>
      </c>
      <c r="K22" s="74"/>
      <c r="L22" s="143">
        <v>3196.4224755999999</v>
      </c>
      <c r="M22" s="143">
        <v>5241.0020318200004</v>
      </c>
      <c r="O22" s="146" t="s">
        <v>425</v>
      </c>
      <c r="P22" s="139">
        <v>10</v>
      </c>
      <c r="Q22" s="141">
        <f>AVERAGE(L23:L25)</f>
        <v>4522.0831907566671</v>
      </c>
      <c r="R22" s="141">
        <f>AVERAGE(M23:M25)</f>
        <v>3591.851943603333</v>
      </c>
      <c r="S22" s="141">
        <f>STDEV(L23:L25)</f>
        <v>494.08382168648563</v>
      </c>
      <c r="T22" s="141">
        <f>STDEV(M23:M25)</f>
        <v>1383.1260015313999</v>
      </c>
      <c r="U22" s="135">
        <f t="shared" si="4"/>
        <v>0.10926022384913534</v>
      </c>
      <c r="V22" s="135">
        <f t="shared" si="5"/>
        <v>0.3850732221840561</v>
      </c>
    </row>
    <row r="23" spans="1:22" x14ac:dyDescent="0.25">
      <c r="A23" s="139">
        <v>3994</v>
      </c>
      <c r="B23" s="139">
        <v>10</v>
      </c>
      <c r="C23" s="139">
        <v>1</v>
      </c>
      <c r="D23" s="139" t="s">
        <v>410</v>
      </c>
      <c r="E23" s="143">
        <v>2522344.3820000002</v>
      </c>
      <c r="F23" s="143">
        <v>5102053.216</v>
      </c>
      <c r="G23" s="143">
        <f t="shared" si="0"/>
        <v>7624397.5980000002</v>
      </c>
      <c r="H23" s="74"/>
      <c r="I23" s="143">
        <f t="shared" si="1"/>
        <v>0.33082539959112978</v>
      </c>
      <c r="J23" s="143">
        <f t="shared" si="1"/>
        <v>0.66917460040887022</v>
      </c>
      <c r="K23" s="74"/>
      <c r="L23" s="143">
        <v>4299.9033314999997</v>
      </c>
      <c r="M23" s="143">
        <v>2724.5043699299999</v>
      </c>
      <c r="O23" s="146" t="s">
        <v>426</v>
      </c>
      <c r="P23" s="139">
        <v>1</v>
      </c>
      <c r="Q23" s="141">
        <f>AVERAGE(L26:L28)</f>
        <v>5710.6293428366662</v>
      </c>
      <c r="R23" s="141">
        <f>AVERAGE(M26:M28)</f>
        <v>2641.5901272000006</v>
      </c>
      <c r="S23" s="141">
        <f>STDEV(I26:I28)</f>
        <v>1.884527883498913E-2</v>
      </c>
      <c r="T23" s="141">
        <f>STDEV(J26:J28)</f>
        <v>1.8845278834989057E-2</v>
      </c>
      <c r="U23" s="135">
        <f t="shared" si="4"/>
        <v>3.3000353732690397E-6</v>
      </c>
      <c r="V23" s="135">
        <f t="shared" si="5"/>
        <v>7.1340661978338168E-6</v>
      </c>
    </row>
    <row r="24" spans="1:22" x14ac:dyDescent="0.25">
      <c r="A24" s="139">
        <v>3995</v>
      </c>
      <c r="B24" s="139">
        <v>10</v>
      </c>
      <c r="C24" s="139">
        <v>2</v>
      </c>
      <c r="D24" s="139" t="s">
        <v>411</v>
      </c>
      <c r="E24" s="143">
        <v>2577042.9360000002</v>
      </c>
      <c r="F24" s="143">
        <v>5362779.102</v>
      </c>
      <c r="G24" s="143">
        <f t="shared" si="0"/>
        <v>7939822.0380000006</v>
      </c>
      <c r="H24" s="74"/>
      <c r="I24" s="143">
        <f t="shared" si="1"/>
        <v>0.32457187625443856</v>
      </c>
      <c r="J24" s="143">
        <f t="shared" si="1"/>
        <v>0.67542812374556138</v>
      </c>
      <c r="K24" s="74"/>
      <c r="L24" s="143">
        <v>5088.2510318000004</v>
      </c>
      <c r="M24" s="143">
        <v>2864.1391987699999</v>
      </c>
      <c r="R24" s="130"/>
      <c r="S24" s="130"/>
    </row>
    <row r="25" spans="1:22" x14ac:dyDescent="0.25">
      <c r="A25" s="139">
        <v>3996</v>
      </c>
      <c r="B25" s="139">
        <v>10</v>
      </c>
      <c r="C25" s="139">
        <v>3</v>
      </c>
      <c r="D25" s="139" t="s">
        <v>412</v>
      </c>
      <c r="E25" s="143">
        <v>2345326.9640000002</v>
      </c>
      <c r="F25" s="143">
        <v>5019045.9160002004</v>
      </c>
      <c r="G25" s="143">
        <f t="shared" si="0"/>
        <v>7364372.8800002001</v>
      </c>
      <c r="H25" s="74"/>
      <c r="I25" s="143">
        <f t="shared" si="1"/>
        <v>0.31846933910276642</v>
      </c>
      <c r="J25" s="143">
        <f t="shared" si="1"/>
        <v>0.68153066089723369</v>
      </c>
      <c r="K25" s="74"/>
      <c r="L25" s="143">
        <v>4178.0952089700004</v>
      </c>
      <c r="M25" s="143">
        <v>5186.9122621099996</v>
      </c>
      <c r="R25" s="130"/>
      <c r="S25" s="130"/>
    </row>
    <row r="26" spans="1:22" x14ac:dyDescent="0.25">
      <c r="A26" s="139">
        <v>3997</v>
      </c>
      <c r="B26" s="139">
        <v>1</v>
      </c>
      <c r="C26" s="139">
        <v>1</v>
      </c>
      <c r="D26" s="139" t="s">
        <v>413</v>
      </c>
      <c r="E26" s="143">
        <v>15919235.84</v>
      </c>
      <c r="F26" s="143">
        <v>25316887.062000003</v>
      </c>
      <c r="G26" s="143">
        <f t="shared" si="0"/>
        <v>41236122.902000003</v>
      </c>
      <c r="H26" s="74"/>
      <c r="I26" s="143">
        <f t="shared" si="1"/>
        <v>0.38605074191463079</v>
      </c>
      <c r="J26" s="143">
        <f t="shared" si="1"/>
        <v>0.61394925808536915</v>
      </c>
      <c r="K26" s="74"/>
      <c r="L26" s="143">
        <v>5432.8707115200004</v>
      </c>
      <c r="M26" s="143">
        <v>2566.2876326800001</v>
      </c>
      <c r="R26" s="130"/>
      <c r="S26" s="130"/>
    </row>
    <row r="27" spans="1:22" x14ac:dyDescent="0.25">
      <c r="A27" s="139">
        <v>3998</v>
      </c>
      <c r="B27" s="139">
        <v>1</v>
      </c>
      <c r="C27" s="139">
        <v>2</v>
      </c>
      <c r="D27" s="139" t="s">
        <v>414</v>
      </c>
      <c r="E27" s="143">
        <v>18085012.131999999</v>
      </c>
      <c r="F27" s="143">
        <v>27264380.107999999</v>
      </c>
      <c r="G27" s="143">
        <f t="shared" si="0"/>
        <v>45349392.239999995</v>
      </c>
      <c r="H27" s="74"/>
      <c r="I27" s="143">
        <f t="shared" si="1"/>
        <v>0.39879282254301718</v>
      </c>
      <c r="J27" s="143">
        <f t="shared" si="1"/>
        <v>0.60120717745698293</v>
      </c>
      <c r="K27" s="74"/>
      <c r="L27" s="143">
        <v>7977.0853048199997</v>
      </c>
      <c r="M27" s="143">
        <v>2908.5696347200001</v>
      </c>
      <c r="R27" s="130"/>
      <c r="S27" s="130"/>
    </row>
    <row r="28" spans="1:22" x14ac:dyDescent="0.25">
      <c r="A28" s="139">
        <v>3999</v>
      </c>
      <c r="B28" s="139">
        <v>1</v>
      </c>
      <c r="C28" s="139">
        <v>3</v>
      </c>
      <c r="D28" s="139" t="s">
        <v>415</v>
      </c>
      <c r="E28" s="143">
        <v>18021678.838</v>
      </c>
      <c r="F28" s="143">
        <v>31802886.340000998</v>
      </c>
      <c r="G28" s="143">
        <f t="shared" si="0"/>
        <v>49824565.178001001</v>
      </c>
      <c r="H28" s="74"/>
      <c r="I28" s="143">
        <f t="shared" si="1"/>
        <v>0.36170268167151204</v>
      </c>
      <c r="J28" s="143">
        <f t="shared" si="1"/>
        <v>0.63829731832848791</v>
      </c>
      <c r="K28" s="74"/>
      <c r="L28" s="143">
        <v>3721.9320121699998</v>
      </c>
      <c r="M28" s="143">
        <v>2449.9131142000001</v>
      </c>
      <c r="R28" s="130"/>
      <c r="S28" s="130"/>
    </row>
    <row r="29" spans="1:22" x14ac:dyDescent="0.25">
      <c r="H29" s="74"/>
      <c r="K29" s="74"/>
    </row>
    <row r="30" spans="1:22" ht="21" x14ac:dyDescent="0.35">
      <c r="A30" s="170" t="s">
        <v>427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40"/>
      <c r="V30" s="140"/>
    </row>
    <row r="31" spans="1:22" x14ac:dyDescent="0.25">
      <c r="A31" s="30"/>
      <c r="B31" s="30"/>
      <c r="C31" s="30"/>
      <c r="D31" s="30"/>
      <c r="E31" s="168" t="s">
        <v>107</v>
      </c>
      <c r="F31" s="168"/>
      <c r="G31" s="30"/>
      <c r="H31" s="30"/>
      <c r="I31" s="168" t="s">
        <v>348</v>
      </c>
      <c r="J31" s="168"/>
      <c r="K31" s="30"/>
      <c r="O31" s="30"/>
      <c r="P31" s="30"/>
      <c r="Q31" s="168" t="s">
        <v>18</v>
      </c>
      <c r="R31" s="168"/>
      <c r="S31" s="168" t="s">
        <v>191</v>
      </c>
      <c r="T31" s="168"/>
      <c r="U31" s="169" t="s">
        <v>193</v>
      </c>
      <c r="V31" s="169"/>
    </row>
    <row r="32" spans="1:22" x14ac:dyDescent="0.25">
      <c r="A32" s="30"/>
      <c r="C32" s="133" t="s">
        <v>390</v>
      </c>
      <c r="D32" s="133" t="s">
        <v>391</v>
      </c>
      <c r="E32" s="132" t="s">
        <v>213</v>
      </c>
      <c r="F32" s="132" t="s">
        <v>225</v>
      </c>
      <c r="G32" s="132" t="s">
        <v>416</v>
      </c>
      <c r="H32" s="30"/>
      <c r="I32" s="132" t="s">
        <v>213</v>
      </c>
      <c r="J32" s="132" t="s">
        <v>225</v>
      </c>
      <c r="K32" s="30"/>
      <c r="O32" s="30"/>
      <c r="P32" s="133" t="s">
        <v>440</v>
      </c>
      <c r="Q32" s="133" t="s">
        <v>213</v>
      </c>
      <c r="R32" s="133" t="s">
        <v>225</v>
      </c>
      <c r="S32" s="133" t="s">
        <v>213</v>
      </c>
      <c r="T32" s="133" t="s">
        <v>225</v>
      </c>
      <c r="U32" s="133" t="s">
        <v>213</v>
      </c>
      <c r="V32" s="133" t="s">
        <v>225</v>
      </c>
    </row>
    <row r="33" spans="1:22" x14ac:dyDescent="0.25">
      <c r="A33" s="30"/>
      <c r="B33" s="132" t="s">
        <v>436</v>
      </c>
      <c r="C33" s="132">
        <v>20</v>
      </c>
      <c r="D33" s="132" t="s">
        <v>398</v>
      </c>
      <c r="E33" s="138">
        <v>0.32505020505499999</v>
      </c>
      <c r="F33" s="138">
        <v>0.35645569531999999</v>
      </c>
      <c r="G33" s="138">
        <f t="shared" ref="G33:G41" si="6">SUM(E33:F33)</f>
        <v>0.68150590037499992</v>
      </c>
      <c r="H33" s="30"/>
      <c r="I33" s="138">
        <f>E33/$G33</f>
        <v>0.47695875395376691</v>
      </c>
      <c r="J33" s="138">
        <f>F33/$G33</f>
        <v>0.52304124604623314</v>
      </c>
      <c r="K33" s="30"/>
      <c r="O33" s="133" t="s">
        <v>424</v>
      </c>
      <c r="P33" s="132">
        <v>20</v>
      </c>
      <c r="Q33" s="136">
        <f>AVERAGE(I33:I35)</f>
        <v>0.49054169777596318</v>
      </c>
      <c r="R33" s="136">
        <f>AVERAGE(J33:J35)</f>
        <v>0.50945830222403687</v>
      </c>
      <c r="S33" s="136">
        <f>STDEV(I33:I35)</f>
        <v>1.5258439549920693E-2</v>
      </c>
      <c r="T33" s="136">
        <f>STDEV(J33:J35)</f>
        <v>1.5258439549920663E-2</v>
      </c>
      <c r="U33" s="137">
        <f>S33/Q33</f>
        <v>3.1105285481540085E-2</v>
      </c>
      <c r="V33" s="137">
        <f>T33/R33</f>
        <v>2.9950320729508276E-2</v>
      </c>
    </row>
    <row r="34" spans="1:22" x14ac:dyDescent="0.25">
      <c r="A34" s="30"/>
      <c r="B34" s="132" t="s">
        <v>437</v>
      </c>
      <c r="C34" s="132">
        <v>20</v>
      </c>
      <c r="D34" s="132" t="s">
        <v>399</v>
      </c>
      <c r="E34" s="138">
        <v>0.37412391874599998</v>
      </c>
      <c r="F34" s="138">
        <v>0.36371800044000002</v>
      </c>
      <c r="G34" s="138">
        <f t="shared" si="6"/>
        <v>0.73784191918599995</v>
      </c>
      <c r="H34" s="30"/>
      <c r="I34" s="138">
        <f t="shared" ref="I34:I41" si="7">E34/$G34</f>
        <v>0.50705159061542615</v>
      </c>
      <c r="J34" s="138">
        <f t="shared" ref="J34:J35" si="8">F34/$G34</f>
        <v>0.49294840938457396</v>
      </c>
      <c r="K34" s="30"/>
      <c r="O34" s="133" t="s">
        <v>425</v>
      </c>
      <c r="P34" s="132">
        <v>10</v>
      </c>
      <c r="Q34" s="136">
        <f>AVERAGE(I36:I38)</f>
        <v>0.36884957604303342</v>
      </c>
      <c r="R34" s="136">
        <f>AVERAGE(J36:J38)</f>
        <v>0.63115042395696663</v>
      </c>
      <c r="S34" s="136">
        <f>STDEV(I36:I38)</f>
        <v>9.5584433577442576E-3</v>
      </c>
      <c r="T34" s="136">
        <f>STDEV(J36:J38)</f>
        <v>9.5584433577442594E-3</v>
      </c>
      <c r="U34" s="137">
        <f t="shared" ref="U34:U35" si="9">S34/Q34</f>
        <v>2.5914204539112935E-2</v>
      </c>
      <c r="V34" s="137">
        <f t="shared" ref="V34:V35" si="10">T34/R34</f>
        <v>1.5144477441396723E-2</v>
      </c>
    </row>
    <row r="35" spans="1:22" x14ac:dyDescent="0.25">
      <c r="A35" s="30"/>
      <c r="B35" s="132" t="s">
        <v>438</v>
      </c>
      <c r="C35" s="132">
        <v>20</v>
      </c>
      <c r="D35" s="132" t="s">
        <v>400</v>
      </c>
      <c r="E35" s="138">
        <v>0.35679450737599999</v>
      </c>
      <c r="F35" s="138">
        <v>0.37491942925999999</v>
      </c>
      <c r="G35" s="138">
        <f t="shared" si="6"/>
        <v>0.73171393663599993</v>
      </c>
      <c r="H35" s="30"/>
      <c r="I35" s="138">
        <f t="shared" si="7"/>
        <v>0.48761474875869665</v>
      </c>
      <c r="J35" s="138">
        <f t="shared" si="8"/>
        <v>0.51238525124130341</v>
      </c>
      <c r="K35" s="30"/>
      <c r="O35" s="133" t="s">
        <v>426</v>
      </c>
      <c r="P35" s="132">
        <v>10</v>
      </c>
      <c r="Q35" s="136">
        <f>AVERAGE(I39:I41)</f>
        <v>0.36495388631377468</v>
      </c>
      <c r="R35" s="136">
        <f>AVERAGE(J39:J41)</f>
        <v>0.63504611368622521</v>
      </c>
      <c r="S35" s="136">
        <f>STDEV(I39:I41)</f>
        <v>1.4662404393152724E-2</v>
      </c>
      <c r="T35" s="136">
        <f>STDEV(J39:J41)</f>
        <v>1.4662404393152724E-2</v>
      </c>
      <c r="U35" s="137">
        <f t="shared" si="9"/>
        <v>4.0176046736344381E-2</v>
      </c>
      <c r="V35" s="137">
        <f t="shared" si="10"/>
        <v>2.3088723916508187E-2</v>
      </c>
    </row>
    <row r="36" spans="1:22" x14ac:dyDescent="0.25">
      <c r="A36" s="30"/>
      <c r="B36" s="132" t="s">
        <v>433</v>
      </c>
      <c r="C36" s="132">
        <v>10</v>
      </c>
      <c r="D36" s="132" t="s">
        <v>395</v>
      </c>
      <c r="E36" s="138">
        <v>0.214782593518</v>
      </c>
      <c r="F36" s="138">
        <v>0.38347516374000001</v>
      </c>
      <c r="G36" s="138">
        <f t="shared" si="6"/>
        <v>0.59825775725800001</v>
      </c>
      <c r="H36" s="30"/>
      <c r="I36" s="138">
        <f t="shared" si="7"/>
        <v>0.35901347021794572</v>
      </c>
      <c r="J36" s="138">
        <f t="shared" ref="J36:J41" si="11">F36/$G36</f>
        <v>0.64098652978205428</v>
      </c>
      <c r="K36" s="30"/>
      <c r="L36" s="30"/>
    </row>
    <row r="37" spans="1:22" x14ac:dyDescent="0.25">
      <c r="A37" s="30"/>
      <c r="B37" s="132" t="s">
        <v>434</v>
      </c>
      <c r="C37" s="132">
        <v>10</v>
      </c>
      <c r="D37" s="132" t="s">
        <v>396</v>
      </c>
      <c r="E37" s="138">
        <v>0.23838523994999999</v>
      </c>
      <c r="F37" s="138">
        <v>0.40689066851200001</v>
      </c>
      <c r="G37" s="138">
        <f t="shared" si="6"/>
        <v>0.645275908462</v>
      </c>
      <c r="H37" s="30"/>
      <c r="I37" s="138">
        <f t="shared" si="7"/>
        <v>0.3694314894200616</v>
      </c>
      <c r="J37" s="138">
        <f t="shared" si="11"/>
        <v>0.63056851057993835</v>
      </c>
      <c r="K37" s="30"/>
      <c r="L37" s="30"/>
    </row>
    <row r="38" spans="1:22" x14ac:dyDescent="0.25">
      <c r="A38" s="30"/>
      <c r="B38" s="132" t="s">
        <v>435</v>
      </c>
      <c r="C38" s="132">
        <v>10</v>
      </c>
      <c r="D38" s="132" t="s">
        <v>397</v>
      </c>
      <c r="E38" s="138">
        <v>0.231722478052</v>
      </c>
      <c r="F38" s="138">
        <v>0.38113171003700003</v>
      </c>
      <c r="G38" s="138">
        <f t="shared" si="6"/>
        <v>0.61285418808900005</v>
      </c>
      <c r="H38" s="30"/>
      <c r="I38" s="138">
        <f t="shared" si="7"/>
        <v>0.37810376849109295</v>
      </c>
      <c r="J38" s="138">
        <f t="shared" si="11"/>
        <v>0.62189623150890705</v>
      </c>
      <c r="K38" s="30"/>
    </row>
    <row r="39" spans="1:22" x14ac:dyDescent="0.25">
      <c r="A39" s="30"/>
      <c r="B39" s="132" t="s">
        <v>430</v>
      </c>
      <c r="C39" s="132">
        <v>1</v>
      </c>
      <c r="D39" s="132" t="s">
        <v>392</v>
      </c>
      <c r="E39" s="138">
        <v>0.24151263657899999</v>
      </c>
      <c r="F39" s="138">
        <v>0.391369837459</v>
      </c>
      <c r="G39" s="138">
        <f t="shared" si="6"/>
        <v>0.63288247403800002</v>
      </c>
      <c r="H39" s="30"/>
      <c r="I39" s="138">
        <f t="shared" si="7"/>
        <v>0.38160740182623371</v>
      </c>
      <c r="J39" s="138">
        <f t="shared" si="11"/>
        <v>0.61839259817376624</v>
      </c>
      <c r="K39" s="30"/>
    </row>
    <row r="40" spans="1:22" x14ac:dyDescent="0.25">
      <c r="A40" s="30"/>
      <c r="B40" s="132" t="s">
        <v>431</v>
      </c>
      <c r="C40" s="132">
        <v>1</v>
      </c>
      <c r="D40" s="132" t="s">
        <v>393</v>
      </c>
      <c r="E40" s="138">
        <v>0.21444349121799999</v>
      </c>
      <c r="F40" s="138">
        <v>0.39135493850399999</v>
      </c>
      <c r="G40" s="138">
        <f t="shared" si="6"/>
        <v>0.60579842972200004</v>
      </c>
      <c r="H40" s="30"/>
      <c r="I40" s="138">
        <f t="shared" si="7"/>
        <v>0.35398489117313786</v>
      </c>
      <c r="J40" s="138">
        <f t="shared" si="11"/>
        <v>0.64601510882686208</v>
      </c>
      <c r="K40" s="30"/>
    </row>
    <row r="41" spans="1:22" x14ac:dyDescent="0.25">
      <c r="A41" s="30"/>
      <c r="B41" s="132" t="s">
        <v>432</v>
      </c>
      <c r="C41" s="132">
        <v>1</v>
      </c>
      <c r="D41" s="132" t="s">
        <v>394</v>
      </c>
      <c r="E41" s="138">
        <v>0.22026327196500001</v>
      </c>
      <c r="F41" s="138">
        <v>0.39282343356999999</v>
      </c>
      <c r="G41" s="138">
        <f t="shared" si="6"/>
        <v>0.613086705535</v>
      </c>
      <c r="H41" s="30"/>
      <c r="I41" s="138">
        <f t="shared" si="7"/>
        <v>0.35926936594195252</v>
      </c>
      <c r="J41" s="138">
        <f t="shared" si="11"/>
        <v>0.64073063405804742</v>
      </c>
      <c r="K41" s="30"/>
    </row>
    <row r="42" spans="1:22" x14ac:dyDescent="0.25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T42" s="30"/>
    </row>
    <row r="43" spans="1:22" x14ac:dyDescent="0.25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0"/>
      <c r="P43" s="30"/>
      <c r="Q43" s="30"/>
      <c r="R43" s="130"/>
      <c r="S43" s="130"/>
      <c r="T43" s="30"/>
    </row>
    <row r="44" spans="1:22" x14ac:dyDescent="0.25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0"/>
      <c r="P44" s="30"/>
      <c r="Q44" s="30"/>
      <c r="R44" s="130"/>
      <c r="S44" s="130"/>
      <c r="T44" s="30"/>
    </row>
    <row r="45" spans="1:22" x14ac:dyDescent="0.25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0"/>
      <c r="P45" s="30"/>
      <c r="Q45" s="30"/>
      <c r="R45" s="130"/>
      <c r="S45" s="130"/>
      <c r="T45" s="30"/>
    </row>
    <row r="46" spans="1:22" x14ac:dyDescent="0.25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0"/>
      <c r="P46" s="30"/>
      <c r="Q46" s="30"/>
      <c r="R46" s="130"/>
      <c r="S46" s="130"/>
      <c r="T46" s="30"/>
    </row>
    <row r="47" spans="1:22" x14ac:dyDescent="0.25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0"/>
      <c r="P47" s="30"/>
      <c r="Q47" s="30"/>
      <c r="R47" s="130"/>
      <c r="S47" s="130"/>
      <c r="T47" s="30"/>
    </row>
    <row r="48" spans="1:22" x14ac:dyDescent="0.25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0"/>
      <c r="P48" s="30"/>
      <c r="Q48" s="30"/>
      <c r="R48" s="130"/>
      <c r="S48" s="130"/>
      <c r="T48" s="30"/>
    </row>
    <row r="49" spans="1:20" x14ac:dyDescent="0.25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0"/>
      <c r="P49" s="30"/>
      <c r="Q49" s="30"/>
      <c r="R49" s="130"/>
      <c r="S49" s="130"/>
      <c r="T49" s="30"/>
    </row>
    <row r="50" spans="1:20" x14ac:dyDescent="0.25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0"/>
      <c r="P50" s="30"/>
      <c r="Q50" s="30"/>
      <c r="R50" s="130"/>
      <c r="S50" s="130"/>
      <c r="T50" s="30"/>
    </row>
    <row r="51" spans="1:20" x14ac:dyDescent="0.25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0"/>
      <c r="P51" s="30"/>
      <c r="Q51" s="30"/>
      <c r="R51" s="130"/>
      <c r="S51" s="130"/>
      <c r="T51" s="30"/>
    </row>
    <row r="52" spans="1:20" x14ac:dyDescent="0.25">
      <c r="A52" s="30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0"/>
      <c r="P52" s="30"/>
      <c r="Q52" s="30"/>
      <c r="R52" s="130"/>
      <c r="S52" s="130"/>
      <c r="T52" s="30"/>
    </row>
    <row r="53" spans="1:20" x14ac:dyDescent="0.25">
      <c r="A53" s="30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0"/>
      <c r="P53" s="30"/>
      <c r="Q53" s="30"/>
      <c r="R53" s="130"/>
      <c r="S53" s="130"/>
      <c r="T53" s="30"/>
    </row>
    <row r="54" spans="1:20" x14ac:dyDescent="0.25">
      <c r="A54" s="30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0"/>
      <c r="P54" s="30"/>
      <c r="Q54" s="30"/>
      <c r="R54" s="130"/>
      <c r="S54" s="130"/>
      <c r="T54" s="30"/>
    </row>
    <row r="55" spans="1:20" x14ac:dyDescent="0.25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0"/>
      <c r="P55" s="30"/>
      <c r="Q55" s="30"/>
      <c r="R55" s="130"/>
      <c r="S55" s="130"/>
      <c r="T55" s="30"/>
    </row>
    <row r="56" spans="1:20" x14ac:dyDescent="0.25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0"/>
      <c r="P56" s="30"/>
      <c r="Q56" s="30"/>
      <c r="R56" s="130"/>
      <c r="S56" s="130"/>
      <c r="T56" s="30"/>
    </row>
    <row r="57" spans="1:20" x14ac:dyDescent="0.25"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20" x14ac:dyDescent="0.25"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20" x14ac:dyDescent="0.25"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</row>
    <row r="60" spans="1:20" x14ac:dyDescent="0.25"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</row>
    <row r="61" spans="1:20" x14ac:dyDescent="0.25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</row>
    <row r="62" spans="1:20" x14ac:dyDescent="0.25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</row>
  </sheetData>
  <sortState ref="B33:G41">
    <sortCondition descending="1" ref="B33:B41"/>
  </sortState>
  <mergeCells count="17">
    <mergeCell ref="A30:T30"/>
    <mergeCell ref="Q3:R3"/>
    <mergeCell ref="Q14:R14"/>
    <mergeCell ref="S14:T14"/>
    <mergeCell ref="A1:V1"/>
    <mergeCell ref="A2:V2"/>
    <mergeCell ref="U14:V14"/>
    <mergeCell ref="U3:V3"/>
    <mergeCell ref="S3:T3"/>
    <mergeCell ref="E3:F3"/>
    <mergeCell ref="I3:J3"/>
    <mergeCell ref="L3:M3"/>
    <mergeCell ref="E31:F31"/>
    <mergeCell ref="I31:J31"/>
    <mergeCell ref="U31:V31"/>
    <mergeCell ref="S31:T31"/>
    <mergeCell ref="Q31:R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170"/>
  <sheetViews>
    <sheetView zoomScale="70" zoomScaleNormal="70" workbookViewId="0">
      <selection activeCell="AJ54" sqref="AJ54"/>
    </sheetView>
  </sheetViews>
  <sheetFormatPr defaultRowHeight="15" x14ac:dyDescent="0.25"/>
  <cols>
    <col min="1" max="10" width="9.140625" style="30"/>
    <col min="11" max="11" width="2.7109375" style="30" customWidth="1"/>
    <col min="12" max="12" width="2.5703125" style="30" customWidth="1"/>
    <col min="13" max="21" width="9.140625" style="30"/>
    <col min="22" max="22" width="3.42578125" style="30" customWidth="1"/>
    <col min="23" max="26" width="9.140625" style="30"/>
    <col min="27" max="29" width="0" style="30" hidden="1" customWidth="1"/>
    <col min="30" max="30" width="1.42578125" style="30" customWidth="1"/>
    <col min="31" max="16384" width="9.140625" style="30"/>
  </cols>
  <sheetData>
    <row r="1" spans="1:52" ht="21" x14ac:dyDescent="0.35">
      <c r="A1" s="152" t="s">
        <v>441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76"/>
      <c r="W1" s="76"/>
      <c r="X1" s="76"/>
      <c r="Y1" s="31"/>
      <c r="Z1" s="31"/>
    </row>
    <row r="2" spans="1:52" x14ac:dyDescent="0.25">
      <c r="A2" s="29" t="s">
        <v>347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8"/>
      <c r="W2" s="28"/>
      <c r="X2" s="28"/>
      <c r="Y2" s="31"/>
      <c r="Z2" s="31"/>
    </row>
    <row r="3" spans="1:52" x14ac:dyDescent="0.25">
      <c r="A3" s="18" t="s">
        <v>154</v>
      </c>
      <c r="B3" s="26">
        <v>3970</v>
      </c>
      <c r="C3" s="26">
        <v>3971</v>
      </c>
      <c r="D3" s="26">
        <v>3972</v>
      </c>
      <c r="E3" s="26">
        <v>3958</v>
      </c>
      <c r="F3" s="26">
        <v>3959</v>
      </c>
      <c r="G3" s="26">
        <v>3960</v>
      </c>
      <c r="H3" s="26">
        <v>3964</v>
      </c>
      <c r="I3" s="26">
        <v>3965</v>
      </c>
      <c r="J3" s="26">
        <v>3966</v>
      </c>
      <c r="L3" s="18" t="s">
        <v>154</v>
      </c>
      <c r="M3" s="26">
        <v>3970</v>
      </c>
      <c r="N3" s="26">
        <v>3971</v>
      </c>
      <c r="O3" s="26">
        <v>3972</v>
      </c>
      <c r="P3" s="26">
        <v>3958</v>
      </c>
      <c r="Q3" s="26">
        <v>3959</v>
      </c>
      <c r="R3" s="26">
        <v>3960</v>
      </c>
      <c r="S3" s="26">
        <v>3964</v>
      </c>
      <c r="T3" s="26">
        <v>3965</v>
      </c>
      <c r="U3" s="26">
        <v>3966</v>
      </c>
      <c r="V3" s="31"/>
      <c r="W3" s="31"/>
      <c r="X3" s="31"/>
      <c r="Y3" s="31"/>
      <c r="Z3" s="31"/>
    </row>
    <row r="4" spans="1:52" x14ac:dyDescent="0.25">
      <c r="A4" s="18" t="s">
        <v>155</v>
      </c>
      <c r="B4" s="26">
        <v>1</v>
      </c>
      <c r="C4" s="26">
        <v>1</v>
      </c>
      <c r="D4" s="26">
        <v>1</v>
      </c>
      <c r="E4" s="26">
        <v>2</v>
      </c>
      <c r="F4" s="26">
        <v>2</v>
      </c>
      <c r="G4" s="26">
        <v>2</v>
      </c>
      <c r="H4" s="26">
        <v>3</v>
      </c>
      <c r="I4" s="26">
        <v>3</v>
      </c>
      <c r="J4" s="26">
        <v>3</v>
      </c>
      <c r="L4" s="18" t="s">
        <v>155</v>
      </c>
      <c r="M4" s="26">
        <v>1</v>
      </c>
      <c r="N4" s="26">
        <v>1</v>
      </c>
      <c r="O4" s="26">
        <v>1</v>
      </c>
      <c r="P4" s="26">
        <v>2</v>
      </c>
      <c r="Q4" s="26">
        <v>2</v>
      </c>
      <c r="R4" s="26">
        <v>2</v>
      </c>
      <c r="S4" s="26">
        <v>3</v>
      </c>
      <c r="T4" s="26">
        <v>3</v>
      </c>
      <c r="U4" s="26">
        <v>3</v>
      </c>
    </row>
    <row r="5" spans="1:52" ht="15.75" thickBot="1" x14ac:dyDescent="0.3">
      <c r="A5" s="18" t="s">
        <v>156</v>
      </c>
      <c r="B5" s="26">
        <v>1</v>
      </c>
      <c r="C5" s="26">
        <v>2</v>
      </c>
      <c r="D5" s="26">
        <v>3</v>
      </c>
      <c r="E5" s="26">
        <v>1</v>
      </c>
      <c r="F5" s="26">
        <v>2</v>
      </c>
      <c r="G5" s="26">
        <v>3</v>
      </c>
      <c r="H5" s="26">
        <v>1</v>
      </c>
      <c r="I5" s="26">
        <v>2</v>
      </c>
      <c r="J5" s="26">
        <v>3</v>
      </c>
      <c r="K5" s="31"/>
      <c r="L5" s="18" t="s">
        <v>156</v>
      </c>
      <c r="M5" s="26">
        <v>1</v>
      </c>
      <c r="N5" s="26">
        <v>2</v>
      </c>
      <c r="O5" s="26">
        <v>3</v>
      </c>
      <c r="P5" s="26">
        <v>1</v>
      </c>
      <c r="Q5" s="26">
        <v>2</v>
      </c>
      <c r="R5" s="26">
        <v>3</v>
      </c>
      <c r="S5" s="26">
        <v>1</v>
      </c>
      <c r="T5" s="26">
        <v>2</v>
      </c>
      <c r="U5" s="26">
        <v>3</v>
      </c>
      <c r="W5" s="18" t="s">
        <v>186</v>
      </c>
      <c r="X5" s="18"/>
      <c r="Y5" s="18"/>
      <c r="Z5" s="18"/>
      <c r="AA5" s="18" t="s">
        <v>191</v>
      </c>
      <c r="AB5" s="18"/>
      <c r="AC5" s="18"/>
      <c r="AD5" s="18"/>
      <c r="AE5" s="18" t="s">
        <v>193</v>
      </c>
      <c r="AF5" s="18"/>
      <c r="AG5" s="26"/>
      <c r="AH5" s="26"/>
    </row>
    <row r="6" spans="1:52" x14ac:dyDescent="0.25">
      <c r="A6" s="26"/>
      <c r="B6" s="26" t="s">
        <v>202</v>
      </c>
      <c r="C6" s="26" t="s">
        <v>203</v>
      </c>
      <c r="D6" s="26" t="s">
        <v>204</v>
      </c>
      <c r="E6" s="26" t="s">
        <v>196</v>
      </c>
      <c r="F6" s="26" t="s">
        <v>197</v>
      </c>
      <c r="G6" s="26" t="s">
        <v>198</v>
      </c>
      <c r="H6" s="26" t="s">
        <v>199</v>
      </c>
      <c r="I6" s="26" t="s">
        <v>200</v>
      </c>
      <c r="J6" s="26" t="s">
        <v>201</v>
      </c>
      <c r="K6" s="31"/>
      <c r="L6" s="26"/>
      <c r="M6" s="26" t="s">
        <v>202</v>
      </c>
      <c r="N6" s="26" t="s">
        <v>203</v>
      </c>
      <c r="O6" s="26" t="s">
        <v>204</v>
      </c>
      <c r="P6" s="26" t="s">
        <v>196</v>
      </c>
      <c r="Q6" s="26" t="s">
        <v>197</v>
      </c>
      <c r="R6" s="26" t="s">
        <v>198</v>
      </c>
      <c r="S6" s="26" t="s">
        <v>199</v>
      </c>
      <c r="T6" s="26" t="s">
        <v>200</v>
      </c>
      <c r="U6" s="26" t="s">
        <v>201</v>
      </c>
      <c r="W6" s="26" t="s">
        <v>153</v>
      </c>
      <c r="X6" s="26"/>
      <c r="Y6" s="26"/>
      <c r="Z6" s="26"/>
      <c r="AA6" s="26" t="s">
        <v>153</v>
      </c>
      <c r="AB6" s="26"/>
      <c r="AC6" s="26"/>
      <c r="AD6" s="26"/>
      <c r="AE6" s="26" t="s">
        <v>153</v>
      </c>
      <c r="AF6" s="26"/>
      <c r="AG6" s="26"/>
      <c r="AH6" s="26"/>
      <c r="AK6" s="148" t="s">
        <v>359</v>
      </c>
      <c r="AL6" s="149"/>
      <c r="AM6" s="149"/>
      <c r="AN6" s="150"/>
      <c r="AO6" s="148" t="s">
        <v>361</v>
      </c>
      <c r="AP6" s="149"/>
      <c r="AQ6" s="149"/>
      <c r="AR6" s="150"/>
      <c r="AS6" s="148" t="s">
        <v>362</v>
      </c>
      <c r="AT6" s="149"/>
      <c r="AU6" s="149"/>
      <c r="AV6" s="150"/>
      <c r="AW6" s="148" t="s">
        <v>363</v>
      </c>
      <c r="AX6" s="149"/>
      <c r="AY6" s="149"/>
      <c r="AZ6" s="150"/>
    </row>
    <row r="7" spans="1:52" ht="15.75" thickBot="1" x14ac:dyDescent="0.3">
      <c r="B7" s="151" t="s">
        <v>107</v>
      </c>
      <c r="C7" s="151"/>
      <c r="D7" s="151"/>
      <c r="E7" s="151"/>
      <c r="F7" s="151"/>
      <c r="G7" s="151"/>
      <c r="H7" s="151"/>
      <c r="I7" s="151"/>
      <c r="J7" s="151"/>
      <c r="K7" s="28"/>
      <c r="L7" s="28"/>
      <c r="M7" s="151" t="s">
        <v>348</v>
      </c>
      <c r="N7" s="151"/>
      <c r="O7" s="151"/>
      <c r="P7" s="151"/>
      <c r="Q7" s="151"/>
      <c r="R7" s="151"/>
      <c r="S7" s="151"/>
      <c r="T7" s="151"/>
      <c r="U7" s="151"/>
      <c r="W7" s="26" t="s">
        <v>187</v>
      </c>
      <c r="X7" s="26" t="s">
        <v>188</v>
      </c>
      <c r="Y7" s="26" t="s">
        <v>189</v>
      </c>
      <c r="Z7" s="26" t="s">
        <v>190</v>
      </c>
      <c r="AA7" s="26" t="s">
        <v>187</v>
      </c>
      <c r="AB7" s="26" t="s">
        <v>188</v>
      </c>
      <c r="AC7" s="26" t="s">
        <v>189</v>
      </c>
      <c r="AD7" s="26" t="s">
        <v>190</v>
      </c>
      <c r="AE7" s="26" t="s">
        <v>187</v>
      </c>
      <c r="AF7" s="26" t="s">
        <v>188</v>
      </c>
      <c r="AG7" s="26" t="s">
        <v>189</v>
      </c>
      <c r="AH7" s="26" t="s">
        <v>190</v>
      </c>
      <c r="AK7" s="63" t="s">
        <v>355</v>
      </c>
      <c r="AL7" s="64" t="s">
        <v>356</v>
      </c>
      <c r="AM7" s="64" t="s">
        <v>357</v>
      </c>
      <c r="AN7" s="65" t="s">
        <v>358</v>
      </c>
      <c r="AO7" s="63" t="s">
        <v>355</v>
      </c>
      <c r="AP7" s="64" t="s">
        <v>356</v>
      </c>
      <c r="AQ7" s="64" t="s">
        <v>357</v>
      </c>
      <c r="AR7" s="65" t="s">
        <v>358</v>
      </c>
      <c r="AS7" s="63" t="s">
        <v>355</v>
      </c>
      <c r="AT7" s="64" t="s">
        <v>356</v>
      </c>
      <c r="AU7" s="64" t="s">
        <v>357</v>
      </c>
      <c r="AV7" s="65" t="s">
        <v>358</v>
      </c>
      <c r="AW7" s="63" t="s">
        <v>355</v>
      </c>
      <c r="AX7" s="64" t="s">
        <v>356</v>
      </c>
      <c r="AY7" s="64" t="s">
        <v>357</v>
      </c>
      <c r="AZ7" s="65" t="s">
        <v>358</v>
      </c>
    </row>
    <row r="8" spans="1:52" x14ac:dyDescent="0.25">
      <c r="A8" s="32" t="s">
        <v>205</v>
      </c>
      <c r="B8" s="32">
        <v>0</v>
      </c>
      <c r="C8" s="32">
        <v>0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1"/>
      <c r="M8" s="12">
        <f t="shared" ref="M8:U36" si="0">B8/B$170</f>
        <v>0</v>
      </c>
      <c r="N8" s="12">
        <f t="shared" si="0"/>
        <v>0</v>
      </c>
      <c r="O8" s="12">
        <f t="shared" si="0"/>
        <v>0</v>
      </c>
      <c r="P8" s="12">
        <f t="shared" si="0"/>
        <v>0</v>
      </c>
      <c r="Q8" s="12">
        <f t="shared" si="0"/>
        <v>0</v>
      </c>
      <c r="R8" s="12">
        <f t="shared" si="0"/>
        <v>0</v>
      </c>
      <c r="S8" s="12">
        <f t="shared" si="0"/>
        <v>0</v>
      </c>
      <c r="T8" s="12">
        <f t="shared" si="0"/>
        <v>0</v>
      </c>
      <c r="U8" s="12">
        <f t="shared" si="0"/>
        <v>0</v>
      </c>
      <c r="W8" s="12">
        <f>AVERAGE(M8:O8)</f>
        <v>0</v>
      </c>
      <c r="X8" s="12">
        <f>AVERAGE(P8:R8)</f>
        <v>0</v>
      </c>
      <c r="Y8" s="12">
        <f>AVERAGE(S8:U8)</f>
        <v>0</v>
      </c>
      <c r="Z8" s="12">
        <f>AVERAGE(M8:U8)</f>
        <v>0</v>
      </c>
      <c r="AA8" s="12">
        <f>STDEV(M8:O8)</f>
        <v>0</v>
      </c>
      <c r="AB8" s="12">
        <f>STDEV(P8:R8)</f>
        <v>0</v>
      </c>
      <c r="AC8" s="12">
        <f>STDEV(S8:U8)</f>
        <v>0</v>
      </c>
      <c r="AD8" s="12">
        <f>STDEV(M8:U8)</f>
        <v>0</v>
      </c>
      <c r="AE8" s="12" t="e">
        <f>AA8/W8</f>
        <v>#DIV/0!</v>
      </c>
      <c r="AF8" s="12" t="e">
        <f>AB8/X8</f>
        <v>#DIV/0!</v>
      </c>
      <c r="AG8" s="12" t="e">
        <f>AC8/Y8</f>
        <v>#DIV/0!</v>
      </c>
      <c r="AH8" s="12" t="e">
        <f>AD8/Z8</f>
        <v>#DIV/0!</v>
      </c>
      <c r="AJ8" s="47" t="s">
        <v>349</v>
      </c>
      <c r="AK8" s="45">
        <f>AVERAGE(AE17,AE21,AE30,AE32,AE42,AE45,AE49,AE56,AE68,AE79:AE81,AE86,AE88,AE101:AE102,AE114:AE115,AE117,AE124)</f>
        <v>8.7323223920093201E-2</v>
      </c>
      <c r="AL8" s="33">
        <f t="shared" ref="AL8:AN8" si="1">AVERAGE(AF17,AF21,AF30,AF32,AF42,AF45,AF49,AF56,AF68,AF79:AF81,AF86,AF88,AF101:AF102,AF114:AF115,AF117,AF124)</f>
        <v>6.5593876862118303E-2</v>
      </c>
      <c r="AM8" s="33">
        <f t="shared" si="1"/>
        <v>8.6582256034271471E-2</v>
      </c>
      <c r="AN8" s="36">
        <f t="shared" si="1"/>
        <v>8.9589784875779288E-2</v>
      </c>
      <c r="AO8" s="40">
        <f>MEDIAN(AE17,AE21,AE30,AE32,AE42,AE45,AE49,AE56,AE68,AE79:AE81,AE86,AE88,AE101:AE102,AE114:AE115,AE117,AE124)</f>
        <v>9.0007155186221266E-2</v>
      </c>
      <c r="AP8" s="34">
        <f t="shared" ref="AP8:AR8" si="2">MEDIAN(AF17,AF21,AF30,AF32,AF42,AF45,AF49,AF56,AF68,AF79:AF81,AF86,AF88,AF101:AF102,AF114:AF115,AF117,AF124)</f>
        <v>6.8479118621264295E-2</v>
      </c>
      <c r="AQ8" s="34">
        <f t="shared" si="2"/>
        <v>7.8832762136201329E-2</v>
      </c>
      <c r="AR8" s="41">
        <f t="shared" si="2"/>
        <v>9.3546824839574397E-2</v>
      </c>
      <c r="AS8" s="40">
        <f>MIN(AE17,AE21,AE30,AE32,AE42,AE45,AE49,AE56,AE68,AE79:AE81,AE86,AE88,AE101:AE102,AE114:AE115,AE117,AE124)</f>
        <v>5.871785731921317E-3</v>
      </c>
      <c r="AT8" s="34">
        <f t="shared" ref="AT8:AV8" si="3">MIN(AF17,AF21,AF30,AF32,AF42,AF45,AF49,AF56,AF68,AF79:AF81,AF86,AF88,AF101:AF102,AF114:AF115,AF117,AF124)</f>
        <v>2.7403504402464971E-3</v>
      </c>
      <c r="AU8" s="34">
        <f t="shared" si="3"/>
        <v>8.3099857097426334E-3</v>
      </c>
      <c r="AV8" s="41">
        <f t="shared" si="3"/>
        <v>2.7259031846022744E-2</v>
      </c>
      <c r="AW8" s="40">
        <f>MAX(AE17,AE21,AE30,AE32,AE42,AE45,AE49,AE56,AE68,AE79:AE81,AE86,AE88,AE101:AE102,AE114:AE115,AE117,AE124)</f>
        <v>0.14628448543967976</v>
      </c>
      <c r="AX8" s="34">
        <f t="shared" ref="AX8:AZ8" si="4">MAX(AF17,AF21,AF30,AF32,AF42,AF45,AF49,AF56,AF68,AF79:AF81,AF86,AF88,AF101:AF102,AF114:AF115,AF117,AF124)</f>
        <v>0.13985999565538756</v>
      </c>
      <c r="AY8" s="34">
        <f t="shared" si="4"/>
        <v>0.17780450492005423</v>
      </c>
      <c r="AZ8" s="41">
        <f t="shared" si="4"/>
        <v>0.14030041134246088</v>
      </c>
    </row>
    <row r="9" spans="1:52" x14ac:dyDescent="0.25">
      <c r="A9" s="32" t="s">
        <v>206</v>
      </c>
      <c r="B9" s="32">
        <v>0</v>
      </c>
      <c r="C9" s="32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1"/>
      <c r="M9" s="12">
        <f t="shared" si="0"/>
        <v>0</v>
      </c>
      <c r="N9" s="12">
        <f t="shared" si="0"/>
        <v>0</v>
      </c>
      <c r="O9" s="12">
        <f t="shared" si="0"/>
        <v>0</v>
      </c>
      <c r="P9" s="12">
        <f t="shared" si="0"/>
        <v>0</v>
      </c>
      <c r="Q9" s="12">
        <f t="shared" si="0"/>
        <v>0</v>
      </c>
      <c r="R9" s="12">
        <f t="shared" si="0"/>
        <v>0</v>
      </c>
      <c r="S9" s="12">
        <f t="shared" si="0"/>
        <v>0</v>
      </c>
      <c r="T9" s="12">
        <f t="shared" si="0"/>
        <v>0</v>
      </c>
      <c r="U9" s="12">
        <f t="shared" si="0"/>
        <v>0</v>
      </c>
      <c r="W9" s="12">
        <f t="shared" ref="W9:W72" si="5">AVERAGE(M9:O9)</f>
        <v>0</v>
      </c>
      <c r="X9" s="12">
        <f t="shared" ref="X9:X72" si="6">AVERAGE(P9:R9)</f>
        <v>0</v>
      </c>
      <c r="Y9" s="12">
        <f t="shared" ref="Y9:Y72" si="7">AVERAGE(S9:U9)</f>
        <v>0</v>
      </c>
      <c r="Z9" s="12">
        <f t="shared" ref="Z9:Z72" si="8">AVERAGE(M9:U9)</f>
        <v>0</v>
      </c>
      <c r="AA9" s="12">
        <f t="shared" ref="AA9:AA72" si="9">STDEV(M9:O9)</f>
        <v>0</v>
      </c>
      <c r="AB9" s="12">
        <f t="shared" ref="AB9:AB72" si="10">STDEV(P9:R9)</f>
        <v>0</v>
      </c>
      <c r="AC9" s="12">
        <f t="shared" ref="AC9:AC72" si="11">STDEV(S9:U9)</f>
        <v>0</v>
      </c>
      <c r="AD9" s="12">
        <f t="shared" ref="AD9:AD72" si="12">STDEV(M9:U9)</f>
        <v>0</v>
      </c>
      <c r="AE9" s="12" t="e">
        <f t="shared" ref="AE9:AH72" si="13">AA9/W9</f>
        <v>#DIV/0!</v>
      </c>
      <c r="AF9" s="12" t="e">
        <f t="shared" si="13"/>
        <v>#DIV/0!</v>
      </c>
      <c r="AG9" s="12" t="e">
        <f t="shared" si="13"/>
        <v>#DIV/0!</v>
      </c>
      <c r="AH9" s="12" t="e">
        <f t="shared" si="13"/>
        <v>#DIV/0!</v>
      </c>
      <c r="AJ9" s="48" t="s">
        <v>350</v>
      </c>
      <c r="AK9" s="45">
        <f>AVERAGE(AE13,AE24,AE35,AE53:AE54,AE59,AE65,AE75,AE83:AE85,AE103,AE118,AE123,AE133:AE134,AE142:AE143,AE150:AE151)</f>
        <v>0.19147566558070878</v>
      </c>
      <c r="AL9" s="33">
        <f t="shared" ref="AL9:AN9" si="14">AVERAGE(AF13,AF24,AF35,AF53:AF54,AF59,AF65,AF75,AF83:AF85,AF103,AF118,AF123,AF133:AF134,AF142:AF143,AF150:AF151)</f>
        <v>0.15476812801578968</v>
      </c>
      <c r="AM9" s="33">
        <f t="shared" si="14"/>
        <v>0.15020297314194039</v>
      </c>
      <c r="AN9" s="36">
        <f t="shared" si="14"/>
        <v>0.16746126316702309</v>
      </c>
      <c r="AO9" s="40">
        <f>MEDIAN(AE13,AE24,AE35,AE53:AE54,AE59,AE65,AE75,AE83:AE85,AE103,AE118,AE123,AE133:AE134,AE142:AE143,AE150:AE151)</f>
        <v>0.17749366513564074</v>
      </c>
      <c r="AP9" s="34">
        <f t="shared" ref="AP9:AR9" si="15">MEDIAN(AF13,AF24,AF35,AF53:AF54,AF59,AF65,AF75,AF83:AF85,AF103,AF118,AF123,AF133:AF134,AF142:AF143,AF150:AF151)</f>
        <v>0.12455285314837056</v>
      </c>
      <c r="AQ9" s="34">
        <f t="shared" si="15"/>
        <v>0.16417282964854091</v>
      </c>
      <c r="AR9" s="41">
        <f t="shared" si="15"/>
        <v>0.14466829956394636</v>
      </c>
      <c r="AS9" s="40">
        <f>MIN(AE13,AE24,AE35,AE53:AE54,AE59,AE65,AE75,AE83:AE85,AE103,AE118,AE123,AE133:AE134,AE142:AE143,AE150:AE151)</f>
        <v>2.5186575360703706E-2</v>
      </c>
      <c r="AT9" s="34">
        <f t="shared" ref="AT9:AV9" si="16">MIN(AF13,AF24,AF35,AF53:AF54,AF59,AF65,AF75,AF83:AF85,AF103,AF118,AF123,AF133:AF134,AF142:AF143,AF150:AF151)</f>
        <v>2.9053275102943799E-2</v>
      </c>
      <c r="AU9" s="34">
        <f t="shared" si="16"/>
        <v>2.8439305924088887E-2</v>
      </c>
      <c r="AV9" s="41">
        <f t="shared" si="16"/>
        <v>5.2348048932977974E-2</v>
      </c>
      <c r="AW9" s="40">
        <f>MAX(AE13,AE24,AE35,AE53:AE54,AE59,AE65,AE75,AE83:AE85,AE103,AE118,AE123,AE133:AE134,AE142:AE143,AE150:AE151)</f>
        <v>0.39568705119742148</v>
      </c>
      <c r="AX9" s="34">
        <f t="shared" ref="AX9:AZ9" si="17">MAX(AF13,AF24,AF35,AF53:AF54,AF59,AF65,AF75,AF83:AF85,AF103,AF118,AF123,AF133:AF134,AF142:AF143,AF150:AF151)</f>
        <v>0.32957242955465543</v>
      </c>
      <c r="AY9" s="34">
        <f t="shared" si="17"/>
        <v>0.27982613991167316</v>
      </c>
      <c r="AZ9" s="41">
        <f t="shared" si="17"/>
        <v>0.29832263340346987</v>
      </c>
    </row>
    <row r="10" spans="1:52" x14ac:dyDescent="0.25">
      <c r="A10" s="32" t="s">
        <v>207</v>
      </c>
      <c r="B10" s="32">
        <v>3710.7159999999999</v>
      </c>
      <c r="C10" s="32">
        <v>2353.5140000000001</v>
      </c>
      <c r="D10" s="32">
        <v>2820.4940000000001</v>
      </c>
      <c r="E10" s="32">
        <v>4232.7460000000001</v>
      </c>
      <c r="F10" s="32">
        <v>3067.85</v>
      </c>
      <c r="G10" s="32">
        <v>3013.4780000199999</v>
      </c>
      <c r="H10" s="32">
        <v>3243.0940000000001</v>
      </c>
      <c r="I10" s="32">
        <v>1888.8779999999999</v>
      </c>
      <c r="J10" s="32">
        <v>3002.3939999999998</v>
      </c>
      <c r="K10" s="31"/>
      <c r="M10" s="12">
        <f t="shared" si="0"/>
        <v>1.151631951688464E-4</v>
      </c>
      <c r="N10" s="12">
        <f t="shared" si="0"/>
        <v>6.4363757311763681E-5</v>
      </c>
      <c r="O10" s="12">
        <f t="shared" si="0"/>
        <v>7.6550638169997089E-5</v>
      </c>
      <c r="P10" s="12">
        <f t="shared" si="0"/>
        <v>1.0111138309896953E-4</v>
      </c>
      <c r="Q10" s="12">
        <f t="shared" si="0"/>
        <v>7.585813039190847E-5</v>
      </c>
      <c r="R10" s="12">
        <f t="shared" si="0"/>
        <v>7.8878959117953664E-5</v>
      </c>
      <c r="S10" s="12">
        <f t="shared" si="0"/>
        <v>1.1055935223754825E-4</v>
      </c>
      <c r="T10" s="12">
        <f t="shared" si="0"/>
        <v>6.3256540886373673E-5</v>
      </c>
      <c r="U10" s="12">
        <f t="shared" si="0"/>
        <v>9.3782761112901685E-5</v>
      </c>
      <c r="W10" s="12">
        <f t="shared" si="5"/>
        <v>8.5359196883535713E-5</v>
      </c>
      <c r="X10" s="12">
        <f t="shared" si="6"/>
        <v>8.5282824202943892E-5</v>
      </c>
      <c r="Y10" s="12">
        <f t="shared" si="7"/>
        <v>8.9199551412274535E-5</v>
      </c>
      <c r="Z10" s="12">
        <f t="shared" si="8"/>
        <v>8.6613857499584718E-5</v>
      </c>
      <c r="AA10" s="12">
        <f t="shared" si="9"/>
        <v>2.6520534527160178E-5</v>
      </c>
      <c r="AB10" s="12">
        <f t="shared" si="10"/>
        <v>1.3790895877053792E-5</v>
      </c>
      <c r="AC10" s="12">
        <f t="shared" si="11"/>
        <v>2.3982146459421531E-5</v>
      </c>
      <c r="AD10" s="12">
        <f t="shared" si="12"/>
        <v>1.9259532466818267E-5</v>
      </c>
      <c r="AE10" s="12">
        <f t="shared" si="13"/>
        <v>0.31069334641637802</v>
      </c>
      <c r="AF10" s="12">
        <f t="shared" si="13"/>
        <v>0.16170777651823756</v>
      </c>
      <c r="AG10" s="12">
        <f t="shared" si="13"/>
        <v>0.26885949626111466</v>
      </c>
      <c r="AH10" s="12">
        <f t="shared" si="13"/>
        <v>0.22236086721932005</v>
      </c>
      <c r="AJ10" s="49" t="s">
        <v>351</v>
      </c>
      <c r="AK10" s="45">
        <f>AVERAGE(AE22,AE27,AE31,AE33,AE39,AE43,AE52,AE60,AE73,AE77,AE109,AE111,AE126:AE127,AE129:AE130,AE138:AE139,AE144,AE157)</f>
        <v>0.16767053223311282</v>
      </c>
      <c r="AL10" s="33">
        <f t="shared" ref="AL10:AN10" si="18">AVERAGE(AF22,AF27,AF31,AF33,AF39,AF43,AF52,AF60,AF73,AF77,AF109,AF111,AF126:AF127,AF129:AF130,AF138:AF139,AF144,AF157)</f>
        <v>0.13488909502562277</v>
      </c>
      <c r="AM10" s="33">
        <f t="shared" si="18"/>
        <v>0.14663785503453117</v>
      </c>
      <c r="AN10" s="36">
        <f t="shared" si="18"/>
        <v>0.14783359716487374</v>
      </c>
      <c r="AO10" s="40">
        <f>MEDIAN(AE22,AE27,AE31,AE33,AE39,AE43,AE52,AE60,AE73,AE77,AE109,AE111,AE126:AE127,AE129:AE130,AE138:AE139,AE144,AE157)</f>
        <v>0.12884378284809653</v>
      </c>
      <c r="AP10" s="34">
        <f t="shared" ref="AP10:AR10" si="19">MEDIAN(AF22,AF27,AF31,AF33,AF39,AF43,AF52,AF60,AF73,AF77,AF109,AF111,AF126:AF127,AF129:AF130,AF138:AF139,AF144,AF157)</f>
        <v>9.9772537703451833E-2</v>
      </c>
      <c r="AQ10" s="34">
        <f t="shared" si="19"/>
        <v>0.12823366539490932</v>
      </c>
      <c r="AR10" s="41">
        <f t="shared" si="19"/>
        <v>0.12021366429408578</v>
      </c>
      <c r="AS10" s="40">
        <f>MIN(AE22,AE27,AE31,AE33,AE39,AE43,AE52,AE60,AE73,AE77,AE109,AE111,AE126:AE127,AE129:AE130,AE138:AE139,AE144,AE157)</f>
        <v>6.556402566629406E-2</v>
      </c>
      <c r="AT10" s="34">
        <f t="shared" ref="AT10:AV10" si="20">MIN(AF22,AF27,AF31,AF33,AF39,AF43,AF52,AF60,AF73,AF77,AF109,AF111,AF126:AF127,AF129:AF130,AF138:AF139,AF144,AF157)</f>
        <v>3.3700424849213775E-2</v>
      </c>
      <c r="AU10" s="34">
        <f t="shared" si="20"/>
        <v>4.2695074424461878E-3</v>
      </c>
      <c r="AV10" s="41">
        <f t="shared" si="20"/>
        <v>7.0721437949810784E-2</v>
      </c>
      <c r="AW10" s="40">
        <f>MAX(AE22,AE27,AE31,AE33,AE39,AE43,AE52,AE60,AE73,AE77,AE109,AE111,AE126:AE127,AE129:AE130,AE138:AE139,AE144,AE157)</f>
        <v>0.36905567735729855</v>
      </c>
      <c r="AX10" s="34">
        <f t="shared" ref="AX10:AZ10" si="21">MAX(AF22,AF27,AF31,AF33,AF39,AF43,AF52,AF60,AF73,AF77,AF109,AF111,AF126:AF127,AF129:AF130,AF138:AF139,AF144,AF157)</f>
        <v>0.36858113555422084</v>
      </c>
      <c r="AY10" s="34">
        <f t="shared" si="21"/>
        <v>0.34910096142936209</v>
      </c>
      <c r="AZ10" s="41">
        <f t="shared" si="21"/>
        <v>0.36676858693385006</v>
      </c>
    </row>
    <row r="11" spans="1:52" x14ac:dyDescent="0.25">
      <c r="A11" s="32" t="s">
        <v>208</v>
      </c>
      <c r="B11" s="32">
        <v>23790.42</v>
      </c>
      <c r="C11" s="32">
        <v>23890.628000000001</v>
      </c>
      <c r="D11" s="32">
        <v>24583.281999999999</v>
      </c>
      <c r="E11" s="32">
        <v>36113.002</v>
      </c>
      <c r="F11" s="32">
        <v>30306.7</v>
      </c>
      <c r="G11" s="32">
        <v>29917.108000100001</v>
      </c>
      <c r="H11" s="32">
        <v>24390.078000000001</v>
      </c>
      <c r="I11" s="32">
        <v>22987.173999999999</v>
      </c>
      <c r="J11" s="32">
        <v>24137.838000200001</v>
      </c>
      <c r="K11" s="31"/>
      <c r="M11" s="12">
        <f t="shared" si="0"/>
        <v>7.3834289167072512E-4</v>
      </c>
      <c r="N11" s="12">
        <f t="shared" si="0"/>
        <v>6.533594372574908E-4</v>
      </c>
      <c r="O11" s="12">
        <f t="shared" si="0"/>
        <v>6.672114620392747E-4</v>
      </c>
      <c r="P11" s="12">
        <f t="shared" si="0"/>
        <v>8.6266352388635005E-4</v>
      </c>
      <c r="Q11" s="12">
        <f t="shared" si="0"/>
        <v>7.4938787761737126E-4</v>
      </c>
      <c r="R11" s="12">
        <f t="shared" si="0"/>
        <v>7.8309194188629571E-4</v>
      </c>
      <c r="S11" s="12">
        <f t="shared" si="0"/>
        <v>8.3147488931966708E-4</v>
      </c>
      <c r="T11" s="12">
        <f t="shared" si="0"/>
        <v>7.6981632058459348E-4</v>
      </c>
      <c r="U11" s="12">
        <f t="shared" si="0"/>
        <v>7.5396936409900805E-4</v>
      </c>
      <c r="W11" s="12">
        <f t="shared" si="5"/>
        <v>6.863045969891635E-4</v>
      </c>
      <c r="X11" s="12">
        <f t="shared" si="6"/>
        <v>7.9838111446333901E-4</v>
      </c>
      <c r="Y11" s="12">
        <f t="shared" si="7"/>
        <v>7.850868580010895E-4</v>
      </c>
      <c r="Z11" s="12">
        <f t="shared" si="8"/>
        <v>7.5659085648453067E-4</v>
      </c>
      <c r="AA11" s="12">
        <f t="shared" si="9"/>
        <v>4.5595588960584431E-5</v>
      </c>
      <c r="AB11" s="12">
        <f t="shared" si="10"/>
        <v>5.8164956012892007E-5</v>
      </c>
      <c r="AC11" s="12">
        <f t="shared" si="11"/>
        <v>4.0947143913513769E-5</v>
      </c>
      <c r="AD11" s="12">
        <f t="shared" si="12"/>
        <v>6.779877855213173E-5</v>
      </c>
      <c r="AE11" s="12">
        <f t="shared" si="13"/>
        <v>6.6436374112330721E-2</v>
      </c>
      <c r="AF11" s="12">
        <f t="shared" si="13"/>
        <v>7.2853622110024108E-2</v>
      </c>
      <c r="AG11" s="12">
        <f t="shared" si="13"/>
        <v>5.2156195835158084E-2</v>
      </c>
      <c r="AH11" s="12">
        <f t="shared" si="13"/>
        <v>8.9610888065917244E-2</v>
      </c>
      <c r="AJ11" s="50" t="s">
        <v>352</v>
      </c>
      <c r="AK11" s="45">
        <f>AVERAGE(AE16,AE20,AE23,AE28,AE36,AE47,AE63,AE70,AE93,AE95,AE98:AE99,AE108,AE120:AE122,AE125,AE153,AE158,AE163)</f>
        <v>0.1577030434398331</v>
      </c>
      <c r="AL11" s="33">
        <f t="shared" ref="AL11:AN11" si="22">AVERAGE(AF16,AF20,AF23,AF28,AF36,AF47,AF63,AF70,AF93,AF95,AF98:AF99,AF108,AF120:AF122,AF125,AF153,AF158,AF163)</f>
        <v>0.14107278682291127</v>
      </c>
      <c r="AM11" s="33">
        <f t="shared" si="22"/>
        <v>0.1807314615636246</v>
      </c>
      <c r="AN11" s="36">
        <f t="shared" si="22"/>
        <v>0.20154983991001024</v>
      </c>
      <c r="AO11" s="40">
        <f>MEDIAN(AE16,AE20,AE23,AE28,AE36,AE47,AE63,AE70,AE93,AE95,AE98:AE99,AE108,AE120:AE122,AE125,AE153,AE158,AE163)</f>
        <v>0.11523389919606059</v>
      </c>
      <c r="AP11" s="34">
        <f t="shared" ref="AP11:AR11" si="23">MEDIAN(AF16,AF20,AF23,AF28,AF36,AF47,AF63,AF70,AF93,AF95,AF98:AF99,AF108,AF120:AF122,AF125,AF153,AF158,AF163)</f>
        <v>0.10932334266963922</v>
      </c>
      <c r="AQ11" s="34">
        <f t="shared" si="23"/>
        <v>0.14644063088848663</v>
      </c>
      <c r="AR11" s="41">
        <f t="shared" si="23"/>
        <v>0.12166056432221053</v>
      </c>
      <c r="AS11" s="40">
        <f>MIN(AE16,AE20,AE23,AE28,AE36,AE47,AE63,AE70,AE93,AE95,AE98:AE99,AE108,AE120:AE122,AE125,AE153,AE158,AE163)</f>
        <v>4.7824973483104917E-3</v>
      </c>
      <c r="AT11" s="34">
        <f t="shared" ref="AT11:AV11" si="24">MIN(AF16,AF20,AF23,AF28,AF36,AF47,AF63,AF70,AF93,AF95,AF98:AF99,AF108,AF120:AF122,AF125,AF153,AF158,AF163)</f>
        <v>2.3710539670060999E-2</v>
      </c>
      <c r="AU11" s="34">
        <f t="shared" si="24"/>
        <v>2.1313370313596921E-2</v>
      </c>
      <c r="AV11" s="41">
        <f t="shared" si="24"/>
        <v>6.4287107176968367E-2</v>
      </c>
      <c r="AW11" s="40">
        <f>MAX(AE16,AE20,AE23,AE28,AE36,AE47,AE63,AE70,AE93,AE95,AE98:AE99,AE108,AE120:AE122,AE125,AE153,AE158,AE163)</f>
        <v>0.50693702497568338</v>
      </c>
      <c r="AX11" s="34">
        <f t="shared" ref="AX11:AZ11" si="25">MAX(AF16,AF20,AF23,AF28,AF36,AF47,AF63,AF70,AF93,AF95,AF98:AF99,AF108,AF120:AF122,AF125,AF153,AF158,AF163)</f>
        <v>0.38058531401955087</v>
      </c>
      <c r="AY11" s="34">
        <f t="shared" si="25"/>
        <v>0.55642855585946671</v>
      </c>
      <c r="AZ11" s="41">
        <f t="shared" si="25"/>
        <v>0.86985036038142327</v>
      </c>
    </row>
    <row r="12" spans="1:52" x14ac:dyDescent="0.25">
      <c r="A12" s="32" t="s">
        <v>209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1"/>
      <c r="M12" s="12">
        <f t="shared" si="0"/>
        <v>0</v>
      </c>
      <c r="N12" s="12">
        <f t="shared" si="0"/>
        <v>0</v>
      </c>
      <c r="O12" s="12">
        <f t="shared" si="0"/>
        <v>0</v>
      </c>
      <c r="P12" s="12">
        <f t="shared" si="0"/>
        <v>0</v>
      </c>
      <c r="Q12" s="12">
        <f t="shared" si="0"/>
        <v>0</v>
      </c>
      <c r="R12" s="12">
        <f t="shared" si="0"/>
        <v>0</v>
      </c>
      <c r="S12" s="12">
        <f t="shared" si="0"/>
        <v>0</v>
      </c>
      <c r="T12" s="12">
        <f t="shared" si="0"/>
        <v>0</v>
      </c>
      <c r="U12" s="12">
        <f t="shared" si="0"/>
        <v>0</v>
      </c>
      <c r="W12" s="12">
        <f t="shared" si="5"/>
        <v>0</v>
      </c>
      <c r="X12" s="12">
        <f t="shared" si="6"/>
        <v>0</v>
      </c>
      <c r="Y12" s="12">
        <f t="shared" si="7"/>
        <v>0</v>
      </c>
      <c r="Z12" s="12">
        <f t="shared" si="8"/>
        <v>0</v>
      </c>
      <c r="AA12" s="12">
        <f t="shared" si="9"/>
        <v>0</v>
      </c>
      <c r="AB12" s="12">
        <f t="shared" si="10"/>
        <v>0</v>
      </c>
      <c r="AC12" s="12">
        <f t="shared" si="11"/>
        <v>0</v>
      </c>
      <c r="AD12" s="12">
        <f t="shared" si="12"/>
        <v>0</v>
      </c>
      <c r="AE12" s="12" t="e">
        <f t="shared" si="13"/>
        <v>#DIV/0!</v>
      </c>
      <c r="AF12" s="12" t="e">
        <f t="shared" si="13"/>
        <v>#DIV/0!</v>
      </c>
      <c r="AG12" s="12" t="e">
        <f t="shared" si="13"/>
        <v>#DIV/0!</v>
      </c>
      <c r="AH12" s="12" t="e">
        <f t="shared" si="13"/>
        <v>#DIV/0!</v>
      </c>
      <c r="AJ12" s="51" t="s">
        <v>353</v>
      </c>
      <c r="AK12" s="45">
        <f>AVERAGE(AE11,AE14:AE15,AE18,AE25:AE26,AE37,AE50:AE51,AE61,AE72,AE90,AE94,AE113,AE137,AE145,AE147:AE148,AE160:AE161)</f>
        <v>0.19412505812699768</v>
      </c>
      <c r="AL12" s="33">
        <f t="shared" ref="AL12:AN12" si="26">AVERAGE(AF11,AF14:AF15,AF18,AF25:AF26,AF37,AF50:AF51,AF61,AF72,AF90,AF94,AF113,AF137,AF145,AF147:AF148,AF160:AF161)</f>
        <v>0.16653375444987623</v>
      </c>
      <c r="AM12" s="33">
        <f t="shared" si="26"/>
        <v>0.18090938126051395</v>
      </c>
      <c r="AN12" s="36">
        <f t="shared" si="26"/>
        <v>0.20940703876856795</v>
      </c>
      <c r="AO12" s="40">
        <f>MEDIAN(AE11,AE14:AE15,AE18,AE25:AE26,AE37,AE50:AE51,AE61,AE72,AE90,AE94,AE113,AE137,AE145,AE147:AE148,AE160:AE161)</f>
        <v>9.858323425873225E-2</v>
      </c>
      <c r="AP12" s="34">
        <f t="shared" ref="AP12:AR12" si="27">MEDIAN(AF11,AF14:AF15,AF18,AF25:AF26,AF37,AF50:AF51,AF61,AF72,AF90,AF94,AF113,AF137,AF145,AF147:AF148,AF160:AF161)</f>
        <v>0.10265910555194058</v>
      </c>
      <c r="AQ12" s="34">
        <f t="shared" si="27"/>
        <v>0.11502503109712141</v>
      </c>
      <c r="AR12" s="41">
        <f t="shared" si="27"/>
        <v>0.14309826099141831</v>
      </c>
      <c r="AS12" s="40">
        <f>MIN(AE11,AE14:AE15,AE18,AE25:AE26,AE37,AE50:AE51,AE61,AE72,AE90,AE94,AE113,AE137,AE145,AE147:AE148,AE160:AE161)</f>
        <v>3.8254163024958113E-2</v>
      </c>
      <c r="AT12" s="34">
        <f t="shared" ref="AT12:AV12" si="28">MIN(AF11,AF14:AF15,AF18,AF25:AF26,AF37,AF50:AF51,AF61,AF72,AF90,AF94,AF113,AF137,AF145,AF147:AF148,AF160:AF161)</f>
        <v>2.0305679700873488E-2</v>
      </c>
      <c r="AU12" s="34">
        <f t="shared" si="28"/>
        <v>5.2156195835158084E-2</v>
      </c>
      <c r="AV12" s="41">
        <f t="shared" si="28"/>
        <v>6.333366194684327E-2</v>
      </c>
      <c r="AW12" s="40">
        <f>MAX(AE11,AE14:AE15,AE18,AE25:AE26,AE37,AE50:AE51,AE61,AE72,AE90,AE94,AE113,AE137,AE145,AE147:AE148,AE160:AE161)</f>
        <v>0.55426189970208628</v>
      </c>
      <c r="AX12" s="34">
        <f t="shared" ref="AX12:AZ12" si="29">MAX(AF11,AF14:AF15,AF18,AF25:AF26,AF37,AF50:AF51,AF61,AF72,AF90,AF94,AF113,AF137,AF145,AF147:AF148,AF160:AF161)</f>
        <v>0.45632172954203809</v>
      </c>
      <c r="AY12" s="34">
        <f t="shared" si="29"/>
        <v>0.48773164761384247</v>
      </c>
      <c r="AZ12" s="41">
        <f t="shared" si="29"/>
        <v>0.58374743362450643</v>
      </c>
    </row>
    <row r="13" spans="1:52" ht="15.75" thickBot="1" x14ac:dyDescent="0.3">
      <c r="A13" s="32" t="s">
        <v>210</v>
      </c>
      <c r="B13" s="32">
        <v>246641.67199999999</v>
      </c>
      <c r="C13" s="32">
        <v>259178.07800000001</v>
      </c>
      <c r="D13" s="32">
        <v>221819.09200020001</v>
      </c>
      <c r="E13" s="32">
        <v>301738.8480002</v>
      </c>
      <c r="F13" s="32">
        <v>289514.38799999998</v>
      </c>
      <c r="G13" s="32">
        <v>256973.84</v>
      </c>
      <c r="H13" s="32">
        <v>239127.92200000002</v>
      </c>
      <c r="I13" s="32">
        <v>204470.17799999999</v>
      </c>
      <c r="J13" s="32">
        <v>233955.31400020001</v>
      </c>
      <c r="M13" s="12">
        <f t="shared" si="0"/>
        <v>7.6545990071206198E-3</v>
      </c>
      <c r="N13" s="12">
        <f t="shared" si="0"/>
        <v>7.0879862677346965E-3</v>
      </c>
      <c r="O13" s="12">
        <f t="shared" si="0"/>
        <v>6.0203613448227876E-3</v>
      </c>
      <c r="P13" s="12">
        <f t="shared" si="0"/>
        <v>7.2079052832345614E-3</v>
      </c>
      <c r="Q13" s="12">
        <f t="shared" si="0"/>
        <v>7.1587659746198736E-3</v>
      </c>
      <c r="R13" s="12">
        <f t="shared" si="0"/>
        <v>6.7263902439669504E-3</v>
      </c>
      <c r="S13" s="12">
        <f t="shared" si="0"/>
        <v>8.152038811773869E-3</v>
      </c>
      <c r="T13" s="12">
        <f t="shared" si="0"/>
        <v>6.8474915662637302E-3</v>
      </c>
      <c r="U13" s="12">
        <f t="shared" si="0"/>
        <v>7.3078267955420445E-3</v>
      </c>
      <c r="W13" s="12">
        <f t="shared" si="5"/>
        <v>6.9209822065593686E-3</v>
      </c>
      <c r="X13" s="12">
        <f t="shared" si="6"/>
        <v>7.0310205006071285E-3</v>
      </c>
      <c r="Y13" s="12">
        <f t="shared" si="7"/>
        <v>7.4357857245265476E-3</v>
      </c>
      <c r="Z13" s="12">
        <f t="shared" si="8"/>
        <v>7.1292628105643473E-3</v>
      </c>
      <c r="AA13" s="12">
        <f t="shared" si="9"/>
        <v>8.2981983077952566E-4</v>
      </c>
      <c r="AB13" s="12">
        <f t="shared" si="10"/>
        <v>2.6495917205916449E-4</v>
      </c>
      <c r="AC13" s="12">
        <f t="shared" si="11"/>
        <v>6.6161997745848677E-4</v>
      </c>
      <c r="AD13" s="12">
        <f t="shared" si="12"/>
        <v>5.9519498829518859E-4</v>
      </c>
      <c r="AE13" s="12">
        <f t="shared" si="13"/>
        <v>0.11989914234905315</v>
      </c>
      <c r="AF13" s="12">
        <f t="shared" si="13"/>
        <v>3.7684312261112775E-2</v>
      </c>
      <c r="AG13" s="12">
        <f t="shared" si="13"/>
        <v>8.8977816463452958E-2</v>
      </c>
      <c r="AH13" s="12">
        <f t="shared" si="13"/>
        <v>8.3486189822208748E-2</v>
      </c>
      <c r="AJ13" s="52" t="s">
        <v>354</v>
      </c>
      <c r="AK13" s="46">
        <f>AVERAGE(AE10,AE34,AE38,AE41,AE48,AE64,AE97,AE104,AE106,AE112,AE119,AE152,AE162,AE164:AE166,AE168:AE169)</f>
        <v>0.25309856341791731</v>
      </c>
      <c r="AL13" s="38">
        <f t="shared" ref="AL13:AN13" si="30">AVERAGE(AF10,AF34,AF38,AF41,AF48,AF64,AF97,AF104,AF106,AF112,AF119,AF152,AF162,AF164:AF166,AF168:AF169)</f>
        <v>0.21956591586881852</v>
      </c>
      <c r="AM13" s="38">
        <f t="shared" si="30"/>
        <v>0.22515548540794184</v>
      </c>
      <c r="AN13" s="39">
        <f t="shared" si="30"/>
        <v>0.33173249163372631</v>
      </c>
      <c r="AO13" s="42">
        <f>MEDIAN(AE10,AE34,AE38,AE41,AE48,AE64,AE97,AE104,AE106,AE112,AE119,AE152,AE162,AE164:AE166,AE168:AE169)</f>
        <v>0.11461024223328967</v>
      </c>
      <c r="AP13" s="43">
        <f t="shared" ref="AP13:AR13" si="31">MEDIAN(AF10,AF34,AF38,AF41,AF48,AF64,AF97,AF104,AF106,AF112,AF119,AF152,AF162,AF164:AF166,AF168:AF169)</f>
        <v>0.12941434469172033</v>
      </c>
      <c r="AQ13" s="43">
        <f t="shared" si="31"/>
        <v>0.15711363600525868</v>
      </c>
      <c r="AR13" s="44">
        <f t="shared" si="31"/>
        <v>0.24892698940554536</v>
      </c>
      <c r="AS13" s="42">
        <f>MIN(AE10,AE34,AE38,AE41,AE48,AE64,AE97,AE104,AE106,AE112,AE119,AE152,AE162,AE164:AE166,AE168:AE169)</f>
        <v>1.4517103203990288E-2</v>
      </c>
      <c r="AT13" s="43">
        <f t="shared" ref="AT13:AV13" si="32">MIN(AF10,AF34,AF38,AF41,AF48,AF64,AF97,AF104,AF106,AF112,AF119,AF152,AF162,AF164:AF166,AF168:AF169)</f>
        <v>3.0828541564277993E-2</v>
      </c>
      <c r="AU13" s="43">
        <f t="shared" si="32"/>
        <v>1.9042405625593617E-2</v>
      </c>
      <c r="AV13" s="44">
        <f t="shared" si="32"/>
        <v>7.7568626119945847E-2</v>
      </c>
      <c r="AW13" s="42">
        <f>MAX(AE10,AE34,AE38,AE41,AE48,AE64,AE97,AE104,AE106,AE112,AE119,AE152,AE162,AE164:AE166,AE168:AE169)</f>
        <v>0.7158179394268912</v>
      </c>
      <c r="AX13" s="43">
        <f t="shared" ref="AX13:AZ13" si="33">MAX(AF10,AF34,AF38,AF41,AF48,AF64,AF97,AF104,AF106,AF112,AF119,AF152,AF162,AF164:AF166,AF168:AF169)</f>
        <v>0.6210686712518988</v>
      </c>
      <c r="AY13" s="43">
        <f t="shared" si="33"/>
        <v>0.53756196761791497</v>
      </c>
      <c r="AZ13" s="44">
        <f t="shared" si="33"/>
        <v>0.83119002579554579</v>
      </c>
    </row>
    <row r="14" spans="1:52" ht="15.75" thickBot="1" x14ac:dyDescent="0.3">
      <c r="A14" s="32" t="s">
        <v>211</v>
      </c>
      <c r="B14" s="32">
        <v>12202.868000009999</v>
      </c>
      <c r="C14" s="32">
        <v>18494.270000099998</v>
      </c>
      <c r="D14" s="32">
        <v>11938.786</v>
      </c>
      <c r="E14" s="32">
        <v>16128.83800002</v>
      </c>
      <c r="F14" s="32">
        <v>10872.814000009999</v>
      </c>
      <c r="G14" s="32">
        <v>12936.31600001</v>
      </c>
      <c r="H14" s="32">
        <v>12162.288000010001</v>
      </c>
      <c r="I14" s="32">
        <v>13024.216</v>
      </c>
      <c r="J14" s="32">
        <v>10058.334000000001</v>
      </c>
      <c r="M14" s="12">
        <f t="shared" si="0"/>
        <v>3.7871970506630576E-4</v>
      </c>
      <c r="N14" s="12">
        <f t="shared" si="0"/>
        <v>5.0578016784462204E-4</v>
      </c>
      <c r="O14" s="12">
        <f t="shared" si="0"/>
        <v>3.2402894219063283E-4</v>
      </c>
      <c r="P14" s="12">
        <f t="shared" si="0"/>
        <v>3.8528395466234911E-4</v>
      </c>
      <c r="Q14" s="12">
        <f t="shared" si="0"/>
        <v>2.6884995750761165E-4</v>
      </c>
      <c r="R14" s="12">
        <f t="shared" si="0"/>
        <v>3.386131044908728E-4</v>
      </c>
      <c r="S14" s="12">
        <f t="shared" si="0"/>
        <v>4.1462094006760577E-4</v>
      </c>
      <c r="T14" s="12">
        <f t="shared" si="0"/>
        <v>4.3616731833234448E-4</v>
      </c>
      <c r="U14" s="12">
        <f t="shared" si="0"/>
        <v>3.1418206095395107E-4</v>
      </c>
      <c r="W14" s="12">
        <f t="shared" si="5"/>
        <v>4.0284293836718689E-4</v>
      </c>
      <c r="X14" s="12">
        <f t="shared" si="6"/>
        <v>3.3091567222027785E-4</v>
      </c>
      <c r="Y14" s="12">
        <f t="shared" si="7"/>
        <v>3.8832343978463377E-4</v>
      </c>
      <c r="Z14" s="12">
        <f t="shared" si="8"/>
        <v>3.7402735012403282E-4</v>
      </c>
      <c r="AA14" s="12">
        <f t="shared" si="9"/>
        <v>9.3246044395182701E-5</v>
      </c>
      <c r="AB14" s="12">
        <f t="shared" si="10"/>
        <v>5.8597412664960303E-5</v>
      </c>
      <c r="AC14" s="12">
        <f t="shared" si="11"/>
        <v>6.5105834187635642E-5</v>
      </c>
      <c r="AD14" s="12">
        <f t="shared" si="12"/>
        <v>7.1950070929836495E-5</v>
      </c>
      <c r="AE14" s="12">
        <f t="shared" si="13"/>
        <v>0.23146997381443474</v>
      </c>
      <c r="AF14" s="12">
        <f t="shared" si="13"/>
        <v>0.17707657141712604</v>
      </c>
      <c r="AG14" s="12">
        <f t="shared" si="13"/>
        <v>0.16765878007195156</v>
      </c>
      <c r="AH14" s="12">
        <f t="shared" si="13"/>
        <v>0.19236580134040149</v>
      </c>
    </row>
    <row r="15" spans="1:52" ht="15.75" thickBot="1" x14ac:dyDescent="0.3">
      <c r="A15" s="32" t="s">
        <v>212</v>
      </c>
      <c r="B15" s="32">
        <v>13825.165999999999</v>
      </c>
      <c r="C15" s="32">
        <v>12651.335999999999</v>
      </c>
      <c r="D15" s="32">
        <v>10592.62</v>
      </c>
      <c r="E15" s="32">
        <v>17663.882000000001</v>
      </c>
      <c r="F15" s="32">
        <v>14258.154</v>
      </c>
      <c r="G15" s="32">
        <v>13599.861999999999</v>
      </c>
      <c r="H15" s="32">
        <v>12959.306</v>
      </c>
      <c r="I15" s="32">
        <v>9306.4660000000003</v>
      </c>
      <c r="J15" s="32">
        <v>12412.031999999999</v>
      </c>
      <c r="M15" s="12">
        <f t="shared" si="0"/>
        <v>4.2906821494819315E-4</v>
      </c>
      <c r="N15" s="12">
        <f t="shared" si="0"/>
        <v>3.459879652186386E-4</v>
      </c>
      <c r="O15" s="12">
        <f t="shared" si="0"/>
        <v>2.8749283667764392E-4</v>
      </c>
      <c r="P15" s="12">
        <f t="shared" si="0"/>
        <v>4.219529213227045E-4</v>
      </c>
      <c r="Q15" s="12">
        <f t="shared" si="0"/>
        <v>3.5255860139182533E-4</v>
      </c>
      <c r="R15" s="12">
        <f t="shared" si="0"/>
        <v>3.5598167920943566E-4</v>
      </c>
      <c r="S15" s="12">
        <f t="shared" si="0"/>
        <v>4.4179184347051687E-4</v>
      </c>
      <c r="T15" s="12">
        <f t="shared" si="0"/>
        <v>3.116637744929246E-4</v>
      </c>
      <c r="U15" s="12">
        <f t="shared" si="0"/>
        <v>3.877021576720748E-4</v>
      </c>
      <c r="W15" s="12">
        <f t="shared" si="5"/>
        <v>3.5418300561482528E-4</v>
      </c>
      <c r="X15" s="12">
        <f t="shared" si="6"/>
        <v>3.7683106730798855E-4</v>
      </c>
      <c r="Y15" s="12">
        <f t="shared" si="7"/>
        <v>3.8038592521183874E-4</v>
      </c>
      <c r="Z15" s="12">
        <f t="shared" si="8"/>
        <v>3.7046666604488419E-4</v>
      </c>
      <c r="AA15" s="12">
        <f t="shared" si="9"/>
        <v>7.1142574794799381E-5</v>
      </c>
      <c r="AB15" s="12">
        <f t="shared" si="10"/>
        <v>3.9114136162394807E-5</v>
      </c>
      <c r="AC15" s="12">
        <f t="shared" si="11"/>
        <v>6.5371813704519558E-5</v>
      </c>
      <c r="AD15" s="12">
        <f t="shared" si="12"/>
        <v>5.3550765581532821E-5</v>
      </c>
      <c r="AE15" s="12">
        <f t="shared" si="13"/>
        <v>0.20086388580757336</v>
      </c>
      <c r="AF15" s="12">
        <f t="shared" si="13"/>
        <v>0.10379753570165794</v>
      </c>
      <c r="AG15" s="12">
        <f t="shared" si="13"/>
        <v>0.17185655244240092</v>
      </c>
      <c r="AH15" s="12">
        <f t="shared" si="13"/>
        <v>0.14454948444685395</v>
      </c>
      <c r="AJ15" s="55" t="s">
        <v>360</v>
      </c>
      <c r="AK15" s="56">
        <f>AVERAGE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0.17391292040285955</v>
      </c>
      <c r="AL15" s="57">
        <f t="shared" ref="AL15:AN15" si="34">AVERAGE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0.14584185855224657</v>
      </c>
      <c r="AM15" s="57">
        <f t="shared" si="34"/>
        <v>0.16062777354271682</v>
      </c>
      <c r="AN15" s="58">
        <f t="shared" si="34"/>
        <v>0.18888148582315395</v>
      </c>
      <c r="AO15" s="59">
        <f>MEDIAN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0.11700037838591452</v>
      </c>
      <c r="AP15" s="60">
        <f t="shared" ref="AP15:AR15" si="35">MEDIAN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0.10135144896181747</v>
      </c>
      <c r="AQ15" s="60">
        <f t="shared" si="35"/>
        <v>0.12473984028538831</v>
      </c>
      <c r="AR15" s="61">
        <f t="shared" si="35"/>
        <v>0.12274649402831075</v>
      </c>
      <c r="AS15" s="59">
        <f>MIN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4.7824973483104917E-3</v>
      </c>
      <c r="AT15" s="60">
        <f t="shared" ref="AT15:AV15" si="36">MIN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2.7403504402464971E-3</v>
      </c>
      <c r="AU15" s="60">
        <f t="shared" si="36"/>
        <v>4.2695074424461878E-3</v>
      </c>
      <c r="AV15" s="61">
        <f t="shared" si="36"/>
        <v>2.7259031846022744E-2</v>
      </c>
      <c r="AW15" s="59">
        <f>MAX(AE10:AE11,AE13:AE18,AE20:AE28,AE30:AE39,AE41:AE43,AE45,AE47:AE54,AE56,AE59:AE61,AE63:AE65,AE68,AE70,AE72:AE73,AE75,AE77,AE79:AE81,AE83:AE86,AE88,AE90,AE93:AE95,AE97:AE99,AE101:AE104,AE106,AE108:AE109,AE111:AE115,AE117:AE127,AE129:AE130,AE133:AE134,AE137:AE139,AE142:AE145,AE147:AE148,AE150:AE153,AE157:AE158,AE160:AE166,AE168:AE169)</f>
        <v>0.7158179394268912</v>
      </c>
      <c r="AX15" s="60">
        <f t="shared" ref="AX15:AZ15" si="37">MAX(AF10:AF11,AF13:AF18,AF20:AF28,AF30:AF39,AF41:AF43,AF45,AF47:AF54,AF56,AF59:AF61,AF63:AF65,AF68,AF70,AF72:AF73,AF75,AF77,AF79:AF81,AF83:AF86,AF88,AF90,AF93:AF95,AF97:AF99,AF101:AF104,AF106,AF108:AF109,AF111:AF115,AF117:AF127,AF129:AF130,AF133:AF134,AF137:AF139,AF142:AF145,AF147:AF148,AF150:AF153,AF157:AF158,AF160:AF166,AF168:AF169)</f>
        <v>0.6210686712518988</v>
      </c>
      <c r="AY15" s="60">
        <f t="shared" si="37"/>
        <v>0.55642855585946671</v>
      </c>
      <c r="AZ15" s="61">
        <f t="shared" si="37"/>
        <v>0.86985036038142327</v>
      </c>
    </row>
    <row r="16" spans="1:52" x14ac:dyDescent="0.25">
      <c r="A16" s="32" t="s">
        <v>213</v>
      </c>
      <c r="B16" s="32">
        <v>50942.95600002</v>
      </c>
      <c r="C16" s="32">
        <v>52696.188000020004</v>
      </c>
      <c r="D16" s="32">
        <v>43932.561999999998</v>
      </c>
      <c r="E16" s="32">
        <v>64284.506000000001</v>
      </c>
      <c r="F16" s="32">
        <v>47350.900000019996</v>
      </c>
      <c r="G16" s="32">
        <v>47435.442000000003</v>
      </c>
      <c r="H16" s="32">
        <v>44603.130000019999</v>
      </c>
      <c r="I16" s="32">
        <v>43512.864000000001</v>
      </c>
      <c r="J16" s="32">
        <v>47794.695999999996</v>
      </c>
      <c r="M16" s="12">
        <f t="shared" si="0"/>
        <v>1.5810300719074858E-3</v>
      </c>
      <c r="N16" s="12">
        <f t="shared" si="0"/>
        <v>1.4411321350492757E-3</v>
      </c>
      <c r="O16" s="12">
        <f t="shared" si="0"/>
        <v>1.1923675985635719E-3</v>
      </c>
      <c r="P16" s="12">
        <f t="shared" si="0"/>
        <v>1.5356213941242884E-3</v>
      </c>
      <c r="Q16" s="12">
        <f t="shared" si="0"/>
        <v>1.1708364966917337E-3</v>
      </c>
      <c r="R16" s="12">
        <f t="shared" si="0"/>
        <v>1.2416411502706272E-3</v>
      </c>
      <c r="S16" s="12">
        <f t="shared" si="0"/>
        <v>1.5205520285780697E-3</v>
      </c>
      <c r="T16" s="12">
        <f t="shared" si="0"/>
        <v>1.4572001265826683E-3</v>
      </c>
      <c r="U16" s="12">
        <f t="shared" si="0"/>
        <v>1.4929148397684507E-3</v>
      </c>
      <c r="W16" s="12">
        <f t="shared" si="5"/>
        <v>1.4048432685067778E-3</v>
      </c>
      <c r="X16" s="12">
        <f t="shared" si="6"/>
        <v>1.31603301369555E-3</v>
      </c>
      <c r="Y16" s="12">
        <f t="shared" si="7"/>
        <v>1.4902223316430629E-3</v>
      </c>
      <c r="Z16" s="12">
        <f t="shared" si="8"/>
        <v>1.4036995379484636E-3</v>
      </c>
      <c r="AA16" s="12">
        <f t="shared" si="9"/>
        <v>1.9685601571365951E-4</v>
      </c>
      <c r="AB16" s="12">
        <f t="shared" si="10"/>
        <v>1.934363392865831E-4</v>
      </c>
      <c r="AC16" s="12">
        <f t="shared" si="11"/>
        <v>3.1761660403900439E-5</v>
      </c>
      <c r="AD16" s="12">
        <f t="shared" si="12"/>
        <v>1.5806493403440703E-4</v>
      </c>
      <c r="AE16" s="12">
        <f t="shared" si="13"/>
        <v>0.14012667471646126</v>
      </c>
      <c r="AF16" s="12">
        <f t="shared" si="13"/>
        <v>0.1469844124528418</v>
      </c>
      <c r="AG16" s="12">
        <f t="shared" si="13"/>
        <v>2.1313370313596921E-2</v>
      </c>
      <c r="AH16" s="12">
        <f t="shared" si="13"/>
        <v>0.11260596000866557</v>
      </c>
    </row>
    <row r="17" spans="1:34" x14ac:dyDescent="0.25">
      <c r="A17" s="32" t="s">
        <v>157</v>
      </c>
      <c r="B17" s="32">
        <v>345145.88200039999</v>
      </c>
      <c r="C17" s="32">
        <v>364091.54600049998</v>
      </c>
      <c r="D17" s="32">
        <v>324221.484</v>
      </c>
      <c r="E17" s="32">
        <v>415352.67599999998</v>
      </c>
      <c r="F17" s="32">
        <v>376341.47800040001</v>
      </c>
      <c r="G17" s="32">
        <v>355132.45400000003</v>
      </c>
      <c r="H17" s="32">
        <v>354652.202001</v>
      </c>
      <c r="I17" s="32">
        <v>302363.89</v>
      </c>
      <c r="J17" s="32">
        <v>304613.30800000002</v>
      </c>
      <c r="M17" s="12">
        <f t="shared" si="0"/>
        <v>1.0711707004938047E-2</v>
      </c>
      <c r="N17" s="12">
        <f t="shared" si="0"/>
        <v>9.9571533910743776E-3</v>
      </c>
      <c r="O17" s="12">
        <f t="shared" si="0"/>
        <v>8.7996505252709266E-3</v>
      </c>
      <c r="P17" s="12">
        <f t="shared" si="0"/>
        <v>9.9219002378640644E-3</v>
      </c>
      <c r="Q17" s="12">
        <f t="shared" si="0"/>
        <v>9.3057225451172315E-3</v>
      </c>
      <c r="R17" s="12">
        <f t="shared" si="0"/>
        <v>9.2957301564300931E-3</v>
      </c>
      <c r="S17" s="12">
        <f t="shared" si="0"/>
        <v>1.2090342655146805E-2</v>
      </c>
      <c r="T17" s="12">
        <f t="shared" si="0"/>
        <v>1.0125849192138398E-2</v>
      </c>
      <c r="U17" s="12">
        <f t="shared" si="0"/>
        <v>9.5148994755434313E-3</v>
      </c>
      <c r="W17" s="12">
        <f t="shared" si="5"/>
        <v>9.8228369737611166E-3</v>
      </c>
      <c r="X17" s="12">
        <f t="shared" si="6"/>
        <v>9.5077843131371308E-3</v>
      </c>
      <c r="Y17" s="12">
        <f t="shared" si="7"/>
        <v>1.0577030440942879E-2</v>
      </c>
      <c r="Z17" s="12">
        <f t="shared" si="8"/>
        <v>9.9692172426137076E-3</v>
      </c>
      <c r="AA17" s="12">
        <f t="shared" si="9"/>
        <v>9.6307874565331267E-4</v>
      </c>
      <c r="AB17" s="12">
        <f t="shared" si="10"/>
        <v>3.5866971058656723E-4</v>
      </c>
      <c r="AC17" s="12">
        <f t="shared" si="11"/>
        <v>1.3456969503926068E-3</v>
      </c>
      <c r="AD17" s="12">
        <f t="shared" si="12"/>
        <v>9.7117731868131521E-4</v>
      </c>
      <c r="AE17" s="12">
        <f t="shared" si="13"/>
        <v>9.8044867101622524E-2</v>
      </c>
      <c r="AF17" s="12">
        <f t="shared" si="13"/>
        <v>3.7723795447377237E-2</v>
      </c>
      <c r="AG17" s="12">
        <f t="shared" si="13"/>
        <v>0.12722823838943645</v>
      </c>
      <c r="AH17" s="12">
        <f t="shared" si="13"/>
        <v>9.7417610133922014E-2</v>
      </c>
    </row>
    <row r="18" spans="1:34" x14ac:dyDescent="0.25">
      <c r="A18" s="32" t="s">
        <v>214</v>
      </c>
      <c r="B18" s="32">
        <v>17825.142000010001</v>
      </c>
      <c r="C18" s="32">
        <v>22102.671999999999</v>
      </c>
      <c r="D18" s="32">
        <v>14829.474</v>
      </c>
      <c r="E18" s="32">
        <v>19989.341999999997</v>
      </c>
      <c r="F18" s="32">
        <v>19396.234</v>
      </c>
      <c r="G18" s="32">
        <v>19778.466</v>
      </c>
      <c r="H18" s="32">
        <v>16617.988000019999</v>
      </c>
      <c r="I18" s="32">
        <v>13316.604000000001</v>
      </c>
      <c r="J18" s="32">
        <v>16531.074000000001</v>
      </c>
      <c r="M18" s="12">
        <f t="shared" si="0"/>
        <v>5.5320868184456932E-4</v>
      </c>
      <c r="N18" s="12">
        <f t="shared" si="0"/>
        <v>6.0446252563167854E-4</v>
      </c>
      <c r="O18" s="12">
        <f t="shared" si="0"/>
        <v>4.0248470602149104E-4</v>
      </c>
      <c r="P18" s="12">
        <f t="shared" si="0"/>
        <v>4.7750326073388798E-4</v>
      </c>
      <c r="Q18" s="12">
        <f t="shared" si="0"/>
        <v>4.7960690642761817E-4</v>
      </c>
      <c r="R18" s="12">
        <f t="shared" si="0"/>
        <v>5.17709042846665E-4</v>
      </c>
      <c r="S18" s="12">
        <f t="shared" si="0"/>
        <v>5.665188825157584E-4</v>
      </c>
      <c r="T18" s="12">
        <f t="shared" si="0"/>
        <v>4.4595908544312936E-4</v>
      </c>
      <c r="U18" s="12">
        <f t="shared" si="0"/>
        <v>5.1636452906637183E-4</v>
      </c>
      <c r="W18" s="12">
        <f t="shared" si="5"/>
        <v>5.2005197116591299E-4</v>
      </c>
      <c r="X18" s="12">
        <f t="shared" si="6"/>
        <v>4.9160640333605705E-4</v>
      </c>
      <c r="Y18" s="12">
        <f t="shared" si="7"/>
        <v>5.0961416567508664E-4</v>
      </c>
      <c r="Z18" s="12">
        <f t="shared" si="8"/>
        <v>5.0709084672568552E-4</v>
      </c>
      <c r="AA18" s="12">
        <f t="shared" si="9"/>
        <v>1.0499183540110371E-4</v>
      </c>
      <c r="AB18" s="12">
        <f t="shared" si="10"/>
        <v>2.2630006039918567E-5</v>
      </c>
      <c r="AC18" s="12">
        <f t="shared" si="11"/>
        <v>6.0562709004668683E-5</v>
      </c>
      <c r="AD18" s="12">
        <f t="shared" si="12"/>
        <v>6.28976017125981E-5</v>
      </c>
      <c r="AE18" s="12">
        <f t="shared" si="13"/>
        <v>0.2018871982462076</v>
      </c>
      <c r="AF18" s="12">
        <f t="shared" si="13"/>
        <v>4.6032773141990439E-2</v>
      </c>
      <c r="AG18" s="12">
        <f t="shared" si="13"/>
        <v>0.11884031701599419</v>
      </c>
      <c r="AH18" s="12">
        <f t="shared" si="13"/>
        <v>0.12403616061842074</v>
      </c>
    </row>
    <row r="19" spans="1:34" x14ac:dyDescent="0.25">
      <c r="A19" s="32" t="s">
        <v>215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M19" s="12">
        <f t="shared" si="0"/>
        <v>0</v>
      </c>
      <c r="N19" s="12">
        <f t="shared" si="0"/>
        <v>0</v>
      </c>
      <c r="O19" s="12">
        <f t="shared" si="0"/>
        <v>0</v>
      </c>
      <c r="P19" s="12">
        <f t="shared" si="0"/>
        <v>0</v>
      </c>
      <c r="Q19" s="12">
        <f t="shared" si="0"/>
        <v>0</v>
      </c>
      <c r="R19" s="12">
        <f t="shared" si="0"/>
        <v>0</v>
      </c>
      <c r="S19" s="12">
        <f t="shared" si="0"/>
        <v>0</v>
      </c>
      <c r="T19" s="12">
        <f t="shared" si="0"/>
        <v>0</v>
      </c>
      <c r="U19" s="12">
        <f t="shared" si="0"/>
        <v>0</v>
      </c>
      <c r="W19" s="12">
        <f t="shared" si="5"/>
        <v>0</v>
      </c>
      <c r="X19" s="12">
        <f t="shared" si="6"/>
        <v>0</v>
      </c>
      <c r="Y19" s="12">
        <f t="shared" si="7"/>
        <v>0</v>
      </c>
      <c r="Z19" s="12">
        <f t="shared" si="8"/>
        <v>0</v>
      </c>
      <c r="AA19" s="12">
        <f t="shared" si="9"/>
        <v>0</v>
      </c>
      <c r="AB19" s="12">
        <f t="shared" si="10"/>
        <v>0</v>
      </c>
      <c r="AC19" s="12">
        <f t="shared" si="11"/>
        <v>0</v>
      </c>
      <c r="AD19" s="12">
        <f t="shared" si="12"/>
        <v>0</v>
      </c>
      <c r="AE19" s="12" t="e">
        <f t="shared" si="13"/>
        <v>#DIV/0!</v>
      </c>
      <c r="AF19" s="12" t="e">
        <f t="shared" si="13"/>
        <v>#DIV/0!</v>
      </c>
      <c r="AG19" s="12" t="e">
        <f t="shared" si="13"/>
        <v>#DIV/0!</v>
      </c>
      <c r="AH19" s="12" t="e">
        <f t="shared" si="13"/>
        <v>#DIV/0!</v>
      </c>
    </row>
    <row r="20" spans="1:34" x14ac:dyDescent="0.25">
      <c r="A20" s="32" t="s">
        <v>216</v>
      </c>
      <c r="B20" s="32">
        <v>43759.796000000002</v>
      </c>
      <c r="C20" s="32">
        <v>45917.516000000003</v>
      </c>
      <c r="D20" s="32">
        <v>37351.534</v>
      </c>
      <c r="E20" s="32">
        <v>53553.894</v>
      </c>
      <c r="F20" s="32">
        <v>45529.923999999999</v>
      </c>
      <c r="G20" s="32">
        <v>40739.233999999997</v>
      </c>
      <c r="H20" s="32">
        <v>41321.366000000002</v>
      </c>
      <c r="I20" s="32">
        <v>36783.716</v>
      </c>
      <c r="J20" s="32">
        <v>35148.027999999998</v>
      </c>
      <c r="M20" s="12">
        <f t="shared" si="0"/>
        <v>1.3580985252702993E-3</v>
      </c>
      <c r="N20" s="12">
        <f t="shared" si="0"/>
        <v>1.2557494266798607E-3</v>
      </c>
      <c r="O20" s="12">
        <f t="shared" si="0"/>
        <v>1.0137528263943635E-3</v>
      </c>
      <c r="P20" s="12">
        <f t="shared" si="0"/>
        <v>1.2792896839724391E-3</v>
      </c>
      <c r="Q20" s="12">
        <f t="shared" si="0"/>
        <v>1.1258095772367237E-3</v>
      </c>
      <c r="R20" s="12">
        <f t="shared" si="0"/>
        <v>1.0663653005468831E-3</v>
      </c>
      <c r="S20" s="12">
        <f t="shared" si="0"/>
        <v>1.4086743888800789E-3</v>
      </c>
      <c r="T20" s="12">
        <f t="shared" si="0"/>
        <v>1.2318480257098433E-3</v>
      </c>
      <c r="U20" s="12">
        <f t="shared" si="0"/>
        <v>1.0978835933969956E-3</v>
      </c>
      <c r="W20" s="12">
        <f t="shared" si="5"/>
        <v>1.2092002594481744E-3</v>
      </c>
      <c r="X20" s="12">
        <f t="shared" si="6"/>
        <v>1.1571548539186819E-3</v>
      </c>
      <c r="Y20" s="12">
        <f t="shared" si="7"/>
        <v>1.2461353359956393E-3</v>
      </c>
      <c r="Z20" s="12">
        <f t="shared" si="8"/>
        <v>1.2041634831208318E-3</v>
      </c>
      <c r="AA20" s="12">
        <f t="shared" si="9"/>
        <v>1.7682932112933589E-4</v>
      </c>
      <c r="AB20" s="12">
        <f t="shared" si="10"/>
        <v>1.098685261664581E-4</v>
      </c>
      <c r="AC20" s="12">
        <f t="shared" si="11"/>
        <v>1.5588721905805455E-4</v>
      </c>
      <c r="AD20" s="12">
        <f t="shared" si="12"/>
        <v>1.3567954163411802E-4</v>
      </c>
      <c r="AE20" s="12">
        <f t="shared" si="13"/>
        <v>0.14623658880955995</v>
      </c>
      <c r="AF20" s="12">
        <f t="shared" si="13"/>
        <v>9.4947124660446719E-2</v>
      </c>
      <c r="AG20" s="12">
        <f t="shared" si="13"/>
        <v>0.12509654012299035</v>
      </c>
      <c r="AH20" s="12">
        <f t="shared" si="13"/>
        <v>0.11267534976436688</v>
      </c>
    </row>
    <row r="21" spans="1:34" x14ac:dyDescent="0.25">
      <c r="A21" s="32" t="s">
        <v>158</v>
      </c>
      <c r="B21" s="32">
        <v>1332415.1879999998</v>
      </c>
      <c r="C21" s="32">
        <v>1230661.422</v>
      </c>
      <c r="D21" s="32">
        <v>1188054.5759999999</v>
      </c>
      <c r="E21" s="32">
        <v>1573038.618</v>
      </c>
      <c r="F21" s="32">
        <v>1171472.8860000002</v>
      </c>
      <c r="G21" s="32">
        <v>1176194.8419999999</v>
      </c>
      <c r="H21" s="32">
        <v>1224017.9919999999</v>
      </c>
      <c r="I21" s="32">
        <v>1156585.4620000001</v>
      </c>
      <c r="J21" s="32">
        <v>1153653.0379999999</v>
      </c>
      <c r="M21" s="12">
        <f t="shared" si="0"/>
        <v>4.1351908995886283E-2</v>
      </c>
      <c r="N21" s="12">
        <f t="shared" si="0"/>
        <v>3.3656053500662406E-2</v>
      </c>
      <c r="O21" s="12">
        <f t="shared" si="0"/>
        <v>3.2244825187922856E-2</v>
      </c>
      <c r="P21" s="12">
        <f t="shared" si="0"/>
        <v>3.7576578026196607E-2</v>
      </c>
      <c r="Q21" s="12">
        <f t="shared" si="0"/>
        <v>2.8966782253621703E-2</v>
      </c>
      <c r="R21" s="12">
        <f t="shared" si="0"/>
        <v>3.0787357616763825E-2</v>
      </c>
      <c r="S21" s="12">
        <f t="shared" si="0"/>
        <v>4.1727633032722609E-2</v>
      </c>
      <c r="T21" s="12">
        <f t="shared" si="0"/>
        <v>3.8732832700464716E-2</v>
      </c>
      <c r="U21" s="12">
        <f t="shared" si="0"/>
        <v>3.6035499428098805E-2</v>
      </c>
      <c r="W21" s="12">
        <f t="shared" si="5"/>
        <v>3.5750929228157181E-2</v>
      </c>
      <c r="X21" s="12">
        <f t="shared" si="6"/>
        <v>3.2443572632194044E-2</v>
      </c>
      <c r="Y21" s="12">
        <f t="shared" si="7"/>
        <v>3.8831988387095374E-2</v>
      </c>
      <c r="Z21" s="12">
        <f t="shared" si="8"/>
        <v>3.5675496749148869E-2</v>
      </c>
      <c r="AA21" s="12">
        <f t="shared" si="9"/>
        <v>4.9016448368432901E-3</v>
      </c>
      <c r="AB21" s="12">
        <f t="shared" si="10"/>
        <v>4.5375579273839095E-3</v>
      </c>
      <c r="AC21" s="12">
        <f t="shared" si="11"/>
        <v>2.8473619599315597E-3</v>
      </c>
      <c r="AD21" s="12">
        <f t="shared" si="12"/>
        <v>4.5646664365369301E-3</v>
      </c>
      <c r="AE21" s="12">
        <f t="shared" si="13"/>
        <v>0.13710538278772316</v>
      </c>
      <c r="AF21" s="12">
        <f t="shared" si="13"/>
        <v>0.13985999565538756</v>
      </c>
      <c r="AG21" s="12">
        <f t="shared" si="13"/>
        <v>7.332516510737816E-2</v>
      </c>
      <c r="AH21" s="12">
        <f t="shared" si="13"/>
        <v>0.12794962516242558</v>
      </c>
    </row>
    <row r="22" spans="1:34" x14ac:dyDescent="0.25">
      <c r="A22" s="32" t="s">
        <v>217</v>
      </c>
      <c r="B22" s="32">
        <v>110071.042</v>
      </c>
      <c r="C22" s="32">
        <v>118396.18999999999</v>
      </c>
      <c r="D22" s="32">
        <v>97979.304000100004</v>
      </c>
      <c r="E22" s="32">
        <v>127448.49600000001</v>
      </c>
      <c r="F22" s="32">
        <v>103523.004</v>
      </c>
      <c r="G22" s="32">
        <v>104075.54399999999</v>
      </c>
      <c r="H22" s="32">
        <v>100583.016</v>
      </c>
      <c r="I22" s="32">
        <v>102096.318</v>
      </c>
      <c r="J22" s="32">
        <v>87844.744000200008</v>
      </c>
      <c r="M22" s="12">
        <f t="shared" si="0"/>
        <v>3.4160881329329137E-3</v>
      </c>
      <c r="N22" s="12">
        <f t="shared" si="0"/>
        <v>3.2378917821595543E-3</v>
      </c>
      <c r="O22" s="12">
        <f t="shared" si="0"/>
        <v>2.6592427598356185E-3</v>
      </c>
      <c r="P22" s="12">
        <f t="shared" si="0"/>
        <v>3.0444760220536471E-3</v>
      </c>
      <c r="Q22" s="12">
        <f t="shared" si="0"/>
        <v>2.5597931893652109E-3</v>
      </c>
      <c r="R22" s="12">
        <f t="shared" si="0"/>
        <v>2.7242178573396929E-3</v>
      </c>
      <c r="S22" s="12">
        <f t="shared" si="0"/>
        <v>3.4289456596259473E-3</v>
      </c>
      <c r="T22" s="12">
        <f t="shared" si="0"/>
        <v>3.4190984880522767E-3</v>
      </c>
      <c r="U22" s="12">
        <f t="shared" si="0"/>
        <v>2.7439179007134845E-3</v>
      </c>
      <c r="W22" s="12">
        <f t="shared" si="5"/>
        <v>3.1044075583093623E-3</v>
      </c>
      <c r="X22" s="12">
        <f t="shared" si="6"/>
        <v>2.7761623562528506E-3</v>
      </c>
      <c r="Y22" s="12">
        <f t="shared" si="7"/>
        <v>3.1973206827972359E-3</v>
      </c>
      <c r="Z22" s="12">
        <f t="shared" si="8"/>
        <v>3.0259635324531493E-3</v>
      </c>
      <c r="AA22" s="12">
        <f t="shared" si="9"/>
        <v>3.9568580743736833E-4</v>
      </c>
      <c r="AB22" s="12">
        <f t="shared" si="10"/>
        <v>2.4648130821874892E-4</v>
      </c>
      <c r="AC22" s="12">
        <f t="shared" si="11"/>
        <v>3.9268919490860048E-4</v>
      </c>
      <c r="AD22" s="12">
        <f t="shared" si="12"/>
        <v>3.6000039791748718E-4</v>
      </c>
      <c r="AE22" s="12">
        <f t="shared" si="13"/>
        <v>0.12745936221494575</v>
      </c>
      <c r="AF22" s="12">
        <f t="shared" si="13"/>
        <v>8.8784903974938711E-2</v>
      </c>
      <c r="AG22" s="12">
        <f t="shared" si="13"/>
        <v>0.12281820745144931</v>
      </c>
      <c r="AH22" s="12">
        <f t="shared" si="13"/>
        <v>0.11897050114997082</v>
      </c>
    </row>
    <row r="23" spans="1:34" x14ac:dyDescent="0.25">
      <c r="A23" s="32" t="s">
        <v>218</v>
      </c>
      <c r="B23" s="32">
        <v>45112.097999999998</v>
      </c>
      <c r="C23" s="32">
        <v>65515.561999999998</v>
      </c>
      <c r="D23" s="32">
        <v>62076.778000099999</v>
      </c>
      <c r="E23" s="32">
        <v>60563.32</v>
      </c>
      <c r="F23" s="32">
        <v>62113.58</v>
      </c>
      <c r="G23" s="32">
        <v>58306.080000000002</v>
      </c>
      <c r="H23" s="32">
        <v>34402.684000000001</v>
      </c>
      <c r="I23" s="32">
        <v>59901.26</v>
      </c>
      <c r="J23" s="32">
        <v>58796.038</v>
      </c>
      <c r="M23" s="12">
        <f t="shared" si="0"/>
        <v>1.4000676275010336E-3</v>
      </c>
      <c r="N23" s="12">
        <f t="shared" si="0"/>
        <v>1.7917155932413431E-3</v>
      </c>
      <c r="O23" s="12">
        <f t="shared" si="0"/>
        <v>1.6848172594747196E-3</v>
      </c>
      <c r="P23" s="12">
        <f t="shared" si="0"/>
        <v>1.4467301015145919E-3</v>
      </c>
      <c r="Q23" s="12">
        <f t="shared" si="0"/>
        <v>1.5358704143775732E-3</v>
      </c>
      <c r="R23" s="12">
        <f t="shared" si="0"/>
        <v>1.5261843294086142E-3</v>
      </c>
      <c r="S23" s="12">
        <f t="shared" si="0"/>
        <v>1.1728116601840914E-3</v>
      </c>
      <c r="T23" s="12">
        <f t="shared" si="0"/>
        <v>2.0060303007051277E-3</v>
      </c>
      <c r="U23" s="12">
        <f t="shared" si="0"/>
        <v>1.8365526929973515E-3</v>
      </c>
      <c r="W23" s="12">
        <f t="shared" si="5"/>
        <v>1.6255334934056986E-3</v>
      </c>
      <c r="X23" s="12">
        <f t="shared" si="6"/>
        <v>1.5029282817669264E-3</v>
      </c>
      <c r="Y23" s="12">
        <f t="shared" si="7"/>
        <v>1.6717982179621901E-3</v>
      </c>
      <c r="Z23" s="12">
        <f t="shared" si="8"/>
        <v>1.6000866643782719E-3</v>
      </c>
      <c r="AA23" s="12">
        <f t="shared" si="9"/>
        <v>2.0244247567303026E-4</v>
      </c>
      <c r="AB23" s="12">
        <f t="shared" si="10"/>
        <v>4.8909423000704947E-5</v>
      </c>
      <c r="AC23" s="12">
        <f t="shared" si="11"/>
        <v>4.4036502303318172E-4</v>
      </c>
      <c r="AD23" s="12">
        <f t="shared" si="12"/>
        <v>2.5502019534285729E-4</v>
      </c>
      <c r="AE23" s="12">
        <f t="shared" si="13"/>
        <v>0.12453909839094587</v>
      </c>
      <c r="AF23" s="12">
        <f t="shared" si="13"/>
        <v>3.254275243473647E-2</v>
      </c>
      <c r="AG23" s="12">
        <f t="shared" si="13"/>
        <v>0.263407998825335</v>
      </c>
      <c r="AH23" s="12">
        <f t="shared" si="13"/>
        <v>0.15937898928865063</v>
      </c>
    </row>
    <row r="24" spans="1:34" x14ac:dyDescent="0.25">
      <c r="A24" s="32" t="s">
        <v>219</v>
      </c>
      <c r="B24" s="32">
        <v>180699.78599999999</v>
      </c>
      <c r="C24" s="32">
        <v>208453.818</v>
      </c>
      <c r="D24" s="32">
        <v>169304.83000000002</v>
      </c>
      <c r="E24" s="32">
        <v>199144.06399999998</v>
      </c>
      <c r="F24" s="32">
        <v>212338.58399999997</v>
      </c>
      <c r="G24" s="32">
        <v>187806.386</v>
      </c>
      <c r="H24" s="32">
        <v>172256.00400000002</v>
      </c>
      <c r="I24" s="32">
        <v>187431.478</v>
      </c>
      <c r="J24" s="32">
        <v>142558.80600000001</v>
      </c>
      <c r="M24" s="12">
        <f t="shared" si="0"/>
        <v>5.6080725989503854E-3</v>
      </c>
      <c r="N24" s="12">
        <f t="shared" si="0"/>
        <v>5.70078229934581E-3</v>
      </c>
      <c r="O24" s="12">
        <f t="shared" si="0"/>
        <v>4.5950790116067852E-3</v>
      </c>
      <c r="P24" s="12">
        <f t="shared" si="0"/>
        <v>4.7571320714707909E-3</v>
      </c>
      <c r="Q24" s="12">
        <f t="shared" si="0"/>
        <v>5.2504548763157282E-3</v>
      </c>
      <c r="R24" s="12">
        <f t="shared" si="0"/>
        <v>4.9159052242247351E-3</v>
      </c>
      <c r="S24" s="12">
        <f t="shared" si="0"/>
        <v>5.8723281598586172E-3</v>
      </c>
      <c r="T24" s="12">
        <f t="shared" si="0"/>
        <v>6.2768833940045083E-3</v>
      </c>
      <c r="U24" s="12">
        <f t="shared" si="0"/>
        <v>4.4529660156656641E-3</v>
      </c>
      <c r="W24" s="12">
        <f t="shared" si="5"/>
        <v>5.3013113033009941E-3</v>
      </c>
      <c r="X24" s="12">
        <f t="shared" si="6"/>
        <v>4.9744973906704175E-3</v>
      </c>
      <c r="Y24" s="12">
        <f t="shared" si="7"/>
        <v>5.5340591898429296E-3</v>
      </c>
      <c r="Z24" s="12">
        <f t="shared" si="8"/>
        <v>5.2699559612714476E-3</v>
      </c>
      <c r="AA24" s="12">
        <f t="shared" si="9"/>
        <v>6.1336922771736146E-4</v>
      </c>
      <c r="AB24" s="12">
        <f t="shared" si="10"/>
        <v>2.5182658501758307E-4</v>
      </c>
      <c r="AC24" s="12">
        <f t="shared" si="11"/>
        <v>9.5785597706973466E-4</v>
      </c>
      <c r="AD24" s="12">
        <f t="shared" si="12"/>
        <v>6.3130235839816437E-4</v>
      </c>
      <c r="AE24" s="12">
        <f t="shared" si="13"/>
        <v>0.11570141661657028</v>
      </c>
      <c r="AF24" s="12">
        <f t="shared" si="13"/>
        <v>5.0623523391504721E-2</v>
      </c>
      <c r="AG24" s="12">
        <f t="shared" si="13"/>
        <v>0.17308379694018433</v>
      </c>
      <c r="AH24" s="12">
        <f t="shared" si="13"/>
        <v>0.11979271990839449</v>
      </c>
    </row>
    <row r="25" spans="1:34" x14ac:dyDescent="0.25">
      <c r="A25" s="32" t="s">
        <v>220</v>
      </c>
      <c r="B25" s="32">
        <v>11325.38</v>
      </c>
      <c r="C25" s="32">
        <v>12375.258</v>
      </c>
      <c r="D25" s="32">
        <v>11151.928</v>
      </c>
      <c r="E25" s="32">
        <v>13461.871999999999</v>
      </c>
      <c r="F25" s="32">
        <v>12383.034</v>
      </c>
      <c r="G25" s="32">
        <v>11489.602000000001</v>
      </c>
      <c r="H25" s="32">
        <v>11538.232</v>
      </c>
      <c r="I25" s="32">
        <v>9470.9580000000005</v>
      </c>
      <c r="J25" s="32">
        <v>9572.3220000199999</v>
      </c>
      <c r="M25" s="12">
        <f t="shared" si="0"/>
        <v>3.5148659916343629E-4</v>
      </c>
      <c r="N25" s="12">
        <f t="shared" si="0"/>
        <v>3.3843780091491357E-4</v>
      </c>
      <c r="O25" s="12">
        <f t="shared" si="0"/>
        <v>3.0267293787040821E-4</v>
      </c>
      <c r="P25" s="12">
        <f t="shared" si="0"/>
        <v>3.2157575649975005E-4</v>
      </c>
      <c r="Q25" s="12">
        <f t="shared" si="0"/>
        <v>3.0619287377786918E-4</v>
      </c>
      <c r="R25" s="12">
        <f t="shared" si="0"/>
        <v>3.0074480266109252E-4</v>
      </c>
      <c r="S25" s="12">
        <f t="shared" si="0"/>
        <v>3.9334643272336564E-4</v>
      </c>
      <c r="T25" s="12">
        <f t="shared" si="0"/>
        <v>3.1717243885530345E-4</v>
      </c>
      <c r="U25" s="12">
        <f t="shared" si="0"/>
        <v>2.9900099301545665E-4</v>
      </c>
      <c r="W25" s="12">
        <f t="shared" si="5"/>
        <v>3.3086577931625265E-4</v>
      </c>
      <c r="X25" s="12">
        <f t="shared" si="6"/>
        <v>3.0950447764623723E-4</v>
      </c>
      <c r="Y25" s="12">
        <f t="shared" si="7"/>
        <v>3.3650662153137528E-4</v>
      </c>
      <c r="Z25" s="12">
        <f t="shared" si="8"/>
        <v>3.2562562616462169E-4</v>
      </c>
      <c r="AA25" s="12">
        <f t="shared" si="9"/>
        <v>2.5272416099881643E-5</v>
      </c>
      <c r="AB25" s="12">
        <f t="shared" si="10"/>
        <v>1.0803110644291902E-5</v>
      </c>
      <c r="AC25" s="12">
        <f t="shared" si="11"/>
        <v>5.0056203044512468E-5</v>
      </c>
      <c r="AD25" s="12">
        <f t="shared" si="12"/>
        <v>3.1103238257918308E-5</v>
      </c>
      <c r="AE25" s="12">
        <f t="shared" si="13"/>
        <v>7.6382683492103962E-2</v>
      </c>
      <c r="AF25" s="12">
        <f t="shared" si="13"/>
        <v>3.4904537493120946E-2</v>
      </c>
      <c r="AG25" s="12">
        <f t="shared" si="13"/>
        <v>0.14875250542386523</v>
      </c>
      <c r="AH25" s="12">
        <f t="shared" si="13"/>
        <v>9.5518398303805208E-2</v>
      </c>
    </row>
    <row r="26" spans="1:34" x14ac:dyDescent="0.25">
      <c r="A26" s="32" t="s">
        <v>221</v>
      </c>
      <c r="B26" s="32">
        <v>17551.727999999999</v>
      </c>
      <c r="C26" s="32">
        <v>20412.646000000001</v>
      </c>
      <c r="D26" s="32">
        <v>17315.800000000003</v>
      </c>
      <c r="E26" s="32">
        <v>20614.831999999999</v>
      </c>
      <c r="F26" s="32">
        <v>19839.468000000001</v>
      </c>
      <c r="G26" s="32">
        <v>18127.574000000001</v>
      </c>
      <c r="H26" s="32">
        <v>18344.718000000001</v>
      </c>
      <c r="I26" s="32">
        <v>16693.582000003</v>
      </c>
      <c r="J26" s="32">
        <v>13869.504000000001</v>
      </c>
      <c r="M26" s="12">
        <f t="shared" si="0"/>
        <v>5.4472319552736079E-4</v>
      </c>
      <c r="N26" s="12">
        <f t="shared" si="0"/>
        <v>5.582437976723077E-4</v>
      </c>
      <c r="O26" s="12">
        <f t="shared" si="0"/>
        <v>4.6996573664898268E-4</v>
      </c>
      <c r="P26" s="12">
        <f t="shared" si="0"/>
        <v>4.9244489886066773E-4</v>
      </c>
      <c r="Q26" s="12">
        <f t="shared" si="0"/>
        <v>4.9056666735664901E-4</v>
      </c>
      <c r="R26" s="12">
        <f t="shared" si="0"/>
        <v>4.7449630242669429E-4</v>
      </c>
      <c r="S26" s="12">
        <f t="shared" si="0"/>
        <v>6.2538432097882196E-4</v>
      </c>
      <c r="T26" s="12">
        <f t="shared" si="0"/>
        <v>5.5905053281536524E-4</v>
      </c>
      <c r="U26" s="12">
        <f t="shared" si="0"/>
        <v>4.3322774438878922E-4</v>
      </c>
      <c r="W26" s="12">
        <f t="shared" si="5"/>
        <v>5.2431090994955033E-4</v>
      </c>
      <c r="X26" s="12">
        <f t="shared" si="6"/>
        <v>4.8583595621467038E-4</v>
      </c>
      <c r="Y26" s="12">
        <f t="shared" si="7"/>
        <v>5.392208660609921E-4</v>
      </c>
      <c r="Z26" s="12">
        <f t="shared" si="8"/>
        <v>5.1645591074173753E-4</v>
      </c>
      <c r="AA26" s="12">
        <f t="shared" si="9"/>
        <v>4.7547345524140872E-5</v>
      </c>
      <c r="AB26" s="12">
        <f t="shared" si="10"/>
        <v>9.8652293140626926E-6</v>
      </c>
      <c r="AC26" s="12">
        <f t="shared" si="11"/>
        <v>9.7600969484900089E-5</v>
      </c>
      <c r="AD26" s="12">
        <f t="shared" si="12"/>
        <v>5.9498552057858031E-5</v>
      </c>
      <c r="AE26" s="12">
        <f t="shared" si="13"/>
        <v>9.0685401775667654E-2</v>
      </c>
      <c r="AF26" s="12">
        <f t="shared" si="13"/>
        <v>2.0305679700873488E-2</v>
      </c>
      <c r="AG26" s="12">
        <f t="shared" si="13"/>
        <v>0.18100369556889567</v>
      </c>
      <c r="AH26" s="12">
        <f t="shared" si="13"/>
        <v>0.11520548186273209</v>
      </c>
    </row>
    <row r="27" spans="1:34" x14ac:dyDescent="0.25">
      <c r="A27" s="32" t="s">
        <v>222</v>
      </c>
      <c r="B27" s="32">
        <v>75797.906000000003</v>
      </c>
      <c r="C27" s="32">
        <v>80957.472000000009</v>
      </c>
      <c r="D27" s="32">
        <v>63088.714000100001</v>
      </c>
      <c r="E27" s="32">
        <v>91371.2120001</v>
      </c>
      <c r="F27" s="32">
        <v>72992.637999999992</v>
      </c>
      <c r="G27" s="32">
        <v>69206.827999999994</v>
      </c>
      <c r="H27" s="32">
        <v>68544.495999999999</v>
      </c>
      <c r="I27" s="32">
        <v>58623.294000002003</v>
      </c>
      <c r="J27" s="32">
        <v>62205.894000100001</v>
      </c>
      <c r="M27" s="12">
        <f t="shared" si="0"/>
        <v>2.3524109746118739E-3</v>
      </c>
      <c r="N27" s="12">
        <f t="shared" si="0"/>
        <v>2.2140200059918504E-3</v>
      </c>
      <c r="O27" s="12">
        <f t="shared" si="0"/>
        <v>1.7122820747117649E-3</v>
      </c>
      <c r="P27" s="12">
        <f t="shared" si="0"/>
        <v>2.1826657259281027E-3</v>
      </c>
      <c r="Q27" s="12">
        <f t="shared" si="0"/>
        <v>1.8048747660587617E-3</v>
      </c>
      <c r="R27" s="12">
        <f t="shared" si="0"/>
        <v>1.811515649511634E-3</v>
      </c>
      <c r="S27" s="12">
        <f t="shared" si="0"/>
        <v>2.3367300106654993E-3</v>
      </c>
      <c r="T27" s="12">
        <f t="shared" si="0"/>
        <v>1.9632325612374281E-3</v>
      </c>
      <c r="U27" s="12">
        <f t="shared" si="0"/>
        <v>1.9430629347200476E-3</v>
      </c>
      <c r="W27" s="12">
        <f t="shared" si="5"/>
        <v>2.09290435177183E-3</v>
      </c>
      <c r="X27" s="12">
        <f t="shared" si="6"/>
        <v>1.9330187138328328E-3</v>
      </c>
      <c r="Y27" s="12">
        <f t="shared" si="7"/>
        <v>2.0810085022076583E-3</v>
      </c>
      <c r="Z27" s="12">
        <f t="shared" si="8"/>
        <v>2.03564385593744E-3</v>
      </c>
      <c r="AA27" s="12">
        <f t="shared" si="9"/>
        <v>3.3681300953895571E-4</v>
      </c>
      <c r="AB27" s="12">
        <f t="shared" si="10"/>
        <v>2.1622615086832239E-4</v>
      </c>
      <c r="AC27" s="12">
        <f t="shared" si="11"/>
        <v>2.2169082271133341E-4</v>
      </c>
      <c r="AD27" s="12">
        <f t="shared" si="12"/>
        <v>2.4142624419689062E-4</v>
      </c>
      <c r="AE27" s="12">
        <f t="shared" si="13"/>
        <v>0.16093091366254433</v>
      </c>
      <c r="AF27" s="12">
        <f t="shared" si="13"/>
        <v>0.11185931585710536</v>
      </c>
      <c r="AG27" s="12">
        <f t="shared" si="13"/>
        <v>0.10653047427540566</v>
      </c>
      <c r="AH27" s="12">
        <f t="shared" si="13"/>
        <v>0.11859945122164346</v>
      </c>
    </row>
    <row r="28" spans="1:34" x14ac:dyDescent="0.25">
      <c r="A28" s="32" t="s">
        <v>223</v>
      </c>
      <c r="B28" s="32">
        <v>52189.125999999997</v>
      </c>
      <c r="C28" s="32">
        <v>57433.684000000001</v>
      </c>
      <c r="D28" s="32">
        <v>49999.383999999998</v>
      </c>
      <c r="E28" s="32">
        <v>56752.525999999998</v>
      </c>
      <c r="F28" s="32">
        <v>60525.273999999998</v>
      </c>
      <c r="G28" s="32">
        <v>50765.332000000002</v>
      </c>
      <c r="H28" s="32">
        <v>51422.362000000001</v>
      </c>
      <c r="I28" s="32">
        <v>46206.205999999998</v>
      </c>
      <c r="J28" s="32">
        <v>40991.116000000002</v>
      </c>
      <c r="M28" s="12">
        <f t="shared" si="0"/>
        <v>1.6197053353664134E-3</v>
      </c>
      <c r="N28" s="12">
        <f t="shared" si="0"/>
        <v>1.5706928866777612E-3</v>
      </c>
      <c r="O28" s="12">
        <f t="shared" si="0"/>
        <v>1.3570263766938492E-3</v>
      </c>
      <c r="P28" s="12">
        <f t="shared" si="0"/>
        <v>1.3556982625983767E-3</v>
      </c>
      <c r="Q28" s="12">
        <f t="shared" si="0"/>
        <v>1.4965966807692643E-3</v>
      </c>
      <c r="R28" s="12">
        <f t="shared" si="0"/>
        <v>1.3288023165958964E-3</v>
      </c>
      <c r="S28" s="12">
        <f t="shared" si="0"/>
        <v>1.7530244369249599E-3</v>
      </c>
      <c r="T28" s="12">
        <f t="shared" si="0"/>
        <v>1.5473973221368476E-3</v>
      </c>
      <c r="U28" s="12">
        <f t="shared" si="0"/>
        <v>1.2803982553852833E-3</v>
      </c>
      <c r="W28" s="12">
        <f t="shared" si="5"/>
        <v>1.5158081995793413E-3</v>
      </c>
      <c r="X28" s="12">
        <f t="shared" si="6"/>
        <v>1.3936990866545125E-3</v>
      </c>
      <c r="Y28" s="12">
        <f t="shared" si="7"/>
        <v>1.5269400048156972E-3</v>
      </c>
      <c r="Z28" s="12">
        <f t="shared" si="8"/>
        <v>1.4788157636831834E-3</v>
      </c>
      <c r="AA28" s="12">
        <f t="shared" si="9"/>
        <v>1.3967571546530296E-4</v>
      </c>
      <c r="AB28" s="12">
        <f t="shared" si="10"/>
        <v>9.0120941704995746E-5</v>
      </c>
      <c r="AC28" s="12">
        <f t="shared" si="11"/>
        <v>2.3697627147707746E-4</v>
      </c>
      <c r="AD28" s="12">
        <f t="shared" si="12"/>
        <v>1.5825824644982102E-4</v>
      </c>
      <c r="AE28" s="12">
        <f t="shared" si="13"/>
        <v>9.2146035035346158E-2</v>
      </c>
      <c r="AF28" s="12">
        <f t="shared" si="13"/>
        <v>6.466312747705491E-2</v>
      </c>
      <c r="AG28" s="12">
        <f t="shared" si="13"/>
        <v>0.15519684514761317</v>
      </c>
      <c r="AH28" s="12">
        <f t="shared" si="13"/>
        <v>0.1070168781915458</v>
      </c>
    </row>
    <row r="29" spans="1:34" x14ac:dyDescent="0.25">
      <c r="A29" s="32" t="s">
        <v>224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M29" s="12">
        <f t="shared" si="0"/>
        <v>0</v>
      </c>
      <c r="N29" s="12">
        <f t="shared" si="0"/>
        <v>0</v>
      </c>
      <c r="O29" s="12">
        <f t="shared" si="0"/>
        <v>0</v>
      </c>
      <c r="P29" s="12">
        <f t="shared" si="0"/>
        <v>0</v>
      </c>
      <c r="Q29" s="12">
        <f t="shared" si="0"/>
        <v>0</v>
      </c>
      <c r="R29" s="12">
        <f t="shared" si="0"/>
        <v>0</v>
      </c>
      <c r="S29" s="12">
        <f t="shared" si="0"/>
        <v>0</v>
      </c>
      <c r="T29" s="12">
        <f t="shared" si="0"/>
        <v>0</v>
      </c>
      <c r="U29" s="12">
        <f t="shared" si="0"/>
        <v>0</v>
      </c>
      <c r="W29" s="12">
        <f t="shared" si="5"/>
        <v>0</v>
      </c>
      <c r="X29" s="12">
        <f t="shared" si="6"/>
        <v>0</v>
      </c>
      <c r="Y29" s="12">
        <f t="shared" si="7"/>
        <v>0</v>
      </c>
      <c r="Z29" s="12">
        <f t="shared" si="8"/>
        <v>0</v>
      </c>
      <c r="AA29" s="12">
        <f t="shared" si="9"/>
        <v>0</v>
      </c>
      <c r="AB29" s="12">
        <f t="shared" si="10"/>
        <v>0</v>
      </c>
      <c r="AC29" s="12">
        <f t="shared" si="11"/>
        <v>0</v>
      </c>
      <c r="AD29" s="12">
        <f t="shared" si="12"/>
        <v>0</v>
      </c>
      <c r="AE29" s="12" t="e">
        <f t="shared" si="13"/>
        <v>#DIV/0!</v>
      </c>
      <c r="AF29" s="12" t="e">
        <f t="shared" si="13"/>
        <v>#DIV/0!</v>
      </c>
      <c r="AG29" s="12" t="e">
        <f t="shared" si="13"/>
        <v>#DIV/0!</v>
      </c>
      <c r="AH29" s="12" t="e">
        <f t="shared" si="13"/>
        <v>#DIV/0!</v>
      </c>
    </row>
    <row r="30" spans="1:34" x14ac:dyDescent="0.25">
      <c r="A30" s="32" t="s">
        <v>23</v>
      </c>
      <c r="B30" s="32">
        <v>1858707.73</v>
      </c>
      <c r="C30" s="32">
        <v>2005561.8540000001</v>
      </c>
      <c r="D30" s="32">
        <v>1967527.9439999999</v>
      </c>
      <c r="E30" s="32">
        <v>2253193.5260000001</v>
      </c>
      <c r="F30" s="32">
        <v>2119155.1919999998</v>
      </c>
      <c r="G30" s="32">
        <v>1957442.4620000001</v>
      </c>
      <c r="H30" s="32">
        <v>2020081.3</v>
      </c>
      <c r="I30" s="32">
        <v>1774779.0080001</v>
      </c>
      <c r="J30" s="32">
        <v>1716620.0819999999</v>
      </c>
      <c r="M30" s="12">
        <f t="shared" si="0"/>
        <v>5.7685557469726451E-2</v>
      </c>
      <c r="N30" s="12">
        <f t="shared" si="0"/>
        <v>5.484798324742781E-2</v>
      </c>
      <c r="O30" s="12">
        <f t="shared" si="0"/>
        <v>5.3400404230784494E-2</v>
      </c>
      <c r="P30" s="12">
        <f t="shared" si="0"/>
        <v>5.3824045620385431E-2</v>
      </c>
      <c r="Q30" s="12">
        <f t="shared" si="0"/>
        <v>5.2399938352731004E-2</v>
      </c>
      <c r="R30" s="12">
        <f t="shared" si="0"/>
        <v>5.1236818033786817E-2</v>
      </c>
      <c r="S30" s="12">
        <f t="shared" si="0"/>
        <v>6.8865990315169517E-2</v>
      </c>
      <c r="T30" s="12">
        <f t="shared" si="0"/>
        <v>5.9435485448946959E-2</v>
      </c>
      <c r="U30" s="12">
        <f t="shared" si="0"/>
        <v>5.3620334663543726E-2</v>
      </c>
      <c r="W30" s="12">
        <f t="shared" si="5"/>
        <v>5.5311314982646249E-2</v>
      </c>
      <c r="X30" s="12">
        <f t="shared" si="6"/>
        <v>5.2486934002301089E-2</v>
      </c>
      <c r="Y30" s="12">
        <f t="shared" si="7"/>
        <v>6.0640603475886734E-2</v>
      </c>
      <c r="Z30" s="12">
        <f t="shared" si="8"/>
        <v>5.6146284153611364E-2</v>
      </c>
      <c r="AA30" s="12">
        <f t="shared" si="9"/>
        <v>2.1798260923635822E-3</v>
      </c>
      <c r="AB30" s="12">
        <f t="shared" si="10"/>
        <v>1.2958058606509359E-3</v>
      </c>
      <c r="AC30" s="12">
        <f t="shared" si="11"/>
        <v>7.6939415227910831E-3</v>
      </c>
      <c r="AD30" s="12">
        <f t="shared" si="12"/>
        <v>5.4096643981622582E-3</v>
      </c>
      <c r="AE30" s="12">
        <f t="shared" si="13"/>
        <v>3.9410129609963096E-2</v>
      </c>
      <c r="AF30" s="12">
        <f t="shared" si="13"/>
        <v>2.4688160687650878E-2</v>
      </c>
      <c r="AG30" s="12">
        <f t="shared" si="13"/>
        <v>0.12687772023658239</v>
      </c>
      <c r="AH30" s="12">
        <f t="shared" si="13"/>
        <v>9.6349464255940528E-2</v>
      </c>
    </row>
    <row r="31" spans="1:34" x14ac:dyDescent="0.25">
      <c r="A31" s="32" t="s">
        <v>225</v>
      </c>
      <c r="B31" s="32">
        <v>135497.9</v>
      </c>
      <c r="C31" s="32">
        <v>148322.924</v>
      </c>
      <c r="D31" s="32">
        <v>120598.57399999999</v>
      </c>
      <c r="E31" s="32">
        <v>158857.696</v>
      </c>
      <c r="F31" s="32">
        <v>137928.59999999998</v>
      </c>
      <c r="G31" s="32">
        <v>120548.558</v>
      </c>
      <c r="H31" s="32">
        <v>131427.848</v>
      </c>
      <c r="I31" s="32">
        <v>104025.95800001001</v>
      </c>
      <c r="J31" s="32">
        <v>114006.906</v>
      </c>
      <c r="M31" s="12">
        <f t="shared" si="0"/>
        <v>4.2052183736693491E-3</v>
      </c>
      <c r="N31" s="12">
        <f t="shared" si="0"/>
        <v>4.05632627811314E-3</v>
      </c>
      <c r="O31" s="12">
        <f t="shared" si="0"/>
        <v>3.2731492433919793E-3</v>
      </c>
      <c r="P31" s="12">
        <f t="shared" si="0"/>
        <v>3.7947756275655657E-3</v>
      </c>
      <c r="Q31" s="12">
        <f t="shared" si="0"/>
        <v>3.4105336713246685E-3</v>
      </c>
      <c r="R31" s="12">
        <f t="shared" si="0"/>
        <v>3.1554054080192915E-3</v>
      </c>
      <c r="S31" s="12">
        <f t="shared" si="0"/>
        <v>4.480467646283133E-3</v>
      </c>
      <c r="T31" s="12">
        <f t="shared" si="0"/>
        <v>3.4837201055186325E-3</v>
      </c>
      <c r="U31" s="12">
        <f t="shared" si="0"/>
        <v>3.5611190372146491E-3</v>
      </c>
      <c r="W31" s="12">
        <f t="shared" si="5"/>
        <v>3.8448979650581561E-3</v>
      </c>
      <c r="X31" s="12">
        <f t="shared" si="6"/>
        <v>3.4535715689698421E-3</v>
      </c>
      <c r="Y31" s="12">
        <f t="shared" si="7"/>
        <v>3.8417689296721385E-3</v>
      </c>
      <c r="Z31" s="12">
        <f t="shared" si="8"/>
        <v>3.7134128212333783E-3</v>
      </c>
      <c r="AA31" s="12">
        <f t="shared" si="9"/>
        <v>5.007141545582273E-4</v>
      </c>
      <c r="AB31" s="12">
        <f t="shared" si="10"/>
        <v>3.2185053190254327E-4</v>
      </c>
      <c r="AC31" s="12">
        <f t="shared" si="11"/>
        <v>5.5448145740621491E-4</v>
      </c>
      <c r="AD31" s="12">
        <f t="shared" si="12"/>
        <v>4.5101934023534466E-4</v>
      </c>
      <c r="AE31" s="12">
        <f t="shared" si="13"/>
        <v>0.13022820348124731</v>
      </c>
      <c r="AF31" s="12">
        <f t="shared" si="13"/>
        <v>9.3193531819161735E-2</v>
      </c>
      <c r="AG31" s="12">
        <f t="shared" si="13"/>
        <v>0.14432972611227168</v>
      </c>
      <c r="AH31" s="12">
        <f t="shared" si="13"/>
        <v>0.12145682743820076</v>
      </c>
    </row>
    <row r="32" spans="1:34" x14ac:dyDescent="0.25">
      <c r="A32" s="32" t="s">
        <v>159</v>
      </c>
      <c r="B32" s="32">
        <v>324921.64600000001</v>
      </c>
      <c r="C32" s="32">
        <v>298433.652</v>
      </c>
      <c r="D32" s="32">
        <v>290343.554</v>
      </c>
      <c r="E32" s="32">
        <v>364555.97000000003</v>
      </c>
      <c r="F32" s="32">
        <v>279065.35600000003</v>
      </c>
      <c r="G32" s="32">
        <v>277267.21800000098</v>
      </c>
      <c r="H32" s="32">
        <v>301199.21799999999</v>
      </c>
      <c r="I32" s="32">
        <v>271112.87400000001</v>
      </c>
      <c r="J32" s="32">
        <v>247918.60799999998</v>
      </c>
      <c r="M32" s="12">
        <f t="shared" si="0"/>
        <v>1.0084041714019833E-2</v>
      </c>
      <c r="N32" s="12">
        <f t="shared" si="0"/>
        <v>8.1615453109653638E-3</v>
      </c>
      <c r="O32" s="12">
        <f t="shared" si="0"/>
        <v>7.8801743053681407E-3</v>
      </c>
      <c r="P32" s="12">
        <f t="shared" si="0"/>
        <v>8.7084739655265038E-3</v>
      </c>
      <c r="Q32" s="12">
        <f t="shared" si="0"/>
        <v>6.9003947922200758E-3</v>
      </c>
      <c r="R32" s="12">
        <f t="shared" si="0"/>
        <v>7.2575773087527676E-3</v>
      </c>
      <c r="S32" s="12">
        <f t="shared" si="0"/>
        <v>1.0268092888006355E-2</v>
      </c>
      <c r="T32" s="12">
        <f t="shared" si="0"/>
        <v>9.0792854800592071E-3</v>
      </c>
      <c r="U32" s="12">
        <f t="shared" si="0"/>
        <v>7.7439841638063207E-3</v>
      </c>
      <c r="W32" s="12">
        <f t="shared" si="5"/>
        <v>8.708587110117778E-3</v>
      </c>
      <c r="X32" s="12">
        <f t="shared" si="6"/>
        <v>7.6221486888331151E-3</v>
      </c>
      <c r="Y32" s="12">
        <f t="shared" si="7"/>
        <v>9.0304541772906286E-3</v>
      </c>
      <c r="Z32" s="12">
        <f t="shared" si="8"/>
        <v>8.4537299920805081E-3</v>
      </c>
      <c r="AA32" s="12">
        <f t="shared" si="9"/>
        <v>1.1994577675950974E-3</v>
      </c>
      <c r="AB32" s="12">
        <f t="shared" si="10"/>
        <v>9.575864413286047E-4</v>
      </c>
      <c r="AC32" s="12">
        <f t="shared" si="11"/>
        <v>1.2627626796010559E-3</v>
      </c>
      <c r="AD32" s="12">
        <f t="shared" si="12"/>
        <v>1.181511311239824E-3</v>
      </c>
      <c r="AE32" s="12">
        <f t="shared" si="13"/>
        <v>0.13773276335509671</v>
      </c>
      <c r="AF32" s="12">
        <f t="shared" si="13"/>
        <v>0.12563208622937569</v>
      </c>
      <c r="AG32" s="12">
        <f t="shared" si="13"/>
        <v>0.13983379515690292</v>
      </c>
      <c r="AH32" s="12">
        <f t="shared" si="13"/>
        <v>0.13976213013032934</v>
      </c>
    </row>
    <row r="33" spans="1:34" x14ac:dyDescent="0.25">
      <c r="A33" s="32" t="s">
        <v>226</v>
      </c>
      <c r="B33" s="32">
        <v>60344.042000000001</v>
      </c>
      <c r="C33" s="32">
        <v>91156.91</v>
      </c>
      <c r="D33" s="32">
        <v>85471.514000100011</v>
      </c>
      <c r="E33" s="32">
        <v>79471.548000199997</v>
      </c>
      <c r="F33" s="32">
        <v>89251.381999999998</v>
      </c>
      <c r="G33" s="32">
        <v>84129.410000000993</v>
      </c>
      <c r="H33" s="32">
        <v>56207.07</v>
      </c>
      <c r="I33" s="32">
        <v>79927.396000199995</v>
      </c>
      <c r="J33" s="32">
        <v>67647.047999999995</v>
      </c>
      <c r="M33" s="12">
        <f t="shared" si="0"/>
        <v>1.8727956238426937E-3</v>
      </c>
      <c r="N33" s="12">
        <f t="shared" si="0"/>
        <v>2.4929536142679772E-3</v>
      </c>
      <c r="O33" s="12">
        <f t="shared" si="0"/>
        <v>2.3197705586551491E-3</v>
      </c>
      <c r="P33" s="12">
        <f t="shared" si="0"/>
        <v>1.8984078268141692E-3</v>
      </c>
      <c r="Q33" s="12">
        <f t="shared" si="0"/>
        <v>2.2069015673563024E-3</v>
      </c>
      <c r="R33" s="12">
        <f t="shared" si="0"/>
        <v>2.2021200393577117E-3</v>
      </c>
      <c r="S33" s="12">
        <f t="shared" si="0"/>
        <v>1.9161384931705744E-3</v>
      </c>
      <c r="T33" s="12">
        <f t="shared" si="0"/>
        <v>2.6766845677847011E-3</v>
      </c>
      <c r="U33" s="12">
        <f t="shared" si="0"/>
        <v>2.1130227886736364E-3</v>
      </c>
      <c r="W33" s="12">
        <f t="shared" si="5"/>
        <v>2.2285065989219397E-3</v>
      </c>
      <c r="X33" s="12">
        <f t="shared" si="6"/>
        <v>2.1024764778427279E-3</v>
      </c>
      <c r="Y33" s="12">
        <f t="shared" si="7"/>
        <v>2.2352819498763043E-3</v>
      </c>
      <c r="Z33" s="12">
        <f t="shared" si="8"/>
        <v>2.1887550088803237E-3</v>
      </c>
      <c r="AA33" s="12">
        <f t="shared" si="9"/>
        <v>3.1999346248278283E-4</v>
      </c>
      <c r="AB33" s="12">
        <f t="shared" si="10"/>
        <v>1.767448061527185E-4</v>
      </c>
      <c r="AC33" s="12">
        <f t="shared" si="11"/>
        <v>3.9473796343425608E-4</v>
      </c>
      <c r="AD33" s="12">
        <f t="shared" si="12"/>
        <v>2.7669296946743817E-4</v>
      </c>
      <c r="AE33" s="12">
        <f t="shared" si="13"/>
        <v>0.14359098718288857</v>
      </c>
      <c r="AF33" s="12">
        <f t="shared" si="13"/>
        <v>8.4065057571568985E-2</v>
      </c>
      <c r="AG33" s="12">
        <f t="shared" si="13"/>
        <v>0.17659426071780343</v>
      </c>
      <c r="AH33" s="12">
        <f t="shared" si="13"/>
        <v>0.12641568761456898</v>
      </c>
    </row>
    <row r="34" spans="1:34" x14ac:dyDescent="0.25">
      <c r="A34" s="32" t="s">
        <v>227</v>
      </c>
      <c r="B34" s="32">
        <v>5433.4</v>
      </c>
      <c r="C34" s="32">
        <v>5579.3680000100003</v>
      </c>
      <c r="D34" s="32">
        <v>5190.4919999999993</v>
      </c>
      <c r="E34" s="32">
        <v>6414.3820000099995</v>
      </c>
      <c r="F34" s="32">
        <v>6008.4900000000007</v>
      </c>
      <c r="G34" s="32">
        <v>5485.5320000010006</v>
      </c>
      <c r="H34" s="32">
        <v>5183.5340000000006</v>
      </c>
      <c r="I34" s="32">
        <v>4439.6979999999994</v>
      </c>
      <c r="J34" s="32">
        <v>4672.7320000000009</v>
      </c>
      <c r="M34" s="12">
        <f t="shared" si="0"/>
        <v>1.6862721497156073E-4</v>
      </c>
      <c r="N34" s="12">
        <f t="shared" si="0"/>
        <v>1.5258421573258708E-4</v>
      </c>
      <c r="O34" s="12">
        <f t="shared" si="0"/>
        <v>1.4087442661330407E-4</v>
      </c>
      <c r="P34" s="12">
        <f t="shared" si="0"/>
        <v>1.5322607020268767E-4</v>
      </c>
      <c r="Q34" s="12">
        <f t="shared" si="0"/>
        <v>1.485707638504093E-4</v>
      </c>
      <c r="R34" s="12">
        <f t="shared" si="0"/>
        <v>1.4358593438061729E-4</v>
      </c>
      <c r="S34" s="12">
        <f t="shared" si="0"/>
        <v>1.7671031469988459E-4</v>
      </c>
      <c r="T34" s="12">
        <f t="shared" si="0"/>
        <v>1.4868082430953794E-4</v>
      </c>
      <c r="U34" s="12">
        <f t="shared" si="0"/>
        <v>1.459574289385775E-4</v>
      </c>
      <c r="W34" s="12">
        <f t="shared" si="5"/>
        <v>1.5402861910581729E-4</v>
      </c>
      <c r="X34" s="12">
        <f t="shared" si="6"/>
        <v>1.4846092281123809E-4</v>
      </c>
      <c r="Y34" s="12">
        <f t="shared" si="7"/>
        <v>1.5711618931600003E-4</v>
      </c>
      <c r="Z34" s="12">
        <f t="shared" si="8"/>
        <v>1.5320191041101846E-4</v>
      </c>
      <c r="AA34" s="12">
        <f t="shared" si="9"/>
        <v>1.3932660953421487E-5</v>
      </c>
      <c r="AB34" s="12">
        <f t="shared" si="10"/>
        <v>4.8210064776357454E-6</v>
      </c>
      <c r="AC34" s="12">
        <f t="shared" si="11"/>
        <v>1.7023558169671371E-5</v>
      </c>
      <c r="AD34" s="12">
        <f t="shared" si="12"/>
        <v>1.1883661709533731E-5</v>
      </c>
      <c r="AE34" s="12">
        <f t="shared" si="13"/>
        <v>9.0455014362297054E-2</v>
      </c>
      <c r="AF34" s="12">
        <f t="shared" si="13"/>
        <v>3.2473235288759825E-2</v>
      </c>
      <c r="AG34" s="12">
        <f t="shared" si="13"/>
        <v>0.10835012129420177</v>
      </c>
      <c r="AH34" s="12">
        <f t="shared" si="13"/>
        <v>7.7568626119945847E-2</v>
      </c>
    </row>
    <row r="35" spans="1:34" x14ac:dyDescent="0.25">
      <c r="A35" s="32" t="s">
        <v>228</v>
      </c>
      <c r="B35" s="32">
        <v>291082.34999999998</v>
      </c>
      <c r="C35" s="32">
        <v>334652.54399999999</v>
      </c>
      <c r="D35" s="32">
        <v>272750.66200000001</v>
      </c>
      <c r="E35" s="32">
        <v>318485.70600000001</v>
      </c>
      <c r="F35" s="32">
        <v>357503.68</v>
      </c>
      <c r="G35" s="32">
        <v>270093.40400000004</v>
      </c>
      <c r="H35" s="32">
        <v>282523.81</v>
      </c>
      <c r="I35" s="32">
        <v>266968.09600003</v>
      </c>
      <c r="J35" s="32">
        <v>250285.34599999999</v>
      </c>
      <c r="M35" s="12">
        <f t="shared" si="0"/>
        <v>9.0338289115244746E-3</v>
      </c>
      <c r="N35" s="12">
        <f t="shared" si="0"/>
        <v>9.1520573600923204E-3</v>
      </c>
      <c r="O35" s="12">
        <f t="shared" si="0"/>
        <v>7.4026880530109881E-3</v>
      </c>
      <c r="P35" s="12">
        <f t="shared" si="0"/>
        <v>7.6079524334585107E-3</v>
      </c>
      <c r="Q35" s="12">
        <f t="shared" si="0"/>
        <v>8.8399239770611728E-3</v>
      </c>
      <c r="R35" s="12">
        <f t="shared" si="0"/>
        <v>7.0697999361546858E-3</v>
      </c>
      <c r="S35" s="12">
        <f t="shared" si="0"/>
        <v>9.6314351126683823E-3</v>
      </c>
      <c r="T35" s="12">
        <f t="shared" si="0"/>
        <v>8.9404812168828417E-3</v>
      </c>
      <c r="U35" s="12">
        <f t="shared" si="0"/>
        <v>7.8179115778868272E-3</v>
      </c>
      <c r="W35" s="12">
        <f t="shared" si="5"/>
        <v>8.5295247748759292E-3</v>
      </c>
      <c r="X35" s="12">
        <f t="shared" si="6"/>
        <v>7.839225448891457E-3</v>
      </c>
      <c r="Y35" s="12">
        <f t="shared" si="7"/>
        <v>8.796609302479351E-3</v>
      </c>
      <c r="Z35" s="12">
        <f t="shared" si="8"/>
        <v>8.3884531754155802E-3</v>
      </c>
      <c r="AA35" s="12">
        <f t="shared" si="9"/>
        <v>9.7765803828341871E-4</v>
      </c>
      <c r="AB35" s="12">
        <f t="shared" si="10"/>
        <v>9.0744156054225512E-4</v>
      </c>
      <c r="AC35" s="12">
        <f t="shared" si="11"/>
        <v>9.1528205959542366E-4</v>
      </c>
      <c r="AD35" s="12">
        <f t="shared" si="12"/>
        <v>9.1504402188666149E-4</v>
      </c>
      <c r="AE35" s="12">
        <f t="shared" si="13"/>
        <v>0.11462045824207595</v>
      </c>
      <c r="AF35" s="12">
        <f t="shared" si="13"/>
        <v>0.1157565331496591</v>
      </c>
      <c r="AG35" s="12">
        <f t="shared" si="13"/>
        <v>0.10404941587407419</v>
      </c>
      <c r="AH35" s="12">
        <f t="shared" si="13"/>
        <v>0.10908376106436672</v>
      </c>
    </row>
    <row r="36" spans="1:34" x14ac:dyDescent="0.25">
      <c r="A36" s="32" t="s">
        <v>229</v>
      </c>
      <c r="B36" s="32">
        <v>28492.236000000001</v>
      </c>
      <c r="C36" s="32">
        <v>29200.006000000001</v>
      </c>
      <c r="D36" s="32">
        <v>26975.364000000001</v>
      </c>
      <c r="E36" s="32">
        <v>33523.892</v>
      </c>
      <c r="F36" s="32">
        <v>29497.186000000002</v>
      </c>
      <c r="G36" s="32">
        <v>27822.718000000001</v>
      </c>
      <c r="H36" s="32">
        <v>26808.975999999999</v>
      </c>
      <c r="I36" s="32">
        <v>22248.464</v>
      </c>
      <c r="J36" s="32">
        <v>24101.434000000001</v>
      </c>
      <c r="M36" s="12">
        <f t="shared" si="0"/>
        <v>8.8426517557927678E-4</v>
      </c>
      <c r="N36" s="12">
        <f t="shared" si="0"/>
        <v>7.9855998293872196E-4</v>
      </c>
      <c r="O36" s="12">
        <f t="shared" si="0"/>
        <v>7.321346292769867E-4</v>
      </c>
      <c r="P36" s="12">
        <f t="shared" ref="P36:U67" si="38">E36/E$170</f>
        <v>8.0081514151344774E-4</v>
      </c>
      <c r="Q36" s="12">
        <f t="shared" si="38"/>
        <v>7.2937118235323671E-4</v>
      </c>
      <c r="R36" s="12">
        <f t="shared" si="38"/>
        <v>7.2827046875994714E-4</v>
      </c>
      <c r="S36" s="12">
        <f t="shared" si="38"/>
        <v>9.139368210455748E-4</v>
      </c>
      <c r="T36" s="12">
        <f t="shared" si="38"/>
        <v>7.4507769833467949E-4</v>
      </c>
      <c r="U36" s="12">
        <f t="shared" si="38"/>
        <v>7.528322489654478E-4</v>
      </c>
      <c r="W36" s="12">
        <f t="shared" si="5"/>
        <v>8.0498659593166181E-4</v>
      </c>
      <c r="X36" s="12">
        <f t="shared" si="6"/>
        <v>7.528189308755439E-4</v>
      </c>
      <c r="Y36" s="12">
        <f t="shared" si="7"/>
        <v>8.0394892278190077E-4</v>
      </c>
      <c r="Z36" s="12">
        <f t="shared" si="8"/>
        <v>7.8725148319636886E-4</v>
      </c>
      <c r="AA36" s="12">
        <f t="shared" si="9"/>
        <v>7.6268616058501246E-5</v>
      </c>
      <c r="AB36" s="12">
        <f t="shared" si="10"/>
        <v>4.1569581057573111E-5</v>
      </c>
      <c r="AC36" s="12">
        <f t="shared" si="11"/>
        <v>9.5331194197998637E-5</v>
      </c>
      <c r="AD36" s="12">
        <f t="shared" si="12"/>
        <v>6.9464698785887509E-5</v>
      </c>
      <c r="AE36" s="12">
        <f t="shared" si="13"/>
        <v>9.4745200036816468E-2</v>
      </c>
      <c r="AF36" s="12">
        <f t="shared" si="13"/>
        <v>5.5218564986439476E-2</v>
      </c>
      <c r="AG36" s="12">
        <f t="shared" si="13"/>
        <v>0.11857867023208955</v>
      </c>
      <c r="AH36" s="12">
        <f t="shared" si="13"/>
        <v>8.8236986869620809E-2</v>
      </c>
    </row>
    <row r="37" spans="1:34" x14ac:dyDescent="0.25">
      <c r="A37" s="32" t="s">
        <v>230</v>
      </c>
      <c r="B37" s="32">
        <v>23241.202000000001</v>
      </c>
      <c r="C37" s="32">
        <v>24572.396000000001</v>
      </c>
      <c r="D37" s="32">
        <v>23526.862000002002</v>
      </c>
      <c r="E37" s="32">
        <v>30801.934000000001</v>
      </c>
      <c r="F37" s="32">
        <v>27575.482</v>
      </c>
      <c r="G37" s="32">
        <v>26655.736000001001</v>
      </c>
      <c r="H37" s="32">
        <v>23094.446</v>
      </c>
      <c r="I37" s="32">
        <v>19770.561999999998</v>
      </c>
      <c r="J37" s="32">
        <v>22321.130000001998</v>
      </c>
      <c r="M37" s="12">
        <f t="shared" ref="M37:U68" si="39">B37/B$170</f>
        <v>7.2129774466291236E-4</v>
      </c>
      <c r="N37" s="12">
        <f t="shared" si="39"/>
        <v>6.7200438693483554E-4</v>
      </c>
      <c r="O37" s="12">
        <f t="shared" si="39"/>
        <v>6.3853931270111092E-4</v>
      </c>
      <c r="P37" s="12">
        <f t="shared" si="38"/>
        <v>7.3579330034525463E-4</v>
      </c>
      <c r="Q37" s="12">
        <f t="shared" si="38"/>
        <v>6.8185358122976186E-4</v>
      </c>
      <c r="R37" s="12">
        <f t="shared" si="38"/>
        <v>6.9772426086704134E-4</v>
      </c>
      <c r="S37" s="12">
        <f t="shared" si="38"/>
        <v>7.8730588445633627E-4</v>
      </c>
      <c r="T37" s="12">
        <f t="shared" si="38"/>
        <v>6.6209536216716249E-4</v>
      </c>
      <c r="U37" s="12">
        <f t="shared" si="38"/>
        <v>6.9722268381838316E-4</v>
      </c>
      <c r="W37" s="12">
        <f t="shared" si="5"/>
        <v>6.772804814329528E-4</v>
      </c>
      <c r="X37" s="12">
        <f t="shared" si="6"/>
        <v>7.0512371414735257E-4</v>
      </c>
      <c r="Y37" s="12">
        <f t="shared" si="7"/>
        <v>7.155413101472939E-4</v>
      </c>
      <c r="Z37" s="12">
        <f t="shared" si="8"/>
        <v>6.9931516857586642E-4</v>
      </c>
      <c r="AA37" s="12">
        <f t="shared" si="9"/>
        <v>4.1630726573755933E-5</v>
      </c>
      <c r="AB37" s="12">
        <f t="shared" si="10"/>
        <v>2.7720700860551776E-5</v>
      </c>
      <c r="AC37" s="12">
        <f t="shared" si="11"/>
        <v>6.4584036540894676E-5</v>
      </c>
      <c r="AD37" s="12">
        <f t="shared" si="12"/>
        <v>4.4290190480883634E-5</v>
      </c>
      <c r="AE37" s="12">
        <f t="shared" si="13"/>
        <v>6.1467483140331951E-2</v>
      </c>
      <c r="AF37" s="12">
        <f t="shared" si="13"/>
        <v>3.9313244334821605E-2</v>
      </c>
      <c r="AG37" s="12">
        <f t="shared" si="13"/>
        <v>9.0258990815778442E-2</v>
      </c>
      <c r="AH37" s="12">
        <f t="shared" si="13"/>
        <v>6.333366194684327E-2</v>
      </c>
    </row>
    <row r="38" spans="1:34" x14ac:dyDescent="0.25">
      <c r="A38" s="32" t="s">
        <v>231</v>
      </c>
      <c r="B38" s="32">
        <v>9423.42</v>
      </c>
      <c r="C38" s="32">
        <v>9549.4040000200002</v>
      </c>
      <c r="D38" s="32">
        <v>8785.5360000000001</v>
      </c>
      <c r="E38" s="32">
        <v>10474.691999999999</v>
      </c>
      <c r="F38" s="32">
        <v>9960.5519999999997</v>
      </c>
      <c r="G38" s="32">
        <v>9003.6740000000009</v>
      </c>
      <c r="H38" s="32">
        <v>9198.3179999999993</v>
      </c>
      <c r="I38" s="32">
        <v>6996.4480000100002</v>
      </c>
      <c r="J38" s="32">
        <v>7204.02</v>
      </c>
      <c r="M38" s="12">
        <f t="shared" si="39"/>
        <v>2.9245869439159733E-4</v>
      </c>
      <c r="N38" s="12">
        <f t="shared" si="39"/>
        <v>2.6115651809561049E-4</v>
      </c>
      <c r="O38" s="12">
        <f t="shared" si="39"/>
        <v>2.3844701937514616E-4</v>
      </c>
      <c r="P38" s="12">
        <f t="shared" si="38"/>
        <v>2.5021832060220746E-4</v>
      </c>
      <c r="Q38" s="12">
        <f t="shared" si="38"/>
        <v>2.4629263242706932E-4</v>
      </c>
      <c r="R38" s="12">
        <f t="shared" si="38"/>
        <v>2.3567467004991205E-4</v>
      </c>
      <c r="S38" s="12">
        <f t="shared" si="38"/>
        <v>3.1357712103163838E-4</v>
      </c>
      <c r="T38" s="12">
        <f t="shared" si="38"/>
        <v>2.3430369720650032E-4</v>
      </c>
      <c r="U38" s="12">
        <f t="shared" si="38"/>
        <v>2.2502472583963532E-4</v>
      </c>
      <c r="W38" s="12">
        <f t="shared" si="5"/>
        <v>2.6402074395411799E-4</v>
      </c>
      <c r="X38" s="12">
        <f t="shared" si="6"/>
        <v>2.4406187435972956E-4</v>
      </c>
      <c r="Y38" s="12">
        <f t="shared" si="7"/>
        <v>2.57635181359258E-4</v>
      </c>
      <c r="Z38" s="12">
        <f t="shared" si="8"/>
        <v>2.552392665577019E-4</v>
      </c>
      <c r="AA38" s="12">
        <f t="shared" si="9"/>
        <v>2.7119515147714043E-5</v>
      </c>
      <c r="AB38" s="12">
        <f t="shared" si="10"/>
        <v>7.5240716379545164E-6</v>
      </c>
      <c r="AC38" s="12">
        <f t="shared" si="11"/>
        <v>4.866878145318576E-5</v>
      </c>
      <c r="AD38" s="12">
        <f t="shared" si="12"/>
        <v>2.946359328908807E-5</v>
      </c>
      <c r="AE38" s="12">
        <f t="shared" si="13"/>
        <v>0.10271736508865728</v>
      </c>
      <c r="AF38" s="12">
        <f t="shared" si="13"/>
        <v>3.0828541564277993E-2</v>
      </c>
      <c r="AG38" s="12">
        <f t="shared" si="13"/>
        <v>0.18890580547429134</v>
      </c>
      <c r="AH38" s="12">
        <f t="shared" si="13"/>
        <v>0.11543519022934992</v>
      </c>
    </row>
    <row r="39" spans="1:34" x14ac:dyDescent="0.25">
      <c r="A39" s="32" t="s">
        <v>232</v>
      </c>
      <c r="B39" s="32">
        <v>126192.606</v>
      </c>
      <c r="C39" s="32">
        <v>145384.736</v>
      </c>
      <c r="D39" s="32">
        <v>127614.54</v>
      </c>
      <c r="E39" s="32">
        <v>157442.818</v>
      </c>
      <c r="F39" s="32">
        <v>140267.394</v>
      </c>
      <c r="G39" s="32">
        <v>139572.29600000201</v>
      </c>
      <c r="H39" s="32">
        <v>124152.42599999999</v>
      </c>
      <c r="I39" s="32">
        <v>101256.842</v>
      </c>
      <c r="J39" s="32">
        <v>124195.54800000299</v>
      </c>
      <c r="M39" s="12">
        <f t="shared" si="39"/>
        <v>3.9164257554723499E-3</v>
      </c>
      <c r="N39" s="12">
        <f t="shared" si="39"/>
        <v>3.9759728919134671E-3</v>
      </c>
      <c r="O39" s="12">
        <f t="shared" si="39"/>
        <v>3.4635686077582931E-3</v>
      </c>
      <c r="P39" s="12">
        <f t="shared" si="38"/>
        <v>3.7609771734423317E-3</v>
      </c>
      <c r="Q39" s="12">
        <f t="shared" si="38"/>
        <v>3.4683645757730007E-3</v>
      </c>
      <c r="R39" s="12">
        <f t="shared" si="38"/>
        <v>3.6533591518205935E-3</v>
      </c>
      <c r="S39" s="12">
        <f t="shared" si="38"/>
        <v>4.2324434004318541E-3</v>
      </c>
      <c r="T39" s="12">
        <f t="shared" si="38"/>
        <v>3.3909853182672884E-3</v>
      </c>
      <c r="U39" s="12">
        <f t="shared" si="38"/>
        <v>3.8793713980810633E-3</v>
      </c>
      <c r="W39" s="12">
        <f t="shared" si="5"/>
        <v>3.7853224183813702E-3</v>
      </c>
      <c r="X39" s="12">
        <f t="shared" si="6"/>
        <v>3.6275669670119749E-3</v>
      </c>
      <c r="Y39" s="12">
        <f t="shared" si="7"/>
        <v>3.8342667055934021E-3</v>
      </c>
      <c r="Z39" s="12">
        <f t="shared" si="8"/>
        <v>3.7490520303289157E-3</v>
      </c>
      <c r="AA39" s="12">
        <f t="shared" si="9"/>
        <v>2.8023311965654131E-4</v>
      </c>
      <c r="AB39" s="12">
        <f t="shared" si="10"/>
        <v>1.4800155633168144E-4</v>
      </c>
      <c r="AC39" s="12">
        <f t="shared" si="11"/>
        <v>4.2253846093973758E-4</v>
      </c>
      <c r="AD39" s="12">
        <f t="shared" si="12"/>
        <v>2.8016841667597998E-4</v>
      </c>
      <c r="AE39" s="12">
        <f t="shared" si="13"/>
        <v>7.4031506086705001E-2</v>
      </c>
      <c r="AF39" s="12">
        <f t="shared" si="13"/>
        <v>4.0799124503438249E-2</v>
      </c>
      <c r="AG39" s="12">
        <f t="shared" si="13"/>
        <v>0.11020059202541685</v>
      </c>
      <c r="AH39" s="12">
        <f t="shared" si="13"/>
        <v>7.4730469038435818E-2</v>
      </c>
    </row>
    <row r="40" spans="1:34" x14ac:dyDescent="0.25">
      <c r="A40" s="32" t="s">
        <v>233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M40" s="12">
        <f t="shared" si="39"/>
        <v>0</v>
      </c>
      <c r="N40" s="12">
        <f t="shared" si="39"/>
        <v>0</v>
      </c>
      <c r="O40" s="12">
        <f t="shared" si="39"/>
        <v>0</v>
      </c>
      <c r="P40" s="12">
        <f t="shared" si="38"/>
        <v>0</v>
      </c>
      <c r="Q40" s="12">
        <f t="shared" si="38"/>
        <v>0</v>
      </c>
      <c r="R40" s="12">
        <f t="shared" si="38"/>
        <v>0</v>
      </c>
      <c r="S40" s="12">
        <f t="shared" si="38"/>
        <v>0</v>
      </c>
      <c r="T40" s="12">
        <f t="shared" si="38"/>
        <v>0</v>
      </c>
      <c r="U40" s="12">
        <f t="shared" si="38"/>
        <v>0</v>
      </c>
      <c r="W40" s="12">
        <f t="shared" si="5"/>
        <v>0</v>
      </c>
      <c r="X40" s="12">
        <f t="shared" si="6"/>
        <v>0</v>
      </c>
      <c r="Y40" s="12">
        <f t="shared" si="7"/>
        <v>0</v>
      </c>
      <c r="Z40" s="12">
        <f t="shared" si="8"/>
        <v>0</v>
      </c>
      <c r="AA40" s="12">
        <f t="shared" si="9"/>
        <v>0</v>
      </c>
      <c r="AB40" s="12">
        <f t="shared" si="10"/>
        <v>0</v>
      </c>
      <c r="AC40" s="12">
        <f t="shared" si="11"/>
        <v>0</v>
      </c>
      <c r="AD40" s="12">
        <f t="shared" si="12"/>
        <v>0</v>
      </c>
      <c r="AE40" s="12" t="e">
        <f t="shared" si="13"/>
        <v>#DIV/0!</v>
      </c>
      <c r="AF40" s="12" t="e">
        <f t="shared" si="13"/>
        <v>#DIV/0!</v>
      </c>
      <c r="AG40" s="12" t="e">
        <f t="shared" si="13"/>
        <v>#DIV/0!</v>
      </c>
      <c r="AH40" s="12" t="e">
        <f t="shared" si="13"/>
        <v>#DIV/0!</v>
      </c>
    </row>
    <row r="41" spans="1:34" x14ac:dyDescent="0.25">
      <c r="A41" s="32" t="s">
        <v>234</v>
      </c>
      <c r="B41" s="32">
        <v>6773.05</v>
      </c>
      <c r="C41" s="32">
        <v>8482.0340000199994</v>
      </c>
      <c r="D41" s="32">
        <v>7013.2160000003996</v>
      </c>
      <c r="E41" s="32">
        <v>7590.3399999999001</v>
      </c>
      <c r="F41" s="32">
        <v>7904.1020000199997</v>
      </c>
      <c r="G41" s="32">
        <v>7069.4940000000006</v>
      </c>
      <c r="H41" s="32">
        <v>7028.19</v>
      </c>
      <c r="I41" s="32">
        <v>6010.9420000100008</v>
      </c>
      <c r="J41" s="32">
        <v>6170.0940000004002</v>
      </c>
      <c r="M41" s="12">
        <f t="shared" si="39"/>
        <v>2.1020365854955086E-4</v>
      </c>
      <c r="N41" s="12">
        <f t="shared" si="39"/>
        <v>2.3196614844331299E-4</v>
      </c>
      <c r="O41" s="12">
        <f t="shared" si="39"/>
        <v>1.9034472699607402E-4</v>
      </c>
      <c r="P41" s="12">
        <f t="shared" si="38"/>
        <v>1.8131722895525085E-4</v>
      </c>
      <c r="Q41" s="12">
        <f t="shared" si="38"/>
        <v>1.9544319316409266E-4</v>
      </c>
      <c r="R41" s="12">
        <f t="shared" si="38"/>
        <v>1.8504675600980588E-4</v>
      </c>
      <c r="S41" s="12">
        <f t="shared" si="38"/>
        <v>2.3959593332860971E-4</v>
      </c>
      <c r="T41" s="12">
        <f t="shared" si="38"/>
        <v>2.0130013605391844E-4</v>
      </c>
      <c r="U41" s="12">
        <f t="shared" si="38"/>
        <v>1.9272901945786782E-4</v>
      </c>
      <c r="W41" s="12">
        <f t="shared" si="5"/>
        <v>2.1083817799631265E-4</v>
      </c>
      <c r="X41" s="12">
        <f t="shared" si="6"/>
        <v>1.8726905937638312E-4</v>
      </c>
      <c r="Y41" s="12">
        <f t="shared" si="7"/>
        <v>2.1120836294679865E-4</v>
      </c>
      <c r="Z41" s="12">
        <f t="shared" si="8"/>
        <v>2.0310520010649816E-4</v>
      </c>
      <c r="AA41" s="12">
        <f t="shared" si="9"/>
        <v>2.0817964406214411E-5</v>
      </c>
      <c r="AB41" s="12">
        <f t="shared" si="10"/>
        <v>7.3204979610129953E-6</v>
      </c>
      <c r="AC41" s="12">
        <f t="shared" si="11"/>
        <v>2.4955092146944295E-5</v>
      </c>
      <c r="AD41" s="12">
        <f t="shared" si="12"/>
        <v>2.045787916002828E-5</v>
      </c>
      <c r="AE41" s="12">
        <f t="shared" si="13"/>
        <v>9.8739064262728049E-2</v>
      </c>
      <c r="AF41" s="12">
        <f t="shared" si="13"/>
        <v>3.9090803282670825E-2</v>
      </c>
      <c r="AG41" s="12">
        <f t="shared" si="13"/>
        <v>0.11815390166737973</v>
      </c>
      <c r="AH41" s="12">
        <f t="shared" si="13"/>
        <v>0.10072553114987305</v>
      </c>
    </row>
    <row r="42" spans="1:34" x14ac:dyDescent="0.25">
      <c r="A42" s="32" t="s">
        <v>24</v>
      </c>
      <c r="B42" s="32">
        <v>912206.80599999998</v>
      </c>
      <c r="C42" s="32">
        <v>948847.38000200002</v>
      </c>
      <c r="D42" s="32">
        <v>908547.97000000998</v>
      </c>
      <c r="E42" s="32">
        <v>1059471.0660000001</v>
      </c>
      <c r="F42" s="32">
        <v>1044501.6579999999</v>
      </c>
      <c r="G42" s="32">
        <v>918794.82199999993</v>
      </c>
      <c r="H42" s="32">
        <v>904350.65799999994</v>
      </c>
      <c r="I42" s="32">
        <v>753234.40600099997</v>
      </c>
      <c r="J42" s="32">
        <v>818595.79000001994</v>
      </c>
      <c r="M42" s="12">
        <f t="shared" si="39"/>
        <v>2.8310614564339604E-2</v>
      </c>
      <c r="N42" s="12">
        <f t="shared" si="39"/>
        <v>2.5949020270264609E-2</v>
      </c>
      <c r="O42" s="12">
        <f t="shared" si="39"/>
        <v>2.4658774991741208E-2</v>
      </c>
      <c r="P42" s="12">
        <f t="shared" si="38"/>
        <v>2.5308531349766711E-2</v>
      </c>
      <c r="Q42" s="12">
        <f t="shared" si="38"/>
        <v>2.5827189389027685E-2</v>
      </c>
      <c r="R42" s="12">
        <f t="shared" si="38"/>
        <v>2.4049811945481104E-2</v>
      </c>
      <c r="S42" s="12">
        <f t="shared" si="38"/>
        <v>3.0829949099249212E-2</v>
      </c>
      <c r="T42" s="12">
        <f t="shared" si="38"/>
        <v>2.522502935617104E-2</v>
      </c>
      <c r="U42" s="12">
        <f t="shared" si="38"/>
        <v>2.5569653223926941E-2</v>
      </c>
      <c r="W42" s="12">
        <f t="shared" si="5"/>
        <v>2.6306136608781807E-2</v>
      </c>
      <c r="X42" s="12">
        <f t="shared" si="6"/>
        <v>2.5061844228091833E-2</v>
      </c>
      <c r="Y42" s="12">
        <f t="shared" si="7"/>
        <v>2.7208210559782398E-2</v>
      </c>
      <c r="Z42" s="12">
        <f t="shared" si="8"/>
        <v>2.6192063798885348E-2</v>
      </c>
      <c r="AA42" s="12">
        <f t="shared" si="9"/>
        <v>1.8519265982824093E-3</v>
      </c>
      <c r="AB42" s="12">
        <f t="shared" si="10"/>
        <v>9.1400686332610329E-4</v>
      </c>
      <c r="AC42" s="12">
        <f t="shared" si="11"/>
        <v>3.1412471947860404E-3</v>
      </c>
      <c r="AD42" s="12">
        <f t="shared" si="12"/>
        <v>2.0986256988890445E-3</v>
      </c>
      <c r="AE42" s="12">
        <f t="shared" si="13"/>
        <v>7.0399033724480031E-2</v>
      </c>
      <c r="AF42" s="12">
        <f t="shared" si="13"/>
        <v>3.6470056034487379E-2</v>
      </c>
      <c r="AG42" s="12">
        <f t="shared" si="13"/>
        <v>0.11545217896208324</v>
      </c>
      <c r="AH42" s="12">
        <f t="shared" si="13"/>
        <v>8.0124487898443328E-2</v>
      </c>
    </row>
    <row r="43" spans="1:34" x14ac:dyDescent="0.25">
      <c r="A43" s="32" t="s">
        <v>235</v>
      </c>
      <c r="B43" s="32">
        <v>119425.77800000001</v>
      </c>
      <c r="C43" s="32">
        <v>126226.99</v>
      </c>
      <c r="D43" s="32">
        <v>104778.84600000001</v>
      </c>
      <c r="E43" s="32">
        <v>154321.764</v>
      </c>
      <c r="F43" s="32">
        <v>118527.77800000001</v>
      </c>
      <c r="G43" s="32">
        <v>118347.382</v>
      </c>
      <c r="H43" s="32">
        <v>107288.296</v>
      </c>
      <c r="I43" s="32">
        <v>83781.996000200001</v>
      </c>
      <c r="J43" s="32">
        <v>100908.57399999999</v>
      </c>
      <c r="M43" s="12">
        <f t="shared" si="39"/>
        <v>3.7064151985776663E-3</v>
      </c>
      <c r="N43" s="12">
        <f t="shared" si="39"/>
        <v>3.4520480228944551E-3</v>
      </c>
      <c r="O43" s="12">
        <f t="shared" si="39"/>
        <v>2.8437881903013609E-3</v>
      </c>
      <c r="P43" s="12">
        <f t="shared" si="38"/>
        <v>3.6864217697713882E-3</v>
      </c>
      <c r="Q43" s="12">
        <f t="shared" si="38"/>
        <v>2.9308133183132096E-3</v>
      </c>
      <c r="R43" s="12">
        <f t="shared" si="38"/>
        <v>3.0977887697978511E-3</v>
      </c>
      <c r="S43" s="12">
        <f t="shared" si="38"/>
        <v>3.6575333642596664E-3</v>
      </c>
      <c r="T43" s="12">
        <f t="shared" si="38"/>
        <v>2.8057710744307717E-3</v>
      </c>
      <c r="U43" s="12">
        <f t="shared" si="38"/>
        <v>3.1519796168276255E-3</v>
      </c>
      <c r="W43" s="12">
        <f t="shared" si="5"/>
        <v>3.3340838039244941E-3</v>
      </c>
      <c r="X43" s="12">
        <f t="shared" si="6"/>
        <v>3.2383412859608163E-3</v>
      </c>
      <c r="Y43" s="12">
        <f t="shared" si="7"/>
        <v>3.205094685172688E-3</v>
      </c>
      <c r="Z43" s="12">
        <f t="shared" si="8"/>
        <v>3.2591732583526658E-3</v>
      </c>
      <c r="AA43" s="12">
        <f t="shared" si="9"/>
        <v>4.4324711682065896E-4</v>
      </c>
      <c r="AB43" s="12">
        <f t="shared" si="10"/>
        <v>3.9692857081414802E-4</v>
      </c>
      <c r="AC43" s="12">
        <f t="shared" si="11"/>
        <v>4.2835809488979659E-4</v>
      </c>
      <c r="AD43" s="12">
        <f t="shared" si="12"/>
        <v>3.7113543142604428E-4</v>
      </c>
      <c r="AE43" s="12">
        <f t="shared" si="13"/>
        <v>0.13294420383162542</v>
      </c>
      <c r="AF43" s="12">
        <f t="shared" si="13"/>
        <v>0.12257156851717661</v>
      </c>
      <c r="AG43" s="12">
        <f t="shared" si="13"/>
        <v>0.13364912333836931</v>
      </c>
      <c r="AH43" s="12">
        <f t="shared" si="13"/>
        <v>0.11387410303361196</v>
      </c>
    </row>
    <row r="44" spans="1:34" x14ac:dyDescent="0.25">
      <c r="A44" s="32" t="s">
        <v>236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M44" s="12">
        <f t="shared" si="39"/>
        <v>0</v>
      </c>
      <c r="N44" s="12">
        <f t="shared" si="39"/>
        <v>0</v>
      </c>
      <c r="O44" s="12">
        <f t="shared" si="39"/>
        <v>0</v>
      </c>
      <c r="P44" s="12">
        <f t="shared" si="38"/>
        <v>0</v>
      </c>
      <c r="Q44" s="12">
        <f t="shared" si="38"/>
        <v>0</v>
      </c>
      <c r="R44" s="12">
        <f t="shared" si="38"/>
        <v>0</v>
      </c>
      <c r="S44" s="12">
        <f t="shared" si="38"/>
        <v>0</v>
      </c>
      <c r="T44" s="12">
        <f t="shared" si="38"/>
        <v>0</v>
      </c>
      <c r="U44" s="12">
        <f t="shared" si="38"/>
        <v>0</v>
      </c>
      <c r="W44" s="12">
        <f t="shared" si="5"/>
        <v>0</v>
      </c>
      <c r="X44" s="12">
        <f t="shared" si="6"/>
        <v>0</v>
      </c>
      <c r="Y44" s="12">
        <f t="shared" si="7"/>
        <v>0</v>
      </c>
      <c r="Z44" s="12">
        <f t="shared" si="8"/>
        <v>0</v>
      </c>
      <c r="AA44" s="12">
        <f t="shared" si="9"/>
        <v>0</v>
      </c>
      <c r="AB44" s="12">
        <f t="shared" si="10"/>
        <v>0</v>
      </c>
      <c r="AC44" s="12">
        <f t="shared" si="11"/>
        <v>0</v>
      </c>
      <c r="AD44" s="12">
        <f t="shared" si="12"/>
        <v>0</v>
      </c>
      <c r="AE44" s="12" t="e">
        <f t="shared" si="13"/>
        <v>#DIV/0!</v>
      </c>
      <c r="AF44" s="12" t="e">
        <f t="shared" si="13"/>
        <v>#DIV/0!</v>
      </c>
      <c r="AG44" s="12" t="e">
        <f t="shared" si="13"/>
        <v>#DIV/0!</v>
      </c>
      <c r="AH44" s="12" t="e">
        <f t="shared" si="13"/>
        <v>#DIV/0!</v>
      </c>
    </row>
    <row r="45" spans="1:34" x14ac:dyDescent="0.25">
      <c r="A45" s="32" t="s">
        <v>160</v>
      </c>
      <c r="B45" s="32">
        <v>410977.51</v>
      </c>
      <c r="C45" s="32">
        <v>433776.77800001</v>
      </c>
      <c r="D45" s="32">
        <v>419305.47800000198</v>
      </c>
      <c r="E45" s="32">
        <v>483986.35000000102</v>
      </c>
      <c r="F45" s="32">
        <v>469613.79399999999</v>
      </c>
      <c r="G45" s="32">
        <v>423711.26199999999</v>
      </c>
      <c r="H45" s="32">
        <v>436848.60399999999</v>
      </c>
      <c r="I45" s="32">
        <v>345995.96599999996</v>
      </c>
      <c r="J45" s="32">
        <v>366999.684000001</v>
      </c>
      <c r="M45" s="12">
        <f t="shared" si="39"/>
        <v>1.275481152266477E-2</v>
      </c>
      <c r="N45" s="12">
        <f t="shared" si="39"/>
        <v>1.1862900865119746E-2</v>
      </c>
      <c r="O45" s="12">
        <f t="shared" si="39"/>
        <v>1.1380312076209282E-2</v>
      </c>
      <c r="P45" s="12">
        <f t="shared" si="38"/>
        <v>1.1561414091353948E-2</v>
      </c>
      <c r="Q45" s="12">
        <f t="shared" si="38"/>
        <v>1.1612048965591813E-2</v>
      </c>
      <c r="R45" s="12">
        <f t="shared" si="38"/>
        <v>1.1090807138095163E-2</v>
      </c>
      <c r="S45" s="12">
        <f t="shared" si="38"/>
        <v>1.4892475729694307E-2</v>
      </c>
      <c r="T45" s="12">
        <f t="shared" si="38"/>
        <v>1.1587041603427724E-2</v>
      </c>
      <c r="U45" s="12">
        <f t="shared" si="38"/>
        <v>1.1463599944938107E-2</v>
      </c>
      <c r="W45" s="12">
        <f t="shared" si="5"/>
        <v>1.1999341487997932E-2</v>
      </c>
      <c r="X45" s="12">
        <f t="shared" si="6"/>
        <v>1.1421423398346973E-2</v>
      </c>
      <c r="Y45" s="12">
        <f t="shared" si="7"/>
        <v>1.2647705759353379E-2</v>
      </c>
      <c r="Z45" s="12">
        <f t="shared" si="8"/>
        <v>1.2022823548566096E-2</v>
      </c>
      <c r="AA45" s="12">
        <f t="shared" si="9"/>
        <v>6.9733364665355976E-4</v>
      </c>
      <c r="AB45" s="12">
        <f t="shared" si="10"/>
        <v>2.8743922188776051E-4</v>
      </c>
      <c r="AC45" s="12">
        <f t="shared" si="11"/>
        <v>1.9450073587446847E-3</v>
      </c>
      <c r="AD45" s="12">
        <f t="shared" si="12"/>
        <v>1.170578503819942E-3</v>
      </c>
      <c r="AE45" s="12">
        <f t="shared" si="13"/>
        <v>5.8114326302910191E-2</v>
      </c>
      <c r="AF45" s="12">
        <f t="shared" si="13"/>
        <v>2.5166672477036592E-2</v>
      </c>
      <c r="AG45" s="12">
        <f t="shared" si="13"/>
        <v>0.15378341303570334</v>
      </c>
      <c r="AH45" s="12">
        <f t="shared" si="13"/>
        <v>9.7363027835466423E-2</v>
      </c>
    </row>
    <row r="46" spans="1:34" x14ac:dyDescent="0.25">
      <c r="A46" s="32" t="s">
        <v>237</v>
      </c>
      <c r="B46" s="32">
        <v>0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M46" s="12">
        <f t="shared" si="39"/>
        <v>0</v>
      </c>
      <c r="N46" s="12">
        <f t="shared" si="39"/>
        <v>0</v>
      </c>
      <c r="O46" s="12">
        <f t="shared" si="39"/>
        <v>0</v>
      </c>
      <c r="P46" s="12">
        <f t="shared" si="38"/>
        <v>0</v>
      </c>
      <c r="Q46" s="12">
        <f t="shared" si="38"/>
        <v>0</v>
      </c>
      <c r="R46" s="12">
        <f t="shared" si="38"/>
        <v>0</v>
      </c>
      <c r="S46" s="12">
        <f t="shared" si="38"/>
        <v>0</v>
      </c>
      <c r="T46" s="12">
        <f t="shared" si="38"/>
        <v>0</v>
      </c>
      <c r="U46" s="12">
        <f t="shared" si="38"/>
        <v>0</v>
      </c>
      <c r="W46" s="12">
        <f t="shared" si="5"/>
        <v>0</v>
      </c>
      <c r="X46" s="12">
        <f t="shared" si="6"/>
        <v>0</v>
      </c>
      <c r="Y46" s="12">
        <f t="shared" si="7"/>
        <v>0</v>
      </c>
      <c r="Z46" s="12">
        <f t="shared" si="8"/>
        <v>0</v>
      </c>
      <c r="AA46" s="12">
        <f t="shared" si="9"/>
        <v>0</v>
      </c>
      <c r="AB46" s="12">
        <f t="shared" si="10"/>
        <v>0</v>
      </c>
      <c r="AC46" s="12">
        <f t="shared" si="11"/>
        <v>0</v>
      </c>
      <c r="AD46" s="12">
        <f t="shared" si="12"/>
        <v>0</v>
      </c>
      <c r="AE46" s="12" t="e">
        <f t="shared" si="13"/>
        <v>#DIV/0!</v>
      </c>
      <c r="AF46" s="12" t="e">
        <f t="shared" si="13"/>
        <v>#DIV/0!</v>
      </c>
      <c r="AG46" s="12" t="e">
        <f t="shared" si="13"/>
        <v>#DIV/0!</v>
      </c>
      <c r="AH46" s="12" t="e">
        <f t="shared" si="13"/>
        <v>#DIV/0!</v>
      </c>
    </row>
    <row r="47" spans="1:34" x14ac:dyDescent="0.25">
      <c r="A47" s="32" t="s">
        <v>238</v>
      </c>
      <c r="B47" s="32">
        <v>30912.43</v>
      </c>
      <c r="C47" s="32">
        <v>42553.036</v>
      </c>
      <c r="D47" s="32">
        <v>36519.635999999999</v>
      </c>
      <c r="E47" s="32">
        <v>40172.794000000002</v>
      </c>
      <c r="F47" s="32">
        <v>42490.152000000002</v>
      </c>
      <c r="G47" s="32">
        <v>37750.413999999997</v>
      </c>
      <c r="H47" s="32">
        <v>30344.6</v>
      </c>
      <c r="I47" s="32">
        <v>28867.788</v>
      </c>
      <c r="J47" s="32">
        <v>33350.938000000002</v>
      </c>
      <c r="M47" s="12">
        <f t="shared" si="39"/>
        <v>9.5937662953276474E-4</v>
      </c>
      <c r="N47" s="12">
        <f t="shared" si="39"/>
        <v>1.1637378328672543E-3</v>
      </c>
      <c r="O47" s="12">
        <f t="shared" si="39"/>
        <v>9.9117439765374418E-4</v>
      </c>
      <c r="P47" s="12">
        <f t="shared" si="38"/>
        <v>9.5964340035758924E-4</v>
      </c>
      <c r="Q47" s="12">
        <f t="shared" si="38"/>
        <v>1.050645726090914E-3</v>
      </c>
      <c r="R47" s="12">
        <f t="shared" si="38"/>
        <v>9.8813177417325193E-4</v>
      </c>
      <c r="S47" s="12">
        <f t="shared" si="38"/>
        <v>1.0344687264407096E-3</v>
      </c>
      <c r="T47" s="12">
        <f t="shared" si="38"/>
        <v>9.6675190876338612E-4</v>
      </c>
      <c r="U47" s="12">
        <f t="shared" si="38"/>
        <v>1.0417497008537839E-3</v>
      </c>
      <c r="W47" s="12">
        <f t="shared" si="5"/>
        <v>1.0380962866845878E-3</v>
      </c>
      <c r="X47" s="12">
        <f t="shared" si="6"/>
        <v>9.9947363354058508E-4</v>
      </c>
      <c r="Y47" s="12">
        <f t="shared" si="7"/>
        <v>1.0143234453526264E-3</v>
      </c>
      <c r="Z47" s="12">
        <f t="shared" si="8"/>
        <v>1.0172977885259333E-3</v>
      </c>
      <c r="AA47" s="12">
        <f t="shared" si="9"/>
        <v>1.0996419012454575E-4</v>
      </c>
      <c r="AB47" s="12">
        <f t="shared" si="10"/>
        <v>4.6549265865852335E-5</v>
      </c>
      <c r="AC47" s="12">
        <f t="shared" si="11"/>
        <v>4.1358692764605622E-5</v>
      </c>
      <c r="AD47" s="12">
        <f t="shared" si="12"/>
        <v>6.5399131961859573E-5</v>
      </c>
      <c r="AE47" s="12">
        <f t="shared" si="13"/>
        <v>0.10592870000117528</v>
      </c>
      <c r="AF47" s="12">
        <f t="shared" si="13"/>
        <v>4.6573780741923025E-2</v>
      </c>
      <c r="AG47" s="12">
        <f t="shared" si="13"/>
        <v>4.0774659162322133E-2</v>
      </c>
      <c r="AH47" s="12">
        <f t="shared" si="13"/>
        <v>6.4287107176968367E-2</v>
      </c>
    </row>
    <row r="48" spans="1:34" x14ac:dyDescent="0.25">
      <c r="A48" s="32" t="s">
        <v>239</v>
      </c>
      <c r="B48" s="32">
        <v>8673.51000002</v>
      </c>
      <c r="C48" s="32">
        <v>9170.3660000199998</v>
      </c>
      <c r="D48" s="32">
        <v>7997.2139999999999</v>
      </c>
      <c r="E48" s="32">
        <v>10342.258</v>
      </c>
      <c r="F48" s="32">
        <v>10219.806</v>
      </c>
      <c r="G48" s="32">
        <v>8665.1579999999994</v>
      </c>
      <c r="H48" s="32">
        <v>9457.5840000200005</v>
      </c>
      <c r="I48" s="32">
        <v>6765.3700000199997</v>
      </c>
      <c r="J48" s="32">
        <v>7949.9579999999996</v>
      </c>
      <c r="M48" s="12">
        <f t="shared" si="39"/>
        <v>2.6918501036760675E-4</v>
      </c>
      <c r="N48" s="12">
        <f t="shared" si="39"/>
        <v>2.5079060999226528E-4</v>
      </c>
      <c r="O48" s="12">
        <f t="shared" si="39"/>
        <v>2.1705128083308634E-4</v>
      </c>
      <c r="P48" s="12">
        <f t="shared" si="38"/>
        <v>2.4705475139457516E-4</v>
      </c>
      <c r="Q48" s="12">
        <f t="shared" si="38"/>
        <v>2.5270315567189026E-4</v>
      </c>
      <c r="R48" s="12">
        <f t="shared" si="38"/>
        <v>2.2681388204197036E-4</v>
      </c>
      <c r="S48" s="12">
        <f t="shared" si="38"/>
        <v>3.2241568106703409E-4</v>
      </c>
      <c r="T48" s="12">
        <f t="shared" si="38"/>
        <v>2.2656513762016973E-4</v>
      </c>
      <c r="U48" s="12">
        <f t="shared" si="38"/>
        <v>2.4832484076760134E-4</v>
      </c>
      <c r="W48" s="12">
        <f t="shared" si="5"/>
        <v>2.4567563373098614E-4</v>
      </c>
      <c r="X48" s="12">
        <f t="shared" si="6"/>
        <v>2.421905963694786E-4</v>
      </c>
      <c r="Y48" s="12">
        <f t="shared" si="7"/>
        <v>2.6576855315160172E-4</v>
      </c>
      <c r="Z48" s="12">
        <f t="shared" si="8"/>
        <v>2.5121159441735544E-4</v>
      </c>
      <c r="AA48" s="12">
        <f t="shared" si="9"/>
        <v>2.6440568742175694E-5</v>
      </c>
      <c r="AB48" s="12">
        <f t="shared" si="10"/>
        <v>1.3612811074585062E-5</v>
      </c>
      <c r="AC48" s="12">
        <f t="shared" si="11"/>
        <v>5.0249815880922433E-5</v>
      </c>
      <c r="AD48" s="12">
        <f t="shared" si="12"/>
        <v>3.1206376623879808E-5</v>
      </c>
      <c r="AE48" s="12">
        <f t="shared" si="13"/>
        <v>0.1076238955432105</v>
      </c>
      <c r="AF48" s="12">
        <f t="shared" si="13"/>
        <v>5.6207017442649887E-2</v>
      </c>
      <c r="AG48" s="12">
        <f t="shared" si="13"/>
        <v>0.18907359537100143</v>
      </c>
      <c r="AH48" s="12">
        <f t="shared" si="13"/>
        <v>0.12422347263173875</v>
      </c>
    </row>
    <row r="49" spans="1:34" x14ac:dyDescent="0.25">
      <c r="A49" s="32" t="s">
        <v>161</v>
      </c>
      <c r="B49" s="32">
        <v>506676.158</v>
      </c>
      <c r="C49" s="32">
        <v>505318.092</v>
      </c>
      <c r="D49" s="32">
        <v>461735.14199999999</v>
      </c>
      <c r="E49" s="32">
        <v>520442.35800000001</v>
      </c>
      <c r="F49" s="32">
        <v>552208.72600000002</v>
      </c>
      <c r="G49" s="32">
        <v>439409.82799999998</v>
      </c>
      <c r="H49" s="32">
        <v>450848.81599999999</v>
      </c>
      <c r="I49" s="32">
        <v>433046.38799999998</v>
      </c>
      <c r="J49" s="32">
        <v>379913.69199999998</v>
      </c>
      <c r="M49" s="12">
        <f t="shared" si="39"/>
        <v>1.572484805389452E-2</v>
      </c>
      <c r="N49" s="12">
        <f t="shared" si="39"/>
        <v>1.3819408356496487E-2</v>
      </c>
      <c r="O49" s="12">
        <f t="shared" si="39"/>
        <v>1.2531889727691044E-2</v>
      </c>
      <c r="P49" s="12">
        <f t="shared" si="38"/>
        <v>1.2432271305830554E-2</v>
      </c>
      <c r="Q49" s="12">
        <f t="shared" si="38"/>
        <v>1.3654357788176625E-2</v>
      </c>
      <c r="R49" s="12">
        <f t="shared" si="38"/>
        <v>1.1501723211056797E-2</v>
      </c>
      <c r="S49" s="12">
        <f t="shared" si="38"/>
        <v>1.5369752789782096E-2</v>
      </c>
      <c r="T49" s="12">
        <f t="shared" si="38"/>
        <v>1.4502268832724208E-2</v>
      </c>
      <c r="U49" s="12">
        <f t="shared" si="38"/>
        <v>1.1866981821958247E-2</v>
      </c>
      <c r="W49" s="12">
        <f t="shared" si="5"/>
        <v>1.4025382046027352E-2</v>
      </c>
      <c r="X49" s="12">
        <f t="shared" si="6"/>
        <v>1.2529450768354657E-2</v>
      </c>
      <c r="Y49" s="12">
        <f t="shared" si="7"/>
        <v>1.3913001148154849E-2</v>
      </c>
      <c r="Z49" s="12">
        <f t="shared" si="8"/>
        <v>1.3489277987512288E-2</v>
      </c>
      <c r="AA49" s="12">
        <f t="shared" si="9"/>
        <v>1.6064135796245761E-3</v>
      </c>
      <c r="AB49" s="12">
        <f t="shared" si="10"/>
        <v>1.0796026081875316E-3</v>
      </c>
      <c r="AC49" s="12">
        <f t="shared" si="11"/>
        <v>1.8242199473516634E-3</v>
      </c>
      <c r="AD49" s="12">
        <f t="shared" si="12"/>
        <v>1.5129615453068311E-3</v>
      </c>
      <c r="AE49" s="12">
        <f t="shared" si="13"/>
        <v>0.11453617265845446</v>
      </c>
      <c r="AF49" s="12">
        <f t="shared" si="13"/>
        <v>8.6165198151722563E-2</v>
      </c>
      <c r="AG49" s="12">
        <f t="shared" si="13"/>
        <v>0.13111620763386428</v>
      </c>
      <c r="AH49" s="12">
        <f t="shared" si="13"/>
        <v>0.11216030588942245</v>
      </c>
    </row>
    <row r="50" spans="1:34" x14ac:dyDescent="0.25">
      <c r="A50" s="32" t="s">
        <v>240</v>
      </c>
      <c r="B50" s="32">
        <v>22189.668000099999</v>
      </c>
      <c r="C50" s="32">
        <v>24770.648000000001</v>
      </c>
      <c r="D50" s="32">
        <v>22649.008000000002</v>
      </c>
      <c r="E50" s="32">
        <v>25761.412</v>
      </c>
      <c r="F50" s="32">
        <v>27375.71</v>
      </c>
      <c r="G50" s="32">
        <v>22102.822</v>
      </c>
      <c r="H50" s="32">
        <v>23128.67</v>
      </c>
      <c r="I50" s="32">
        <v>19766.536000100001</v>
      </c>
      <c r="J50" s="32">
        <v>20710.675999999999</v>
      </c>
      <c r="M50" s="12">
        <f t="shared" si="39"/>
        <v>6.8866306842868649E-4</v>
      </c>
      <c r="N50" s="12">
        <f t="shared" si="39"/>
        <v>6.774261705378104E-4</v>
      </c>
      <c r="O50" s="12">
        <f t="shared" si="39"/>
        <v>6.147135985105338E-4</v>
      </c>
      <c r="P50" s="12">
        <f t="shared" si="38"/>
        <v>6.1538585067528052E-4</v>
      </c>
      <c r="Q50" s="12">
        <f t="shared" si="38"/>
        <v>6.7691385783238186E-4</v>
      </c>
      <c r="R50" s="12">
        <f t="shared" si="38"/>
        <v>5.7854996549430119E-4</v>
      </c>
      <c r="S50" s="12">
        <f t="shared" si="38"/>
        <v>7.8847260465346209E-4</v>
      </c>
      <c r="T50" s="12">
        <f t="shared" si="38"/>
        <v>6.6196053565783651E-4</v>
      </c>
      <c r="U50" s="12">
        <f t="shared" si="38"/>
        <v>6.4691855226019842E-4</v>
      </c>
      <c r="W50" s="12">
        <f t="shared" si="5"/>
        <v>6.602676124923436E-4</v>
      </c>
      <c r="X50" s="12">
        <f t="shared" si="6"/>
        <v>6.2361655800065449E-4</v>
      </c>
      <c r="Y50" s="12">
        <f t="shared" si="7"/>
        <v>6.9911723085716571E-4</v>
      </c>
      <c r="Z50" s="12">
        <f t="shared" si="8"/>
        <v>6.6100046711672119E-4</v>
      </c>
      <c r="AA50" s="12">
        <f t="shared" si="9"/>
        <v>3.9849003888976744E-5</v>
      </c>
      <c r="AB50" s="12">
        <f t="shared" si="10"/>
        <v>4.9695796967966567E-5</v>
      </c>
      <c r="AC50" s="12">
        <f t="shared" si="11"/>
        <v>7.7748649093348218E-5</v>
      </c>
      <c r="AD50" s="12">
        <f t="shared" si="12"/>
        <v>5.995610874877792E-5</v>
      </c>
      <c r="AE50" s="12">
        <f t="shared" si="13"/>
        <v>6.0352807157323392E-2</v>
      </c>
      <c r="AF50" s="12">
        <f t="shared" si="13"/>
        <v>7.9689668804327055E-2</v>
      </c>
      <c r="AG50" s="12">
        <f t="shared" si="13"/>
        <v>0.11120974517824862</v>
      </c>
      <c r="AH50" s="12">
        <f t="shared" si="13"/>
        <v>9.0705092857658626E-2</v>
      </c>
    </row>
    <row r="51" spans="1:34" x14ac:dyDescent="0.25">
      <c r="A51" s="32" t="s">
        <v>241</v>
      </c>
      <c r="B51" s="32">
        <v>13132.406000000001</v>
      </c>
      <c r="C51" s="32">
        <v>17171.349999999999</v>
      </c>
      <c r="D51" s="32">
        <v>14380.994000000001</v>
      </c>
      <c r="E51" s="32">
        <v>20435.047999999999</v>
      </c>
      <c r="F51" s="32">
        <v>18923.718000000001</v>
      </c>
      <c r="G51" s="32">
        <v>16080.432000000001</v>
      </c>
      <c r="H51" s="32">
        <v>14244.248</v>
      </c>
      <c r="I51" s="32">
        <v>12763.556</v>
      </c>
      <c r="J51" s="32">
        <v>14947.554</v>
      </c>
      <c r="M51" s="12">
        <f t="shared" si="39"/>
        <v>4.0756819848636479E-4</v>
      </c>
      <c r="N51" s="12">
        <f t="shared" si="39"/>
        <v>4.6960103237769275E-4</v>
      </c>
      <c r="O51" s="12">
        <f t="shared" si="39"/>
        <v>3.903125722724101E-4</v>
      </c>
      <c r="P51" s="12">
        <f t="shared" si="38"/>
        <v>4.8815023792446579E-4</v>
      </c>
      <c r="Q51" s="12">
        <f t="shared" si="38"/>
        <v>4.679230951786122E-4</v>
      </c>
      <c r="R51" s="12">
        <f t="shared" si="38"/>
        <v>4.2091156408595502E-4</v>
      </c>
      <c r="S51" s="12">
        <f t="shared" si="38"/>
        <v>4.855964187257576E-4</v>
      </c>
      <c r="T51" s="12">
        <f t="shared" si="38"/>
        <v>4.2743808862696268E-4</v>
      </c>
      <c r="U51" s="12">
        <f t="shared" si="38"/>
        <v>4.6690170777193073E-4</v>
      </c>
      <c r="W51" s="12">
        <f t="shared" si="5"/>
        <v>4.2249393437882255E-4</v>
      </c>
      <c r="X51" s="12">
        <f t="shared" si="6"/>
        <v>4.5899496572967771E-4</v>
      </c>
      <c r="Y51" s="12">
        <f t="shared" si="7"/>
        <v>4.5997873837488363E-4</v>
      </c>
      <c r="Z51" s="12">
        <f t="shared" si="8"/>
        <v>4.4715587949446128E-4</v>
      </c>
      <c r="AA51" s="12">
        <f t="shared" si="9"/>
        <v>4.1698299370781311E-5</v>
      </c>
      <c r="AB51" s="12">
        <f t="shared" si="10"/>
        <v>3.449700619594557E-5</v>
      </c>
      <c r="AC51" s="12">
        <f t="shared" si="11"/>
        <v>2.9690797714518148E-5</v>
      </c>
      <c r="AD51" s="12">
        <f t="shared" si="12"/>
        <v>3.5984499754342794E-5</v>
      </c>
      <c r="AE51" s="12">
        <f t="shared" si="13"/>
        <v>9.8695616617759982E-2</v>
      </c>
      <c r="AF51" s="12">
        <f t="shared" si="13"/>
        <v>7.5157700566725549E-2</v>
      </c>
      <c r="AG51" s="12">
        <f t="shared" si="13"/>
        <v>6.454819590013329E-2</v>
      </c>
      <c r="AH51" s="12">
        <f t="shared" si="13"/>
        <v>8.0474173335315646E-2</v>
      </c>
    </row>
    <row r="52" spans="1:34" x14ac:dyDescent="0.25">
      <c r="A52" s="32" t="s">
        <v>242</v>
      </c>
      <c r="B52" s="32">
        <v>103571.874</v>
      </c>
      <c r="C52" s="32">
        <v>125048.17400100001</v>
      </c>
      <c r="D52" s="32">
        <v>110490.18399999999</v>
      </c>
      <c r="E52" s="32">
        <v>134029.54199999999</v>
      </c>
      <c r="F52" s="32">
        <v>135448.40599999999</v>
      </c>
      <c r="G52" s="32">
        <v>119839.79</v>
      </c>
      <c r="H52" s="32">
        <v>109420.32799999999</v>
      </c>
      <c r="I52" s="32">
        <v>89782.682000000001</v>
      </c>
      <c r="J52" s="32">
        <v>100346.71400000001</v>
      </c>
      <c r="M52" s="12">
        <f t="shared" si="39"/>
        <v>3.2143844852220347E-3</v>
      </c>
      <c r="N52" s="12">
        <f t="shared" si="39"/>
        <v>3.4198098348595168E-3</v>
      </c>
      <c r="O52" s="12">
        <f t="shared" si="39"/>
        <v>2.9987988262766738E-3</v>
      </c>
      <c r="P52" s="12">
        <f t="shared" si="38"/>
        <v>3.2016833440375171E-3</v>
      </c>
      <c r="Q52" s="12">
        <f t="shared" si="38"/>
        <v>3.3492063965722433E-3</v>
      </c>
      <c r="R52" s="12">
        <f t="shared" si="38"/>
        <v>3.1368531298557397E-3</v>
      </c>
      <c r="S52" s="12">
        <f t="shared" si="38"/>
        <v>3.7302158325660814E-3</v>
      </c>
      <c r="T52" s="12">
        <f t="shared" si="38"/>
        <v>3.006727747806521E-3</v>
      </c>
      <c r="U52" s="12">
        <f t="shared" si="38"/>
        <v>3.1344293612119755E-3</v>
      </c>
      <c r="W52" s="12">
        <f t="shared" si="5"/>
        <v>3.2109977154527419E-3</v>
      </c>
      <c r="X52" s="12">
        <f t="shared" si="6"/>
        <v>3.2292476234884997E-3</v>
      </c>
      <c r="Y52" s="12">
        <f t="shared" si="7"/>
        <v>3.290457647194859E-3</v>
      </c>
      <c r="Z52" s="12">
        <f t="shared" si="8"/>
        <v>3.243567662045367E-3</v>
      </c>
      <c r="AA52" s="12">
        <f t="shared" si="9"/>
        <v>2.1052593663035515E-4</v>
      </c>
      <c r="AB52" s="12">
        <f t="shared" si="10"/>
        <v>1.0882701685487637E-4</v>
      </c>
      <c r="AC52" s="12">
        <f t="shared" si="11"/>
        <v>3.8615718524628243E-4</v>
      </c>
      <c r="AD52" s="12">
        <f t="shared" si="12"/>
        <v>2.2938976914735424E-4</v>
      </c>
      <c r="AE52" s="12">
        <f t="shared" si="13"/>
        <v>6.556402566629406E-2</v>
      </c>
      <c r="AF52" s="12">
        <f t="shared" si="13"/>
        <v>3.3700424849213775E-2</v>
      </c>
      <c r="AG52" s="12">
        <f t="shared" si="13"/>
        <v>0.11735668002762001</v>
      </c>
      <c r="AH52" s="12">
        <f t="shared" si="13"/>
        <v>7.0721437949810784E-2</v>
      </c>
    </row>
    <row r="53" spans="1:34" x14ac:dyDescent="0.25">
      <c r="A53" s="32" t="s">
        <v>243</v>
      </c>
      <c r="B53" s="32">
        <v>155484.236</v>
      </c>
      <c r="C53" s="32">
        <v>196814.34599999999</v>
      </c>
      <c r="D53" s="32">
        <v>187240.736</v>
      </c>
      <c r="E53" s="32">
        <v>177410.63200000001</v>
      </c>
      <c r="F53" s="32">
        <v>181627.34400000001</v>
      </c>
      <c r="G53" s="32">
        <v>166332.172001</v>
      </c>
      <c r="H53" s="32">
        <v>163188.626001</v>
      </c>
      <c r="I53" s="32">
        <v>157578.33799999999</v>
      </c>
      <c r="J53" s="32">
        <v>176852.76800000001</v>
      </c>
      <c r="M53" s="12">
        <f t="shared" si="39"/>
        <v>4.8255003660067153E-3</v>
      </c>
      <c r="N53" s="12">
        <f t="shared" si="39"/>
        <v>5.3824667290772376E-3</v>
      </c>
      <c r="O53" s="12">
        <f t="shared" si="39"/>
        <v>5.0818749595708933E-3</v>
      </c>
      <c r="P53" s="12">
        <f t="shared" si="38"/>
        <v>4.2379661756179804E-3</v>
      </c>
      <c r="Q53" s="12">
        <f t="shared" si="38"/>
        <v>4.4910640167830944E-3</v>
      </c>
      <c r="R53" s="12">
        <f t="shared" si="38"/>
        <v>4.3538093177319494E-3</v>
      </c>
      <c r="S53" s="12">
        <f t="shared" si="38"/>
        <v>5.5632148754263932E-3</v>
      </c>
      <c r="T53" s="12">
        <f t="shared" si="38"/>
        <v>5.2771330813868389E-3</v>
      </c>
      <c r="U53" s="12">
        <f t="shared" si="38"/>
        <v>5.5241720085703024E-3</v>
      </c>
      <c r="W53" s="12">
        <f t="shared" si="5"/>
        <v>5.0966140182182821E-3</v>
      </c>
      <c r="X53" s="12">
        <f t="shared" si="6"/>
        <v>4.3609465033776747E-3</v>
      </c>
      <c r="Y53" s="12">
        <f t="shared" si="7"/>
        <v>5.4548399884611779E-3</v>
      </c>
      <c r="Z53" s="12">
        <f t="shared" si="8"/>
        <v>4.9708001700190449E-3</v>
      </c>
      <c r="AA53" s="12">
        <f t="shared" si="9"/>
        <v>2.7877555898134183E-4</v>
      </c>
      <c r="AB53" s="12">
        <f t="shared" si="10"/>
        <v>1.2669977847185241E-4</v>
      </c>
      <c r="AC53" s="12">
        <f t="shared" si="11"/>
        <v>1.5513186319880093E-4</v>
      </c>
      <c r="AD53" s="12">
        <f t="shared" si="12"/>
        <v>5.1256762689373095E-4</v>
      </c>
      <c r="AE53" s="12">
        <f t="shared" si="13"/>
        <v>5.4698189422395883E-2</v>
      </c>
      <c r="AF53" s="12">
        <f t="shared" si="13"/>
        <v>2.9053275102943799E-2</v>
      </c>
      <c r="AG53" s="12">
        <f t="shared" si="13"/>
        <v>2.8439305924088887E-2</v>
      </c>
      <c r="AH53" s="12">
        <f t="shared" si="13"/>
        <v>0.1031157176635743</v>
      </c>
    </row>
    <row r="54" spans="1:34" x14ac:dyDescent="0.25">
      <c r="A54" s="32" t="s">
        <v>244</v>
      </c>
      <c r="B54" s="32">
        <v>152202.88200099999</v>
      </c>
      <c r="C54" s="32">
        <v>157265.424</v>
      </c>
      <c r="D54" s="32">
        <v>143058.106</v>
      </c>
      <c r="E54" s="32">
        <v>186678.734</v>
      </c>
      <c r="F54" s="32">
        <v>163553.64600099999</v>
      </c>
      <c r="G54" s="32">
        <v>154517.51199999999</v>
      </c>
      <c r="H54" s="32">
        <v>149667.28</v>
      </c>
      <c r="I54" s="32">
        <v>111442.732</v>
      </c>
      <c r="J54" s="32">
        <v>148716.01</v>
      </c>
      <c r="M54" s="12">
        <f t="shared" si="39"/>
        <v>4.7236625506080392E-3</v>
      </c>
      <c r="N54" s="12">
        <f t="shared" si="39"/>
        <v>4.3008852226362852E-3</v>
      </c>
      <c r="O54" s="12">
        <f t="shared" si="39"/>
        <v>3.8827202999513872E-3</v>
      </c>
      <c r="P54" s="12">
        <f t="shared" si="38"/>
        <v>4.4593616035322288E-3</v>
      </c>
      <c r="Q54" s="12">
        <f t="shared" si="38"/>
        <v>4.0441592008787575E-3</v>
      </c>
      <c r="R54" s="12">
        <f t="shared" si="38"/>
        <v>4.0445559954229039E-3</v>
      </c>
      <c r="S54" s="12">
        <f t="shared" si="38"/>
        <v>5.1022626935746419E-3</v>
      </c>
      <c r="T54" s="12">
        <f t="shared" si="38"/>
        <v>3.7321000791195537E-3</v>
      </c>
      <c r="U54" s="12">
        <f t="shared" si="38"/>
        <v>4.6452924031602444E-3</v>
      </c>
      <c r="W54" s="12">
        <f t="shared" si="5"/>
        <v>4.3024226910652373E-3</v>
      </c>
      <c r="X54" s="12">
        <f t="shared" si="6"/>
        <v>4.1826922666112964E-3</v>
      </c>
      <c r="Y54" s="12">
        <f t="shared" si="7"/>
        <v>4.4932183919514793E-3</v>
      </c>
      <c r="Z54" s="12">
        <f t="shared" si="8"/>
        <v>4.326111116542671E-3</v>
      </c>
      <c r="AA54" s="12">
        <f t="shared" si="9"/>
        <v>4.2047323350214143E-4</v>
      </c>
      <c r="AB54" s="12">
        <f t="shared" si="10"/>
        <v>2.3960275636077046E-4</v>
      </c>
      <c r="AC54" s="12">
        <f t="shared" si="11"/>
        <v>6.976254555106509E-4</v>
      </c>
      <c r="AD54" s="12">
        <f t="shared" si="12"/>
        <v>4.4566549153809255E-4</v>
      </c>
      <c r="AE54" s="12">
        <f t="shared" si="13"/>
        <v>9.7729410542420792E-2</v>
      </c>
      <c r="AF54" s="12">
        <f t="shared" si="13"/>
        <v>5.7284337715547529E-2</v>
      </c>
      <c r="AG54" s="12">
        <f t="shared" si="13"/>
        <v>0.15526186235689751</v>
      </c>
      <c r="AH54" s="12">
        <f t="shared" si="13"/>
        <v>0.1030175784976735</v>
      </c>
    </row>
    <row r="55" spans="1:34" x14ac:dyDescent="0.25">
      <c r="A55" s="32" t="s">
        <v>245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M55" s="12">
        <f t="shared" si="39"/>
        <v>0</v>
      </c>
      <c r="N55" s="12">
        <f t="shared" si="39"/>
        <v>0</v>
      </c>
      <c r="O55" s="12">
        <f t="shared" si="39"/>
        <v>0</v>
      </c>
      <c r="P55" s="12">
        <f t="shared" si="38"/>
        <v>0</v>
      </c>
      <c r="Q55" s="12">
        <f t="shared" si="38"/>
        <v>0</v>
      </c>
      <c r="R55" s="12">
        <f t="shared" si="38"/>
        <v>0</v>
      </c>
      <c r="S55" s="12">
        <f t="shared" si="38"/>
        <v>0</v>
      </c>
      <c r="T55" s="12">
        <f t="shared" si="38"/>
        <v>0</v>
      </c>
      <c r="U55" s="12">
        <f t="shared" si="38"/>
        <v>0</v>
      </c>
      <c r="W55" s="12">
        <f t="shared" si="5"/>
        <v>0</v>
      </c>
      <c r="X55" s="12">
        <f t="shared" si="6"/>
        <v>0</v>
      </c>
      <c r="Y55" s="12">
        <f t="shared" si="7"/>
        <v>0</v>
      </c>
      <c r="Z55" s="12">
        <f t="shared" si="8"/>
        <v>0</v>
      </c>
      <c r="AA55" s="12">
        <f t="shared" si="9"/>
        <v>0</v>
      </c>
      <c r="AB55" s="12">
        <f t="shared" si="10"/>
        <v>0</v>
      </c>
      <c r="AC55" s="12">
        <f t="shared" si="11"/>
        <v>0</v>
      </c>
      <c r="AD55" s="12">
        <f t="shared" si="12"/>
        <v>0</v>
      </c>
      <c r="AE55" s="12" t="e">
        <f t="shared" si="13"/>
        <v>#DIV/0!</v>
      </c>
      <c r="AF55" s="12" t="e">
        <f t="shared" si="13"/>
        <v>#DIV/0!</v>
      </c>
      <c r="AG55" s="12" t="e">
        <f t="shared" si="13"/>
        <v>#DIV/0!</v>
      </c>
      <c r="AH55" s="12" t="e">
        <f t="shared" si="13"/>
        <v>#DIV/0!</v>
      </c>
    </row>
    <row r="56" spans="1:34" x14ac:dyDescent="0.25">
      <c r="A56" s="32" t="s">
        <v>162</v>
      </c>
      <c r="B56" s="32">
        <v>2120530.6780099999</v>
      </c>
      <c r="C56" s="32">
        <v>2305758.6680000001</v>
      </c>
      <c r="D56" s="32">
        <v>2009812.51</v>
      </c>
      <c r="E56" s="32">
        <v>2507401.7379999999</v>
      </c>
      <c r="F56" s="32">
        <v>2134504.0040099998</v>
      </c>
      <c r="G56" s="32">
        <v>2090255.45</v>
      </c>
      <c r="H56" s="32">
        <v>2346943.7400000002</v>
      </c>
      <c r="I56" s="32">
        <v>1671962.9620000001</v>
      </c>
      <c r="J56" s="32">
        <v>2141601.0839999998</v>
      </c>
      <c r="M56" s="12">
        <f t="shared" si="39"/>
        <v>6.5811311976769926E-2</v>
      </c>
      <c r="N56" s="12">
        <f t="shared" si="39"/>
        <v>6.3057747405219383E-2</v>
      </c>
      <c r="O56" s="12">
        <f t="shared" si="39"/>
        <v>5.4548043797484992E-2</v>
      </c>
      <c r="P56" s="12">
        <f t="shared" si="38"/>
        <v>5.9896544161624633E-2</v>
      </c>
      <c r="Q56" s="12">
        <f t="shared" si="38"/>
        <v>5.277946544265244E-2</v>
      </c>
      <c r="R56" s="12">
        <f t="shared" si="38"/>
        <v>5.4713249668833008E-2</v>
      </c>
      <c r="S56" s="12">
        <f t="shared" si="38"/>
        <v>8.0008960465644499E-2</v>
      </c>
      <c r="T56" s="12">
        <f t="shared" si="38"/>
        <v>5.5992284025890203E-2</v>
      </c>
      <c r="U56" s="12">
        <f t="shared" si="38"/>
        <v>6.6895038712408594E-2</v>
      </c>
      <c r="W56" s="12">
        <f t="shared" si="5"/>
        <v>6.1139034393158098E-2</v>
      </c>
      <c r="X56" s="12">
        <f t="shared" si="6"/>
        <v>5.5796419757703358E-2</v>
      </c>
      <c r="Y56" s="12">
        <f t="shared" si="7"/>
        <v>6.763209440131443E-2</v>
      </c>
      <c r="Z56" s="12">
        <f t="shared" si="8"/>
        <v>6.1522516184058636E-2</v>
      </c>
      <c r="AA56" s="12">
        <f t="shared" si="9"/>
        <v>5.8716605178273972E-3</v>
      </c>
      <c r="AB56" s="12">
        <f t="shared" si="10"/>
        <v>3.6801012831278535E-3</v>
      </c>
      <c r="AC56" s="12">
        <f t="shared" si="11"/>
        <v>1.2025291061732083E-2</v>
      </c>
      <c r="AD56" s="12">
        <f t="shared" si="12"/>
        <v>8.6316343274466332E-3</v>
      </c>
      <c r="AE56" s="12">
        <f t="shared" si="13"/>
        <v>9.6037835338866243E-2</v>
      </c>
      <c r="AF56" s="12">
        <f t="shared" si="13"/>
        <v>6.5955867761923415E-2</v>
      </c>
      <c r="AG56" s="12">
        <f t="shared" si="13"/>
        <v>0.17780450492005423</v>
      </c>
      <c r="AH56" s="12">
        <f t="shared" si="13"/>
        <v>0.14030041134246088</v>
      </c>
    </row>
    <row r="57" spans="1:34" x14ac:dyDescent="0.25">
      <c r="A57" s="32" t="s">
        <v>246</v>
      </c>
      <c r="B57" s="32">
        <v>0</v>
      </c>
      <c r="C57" s="32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M57" s="12">
        <f t="shared" si="39"/>
        <v>0</v>
      </c>
      <c r="N57" s="12">
        <f t="shared" si="39"/>
        <v>0</v>
      </c>
      <c r="O57" s="12">
        <f t="shared" si="39"/>
        <v>0</v>
      </c>
      <c r="P57" s="12">
        <f t="shared" si="38"/>
        <v>0</v>
      </c>
      <c r="Q57" s="12">
        <f t="shared" si="38"/>
        <v>0</v>
      </c>
      <c r="R57" s="12">
        <f t="shared" si="38"/>
        <v>0</v>
      </c>
      <c r="S57" s="12">
        <f t="shared" si="38"/>
        <v>0</v>
      </c>
      <c r="T57" s="12">
        <f t="shared" si="38"/>
        <v>0</v>
      </c>
      <c r="U57" s="12">
        <f t="shared" si="38"/>
        <v>0</v>
      </c>
      <c r="W57" s="12">
        <f t="shared" si="5"/>
        <v>0</v>
      </c>
      <c r="X57" s="12">
        <f t="shared" si="6"/>
        <v>0</v>
      </c>
      <c r="Y57" s="12">
        <f t="shared" si="7"/>
        <v>0</v>
      </c>
      <c r="Z57" s="12">
        <f t="shared" si="8"/>
        <v>0</v>
      </c>
      <c r="AA57" s="12">
        <f t="shared" si="9"/>
        <v>0</v>
      </c>
      <c r="AB57" s="12">
        <f t="shared" si="10"/>
        <v>0</v>
      </c>
      <c r="AC57" s="12">
        <f t="shared" si="11"/>
        <v>0</v>
      </c>
      <c r="AD57" s="12">
        <f t="shared" si="12"/>
        <v>0</v>
      </c>
      <c r="AE57" s="12" t="e">
        <f t="shared" si="13"/>
        <v>#DIV/0!</v>
      </c>
      <c r="AF57" s="12" t="e">
        <f t="shared" si="13"/>
        <v>#DIV/0!</v>
      </c>
      <c r="AG57" s="12" t="e">
        <f t="shared" si="13"/>
        <v>#DIV/0!</v>
      </c>
      <c r="AH57" s="12" t="e">
        <f t="shared" si="13"/>
        <v>#DIV/0!</v>
      </c>
    </row>
    <row r="58" spans="1:34" x14ac:dyDescent="0.25">
      <c r="A58" s="32" t="s">
        <v>247</v>
      </c>
      <c r="B58" s="32">
        <v>0</v>
      </c>
      <c r="C58" s="32">
        <v>0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M58" s="12">
        <f t="shared" si="39"/>
        <v>0</v>
      </c>
      <c r="N58" s="12">
        <f t="shared" si="39"/>
        <v>0</v>
      </c>
      <c r="O58" s="12">
        <f t="shared" si="39"/>
        <v>0</v>
      </c>
      <c r="P58" s="12">
        <f t="shared" si="38"/>
        <v>0</v>
      </c>
      <c r="Q58" s="12">
        <f t="shared" si="38"/>
        <v>0</v>
      </c>
      <c r="R58" s="12">
        <f t="shared" si="38"/>
        <v>0</v>
      </c>
      <c r="S58" s="12">
        <f t="shared" si="38"/>
        <v>0</v>
      </c>
      <c r="T58" s="12">
        <f t="shared" si="38"/>
        <v>0</v>
      </c>
      <c r="U58" s="12">
        <f t="shared" si="38"/>
        <v>0</v>
      </c>
      <c r="W58" s="12">
        <f t="shared" si="5"/>
        <v>0</v>
      </c>
      <c r="X58" s="12">
        <f t="shared" si="6"/>
        <v>0</v>
      </c>
      <c r="Y58" s="12">
        <f t="shared" si="7"/>
        <v>0</v>
      </c>
      <c r="Z58" s="12">
        <f t="shared" si="8"/>
        <v>0</v>
      </c>
      <c r="AA58" s="12">
        <f t="shared" si="9"/>
        <v>0</v>
      </c>
      <c r="AB58" s="12">
        <f t="shared" si="10"/>
        <v>0</v>
      </c>
      <c r="AC58" s="12">
        <f t="shared" si="11"/>
        <v>0</v>
      </c>
      <c r="AD58" s="12">
        <f t="shared" si="12"/>
        <v>0</v>
      </c>
      <c r="AE58" s="12" t="e">
        <f t="shared" si="13"/>
        <v>#DIV/0!</v>
      </c>
      <c r="AF58" s="12" t="e">
        <f t="shared" si="13"/>
        <v>#DIV/0!</v>
      </c>
      <c r="AG58" s="12" t="e">
        <f t="shared" si="13"/>
        <v>#DIV/0!</v>
      </c>
      <c r="AH58" s="12" t="e">
        <f t="shared" si="13"/>
        <v>#DIV/0!</v>
      </c>
    </row>
    <row r="59" spans="1:34" x14ac:dyDescent="0.25">
      <c r="A59" s="32" t="s">
        <v>248</v>
      </c>
      <c r="B59" s="32">
        <v>161725.73800099999</v>
      </c>
      <c r="C59" s="32">
        <v>197865.66</v>
      </c>
      <c r="D59" s="32">
        <v>180358.31400000001</v>
      </c>
      <c r="E59" s="32">
        <v>190402.84400000001</v>
      </c>
      <c r="F59" s="32">
        <v>211918.91</v>
      </c>
      <c r="G59" s="32">
        <v>185834.68599999999</v>
      </c>
      <c r="H59" s="32">
        <v>158983.508</v>
      </c>
      <c r="I59" s="32">
        <v>147131.97</v>
      </c>
      <c r="J59" s="32">
        <v>161115.39000000001</v>
      </c>
      <c r="M59" s="12">
        <f t="shared" si="39"/>
        <v>5.019207271382364E-3</v>
      </c>
      <c r="N59" s="12">
        <f t="shared" si="39"/>
        <v>5.4112180002209229E-3</v>
      </c>
      <c r="O59" s="12">
        <f t="shared" si="39"/>
        <v>4.8950800944673944E-3</v>
      </c>
      <c r="P59" s="12">
        <f t="shared" si="38"/>
        <v>4.5483227443407501E-3</v>
      </c>
      <c r="Q59" s="12">
        <f t="shared" si="38"/>
        <v>5.240077678925344E-3</v>
      </c>
      <c r="R59" s="12">
        <f t="shared" si="38"/>
        <v>4.8642952095865541E-3</v>
      </c>
      <c r="S59" s="12">
        <f t="shared" si="38"/>
        <v>5.419859449320023E-3</v>
      </c>
      <c r="T59" s="12">
        <f t="shared" si="38"/>
        <v>4.9272951858180918E-3</v>
      </c>
      <c r="U59" s="12">
        <f t="shared" si="38"/>
        <v>5.032599363035628E-3</v>
      </c>
      <c r="W59" s="12">
        <f t="shared" si="5"/>
        <v>5.1085017886902265E-3</v>
      </c>
      <c r="X59" s="12">
        <f t="shared" si="6"/>
        <v>4.88423187761755E-3</v>
      </c>
      <c r="Y59" s="12">
        <f t="shared" si="7"/>
        <v>5.1265846660579146E-3</v>
      </c>
      <c r="Z59" s="12">
        <f t="shared" si="8"/>
        <v>5.0397727774552309E-3</v>
      </c>
      <c r="AA59" s="12">
        <f t="shared" si="9"/>
        <v>2.6940623146995456E-4</v>
      </c>
      <c r="AB59" s="12">
        <f t="shared" si="10"/>
        <v>3.46308136534023E-4</v>
      </c>
      <c r="AC59" s="12">
        <f t="shared" si="11"/>
        <v>2.5938353129669432E-4</v>
      </c>
      <c r="AD59" s="12">
        <f t="shared" si="12"/>
        <v>2.8038736065400861E-4</v>
      </c>
      <c r="AE59" s="12">
        <f t="shared" si="13"/>
        <v>5.2736838042495404E-2</v>
      </c>
      <c r="AF59" s="12">
        <f t="shared" si="13"/>
        <v>7.0903295586970894E-2</v>
      </c>
      <c r="AG59" s="12">
        <f t="shared" si="13"/>
        <v>5.0595776368236048E-2</v>
      </c>
      <c r="AH59" s="12">
        <f t="shared" si="13"/>
        <v>5.5634921063958488E-2</v>
      </c>
    </row>
    <row r="60" spans="1:34" x14ac:dyDescent="0.25">
      <c r="A60" s="32" t="s">
        <v>249</v>
      </c>
      <c r="B60" s="32">
        <v>38145.96</v>
      </c>
      <c r="C60" s="32">
        <v>84700.28</v>
      </c>
      <c r="D60" s="32">
        <v>64790.402000000002</v>
      </c>
      <c r="E60" s="32">
        <v>54782.815999999999</v>
      </c>
      <c r="F60" s="32">
        <v>71342.19</v>
      </c>
      <c r="G60" s="32">
        <v>64139.930000300003</v>
      </c>
      <c r="H60" s="32">
        <v>31963.140000200001</v>
      </c>
      <c r="I60" s="32">
        <v>49355.491999999998</v>
      </c>
      <c r="J60" s="32">
        <v>64205.892</v>
      </c>
      <c r="M60" s="12">
        <f t="shared" si="39"/>
        <v>1.1838714243782083E-3</v>
      </c>
      <c r="N60" s="12">
        <f t="shared" si="39"/>
        <v>2.3163780908711106E-3</v>
      </c>
      <c r="O60" s="12">
        <f t="shared" si="39"/>
        <v>1.7584673537297563E-3</v>
      </c>
      <c r="P60" s="12">
        <f t="shared" si="38"/>
        <v>1.3086460410845246E-3</v>
      </c>
      <c r="Q60" s="12">
        <f t="shared" si="38"/>
        <v>1.764064459300262E-3</v>
      </c>
      <c r="R60" s="12">
        <f t="shared" si="38"/>
        <v>1.6788876229687079E-3</v>
      </c>
      <c r="S60" s="12">
        <f t="shared" si="38"/>
        <v>1.0896458918243442E-3</v>
      </c>
      <c r="T60" s="12">
        <f t="shared" si="38"/>
        <v>1.6528636035069966E-3</v>
      </c>
      <c r="U60" s="12">
        <f t="shared" si="38"/>
        <v>2.0055348603403703E-3</v>
      </c>
      <c r="W60" s="12">
        <f t="shared" si="5"/>
        <v>1.7529056229930251E-3</v>
      </c>
      <c r="X60" s="12">
        <f t="shared" si="6"/>
        <v>1.5838660411178318E-3</v>
      </c>
      <c r="Y60" s="12">
        <f t="shared" si="7"/>
        <v>1.5826814518905702E-3</v>
      </c>
      <c r="Z60" s="12">
        <f t="shared" si="8"/>
        <v>1.6398177053338089E-3</v>
      </c>
      <c r="AA60" s="12">
        <f t="shared" si="9"/>
        <v>5.6627381808565657E-4</v>
      </c>
      <c r="AB60" s="12">
        <f t="shared" si="10"/>
        <v>2.4212250964256334E-4</v>
      </c>
      <c r="AC60" s="12">
        <f t="shared" si="11"/>
        <v>4.6196028126503565E-4</v>
      </c>
      <c r="AD60" s="12">
        <f t="shared" si="12"/>
        <v>3.9416769088524974E-4</v>
      </c>
      <c r="AE60" s="12">
        <f t="shared" si="13"/>
        <v>0.32304866312127162</v>
      </c>
      <c r="AF60" s="12">
        <f t="shared" si="13"/>
        <v>0.15286804777485005</v>
      </c>
      <c r="AG60" s="12">
        <f t="shared" si="13"/>
        <v>0.29188456130145923</v>
      </c>
      <c r="AH60" s="12">
        <f t="shared" si="13"/>
        <v>0.24037287169369301</v>
      </c>
    </row>
    <row r="61" spans="1:34" x14ac:dyDescent="0.25">
      <c r="A61" s="32" t="s">
        <v>250</v>
      </c>
      <c r="B61" s="32">
        <v>16924.060000099998</v>
      </c>
      <c r="C61" s="32">
        <v>9692.15</v>
      </c>
      <c r="D61" s="32">
        <v>8554.6219999999994</v>
      </c>
      <c r="E61" s="32">
        <v>13364.548000000001</v>
      </c>
      <c r="F61" s="32">
        <v>6567.3660000299997</v>
      </c>
      <c r="G61" s="32">
        <v>7721.11400005</v>
      </c>
      <c r="H61" s="32">
        <v>7813.3919999899999</v>
      </c>
      <c r="I61" s="32">
        <v>6230.2719999999999</v>
      </c>
      <c r="J61" s="32">
        <v>7480.0060000000003</v>
      </c>
      <c r="M61" s="12">
        <f t="shared" si="39"/>
        <v>5.2524332900733516E-4</v>
      </c>
      <c r="N61" s="12">
        <f t="shared" si="39"/>
        <v>2.6506032699580724E-4</v>
      </c>
      <c r="O61" s="12">
        <f t="shared" si="39"/>
        <v>2.3217981438822304E-4</v>
      </c>
      <c r="P61" s="12">
        <f t="shared" si="38"/>
        <v>3.192508912116548E-4</v>
      </c>
      <c r="Q61" s="12">
        <f t="shared" si="38"/>
        <v>1.6238998202704243E-4</v>
      </c>
      <c r="R61" s="12">
        <f t="shared" si="38"/>
        <v>2.0210316303983687E-4</v>
      </c>
      <c r="S61" s="12">
        <f t="shared" si="38"/>
        <v>2.6636402099258793E-4</v>
      </c>
      <c r="T61" s="12">
        <f t="shared" si="38"/>
        <v>2.0864526745572191E-4</v>
      </c>
      <c r="U61" s="12">
        <f t="shared" si="38"/>
        <v>2.3364542289288858E-4</v>
      </c>
      <c r="W61" s="12">
        <f t="shared" si="5"/>
        <v>3.4082782346378846E-4</v>
      </c>
      <c r="X61" s="12">
        <f t="shared" si="6"/>
        <v>2.2791467875951137E-4</v>
      </c>
      <c r="Y61" s="12">
        <f t="shared" si="7"/>
        <v>2.3621823711373279E-4</v>
      </c>
      <c r="Z61" s="12">
        <f t="shared" si="8"/>
        <v>2.6832024644567756E-4</v>
      </c>
      <c r="AA61" s="12">
        <f t="shared" si="9"/>
        <v>1.6055245573019366E-4</v>
      </c>
      <c r="AB61" s="12">
        <f t="shared" si="10"/>
        <v>8.1553736673227028E-5</v>
      </c>
      <c r="AC61" s="12">
        <f t="shared" si="11"/>
        <v>2.8945261394978018E-5</v>
      </c>
      <c r="AD61" s="12">
        <f t="shared" si="12"/>
        <v>1.0623873776302811E-4</v>
      </c>
      <c r="AE61" s="12">
        <f t="shared" si="13"/>
        <v>0.47106616501704618</v>
      </c>
      <c r="AF61" s="12">
        <f t="shared" si="13"/>
        <v>0.35782573161634773</v>
      </c>
      <c r="AG61" s="12">
        <f t="shared" si="13"/>
        <v>0.12253609945044863</v>
      </c>
      <c r="AH61" s="12">
        <f t="shared" si="13"/>
        <v>0.39594007224697647</v>
      </c>
    </row>
    <row r="62" spans="1:34" x14ac:dyDescent="0.25">
      <c r="A62" s="32" t="s">
        <v>251</v>
      </c>
      <c r="B62" s="32">
        <v>0</v>
      </c>
      <c r="C62" s="32">
        <v>0</v>
      </c>
      <c r="D62" s="32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M62" s="12">
        <f t="shared" si="39"/>
        <v>0</v>
      </c>
      <c r="N62" s="12">
        <f t="shared" si="39"/>
        <v>0</v>
      </c>
      <c r="O62" s="12">
        <f t="shared" si="39"/>
        <v>0</v>
      </c>
      <c r="P62" s="12">
        <f t="shared" si="38"/>
        <v>0</v>
      </c>
      <c r="Q62" s="12">
        <f t="shared" si="38"/>
        <v>0</v>
      </c>
      <c r="R62" s="12">
        <f t="shared" si="38"/>
        <v>0</v>
      </c>
      <c r="S62" s="12">
        <f t="shared" si="38"/>
        <v>0</v>
      </c>
      <c r="T62" s="12">
        <f t="shared" si="38"/>
        <v>0</v>
      </c>
      <c r="U62" s="12">
        <f t="shared" si="38"/>
        <v>0</v>
      </c>
      <c r="W62" s="12">
        <f t="shared" si="5"/>
        <v>0</v>
      </c>
      <c r="X62" s="12">
        <f t="shared" si="6"/>
        <v>0</v>
      </c>
      <c r="Y62" s="12">
        <f t="shared" si="7"/>
        <v>0</v>
      </c>
      <c r="Z62" s="12">
        <f t="shared" si="8"/>
        <v>0</v>
      </c>
      <c r="AA62" s="12">
        <f t="shared" si="9"/>
        <v>0</v>
      </c>
      <c r="AB62" s="12">
        <f t="shared" si="10"/>
        <v>0</v>
      </c>
      <c r="AC62" s="12">
        <f t="shared" si="11"/>
        <v>0</v>
      </c>
      <c r="AD62" s="12">
        <f t="shared" si="12"/>
        <v>0</v>
      </c>
      <c r="AE62" s="12" t="e">
        <f t="shared" si="13"/>
        <v>#DIV/0!</v>
      </c>
      <c r="AF62" s="12" t="e">
        <f t="shared" si="13"/>
        <v>#DIV/0!</v>
      </c>
      <c r="AG62" s="12" t="e">
        <f t="shared" si="13"/>
        <v>#DIV/0!</v>
      </c>
      <c r="AH62" s="12" t="e">
        <f t="shared" si="13"/>
        <v>#DIV/0!</v>
      </c>
    </row>
    <row r="63" spans="1:34" x14ac:dyDescent="0.25">
      <c r="A63" s="32" t="s">
        <v>252</v>
      </c>
      <c r="B63" s="32">
        <v>40608.150000100002</v>
      </c>
      <c r="C63" s="32">
        <v>43543.332000199996</v>
      </c>
      <c r="D63" s="32">
        <v>39470.614000000001</v>
      </c>
      <c r="E63" s="32">
        <v>46209.786</v>
      </c>
      <c r="F63" s="32">
        <v>55805.85</v>
      </c>
      <c r="G63" s="32">
        <v>37328.8840003</v>
      </c>
      <c r="H63" s="32">
        <v>42881.618000299997</v>
      </c>
      <c r="I63" s="32">
        <v>43461.654000000002</v>
      </c>
      <c r="J63" s="32">
        <v>33673.237999999998</v>
      </c>
      <c r="M63" s="12">
        <f t="shared" si="39"/>
        <v>1.2602862369168932E-3</v>
      </c>
      <c r="N63" s="12">
        <f t="shared" si="39"/>
        <v>1.1908203874744004E-3</v>
      </c>
      <c r="O63" s="12">
        <f t="shared" si="39"/>
        <v>1.0712664840491139E-3</v>
      </c>
      <c r="P63" s="12">
        <f t="shared" si="38"/>
        <v>1.1038544186604627E-3</v>
      </c>
      <c r="Q63" s="12">
        <f t="shared" si="38"/>
        <v>1.3799004012358118E-3</v>
      </c>
      <c r="R63" s="12">
        <f t="shared" si="38"/>
        <v>9.770980624245328E-4</v>
      </c>
      <c r="S63" s="12">
        <f t="shared" si="38"/>
        <v>1.4618644754087167E-3</v>
      </c>
      <c r="T63" s="12">
        <f t="shared" si="38"/>
        <v>1.4554851574534861E-3</v>
      </c>
      <c r="U63" s="12">
        <f t="shared" si="38"/>
        <v>1.0518170617353629E-3</v>
      </c>
      <c r="W63" s="12">
        <f t="shared" si="5"/>
        <v>1.1741243694801359E-3</v>
      </c>
      <c r="X63" s="12">
        <f t="shared" si="6"/>
        <v>1.153617627440269E-3</v>
      </c>
      <c r="Y63" s="12">
        <f t="shared" si="7"/>
        <v>1.3230555648658553E-3</v>
      </c>
      <c r="Z63" s="12">
        <f t="shared" si="8"/>
        <v>1.2169325205954201E-3</v>
      </c>
      <c r="AA63" s="12">
        <f t="shared" si="9"/>
        <v>9.5609541920237741E-5</v>
      </c>
      <c r="AB63" s="12">
        <f t="shared" si="10"/>
        <v>2.0596046647113143E-4</v>
      </c>
      <c r="AC63" s="12">
        <f t="shared" si="11"/>
        <v>2.3492108911237842E-4</v>
      </c>
      <c r="AD63" s="12">
        <f t="shared" si="12"/>
        <v>1.8193675920393515E-4</v>
      </c>
      <c r="AE63" s="12">
        <f t="shared" si="13"/>
        <v>8.1430506346248946E-2</v>
      </c>
      <c r="AF63" s="12">
        <f t="shared" si="13"/>
        <v>0.17853443079587084</v>
      </c>
      <c r="AG63" s="12">
        <f t="shared" si="13"/>
        <v>0.17755950343340046</v>
      </c>
      <c r="AH63" s="12">
        <f t="shared" si="13"/>
        <v>0.14950439414250943</v>
      </c>
    </row>
    <row r="64" spans="1:34" x14ac:dyDescent="0.25">
      <c r="A64" s="32" t="s">
        <v>253</v>
      </c>
      <c r="B64" s="32">
        <v>8090.5439999999999</v>
      </c>
      <c r="C64" s="32">
        <v>8140.2879999999996</v>
      </c>
      <c r="D64" s="32">
        <v>8121.3879999999999</v>
      </c>
      <c r="E64" s="32">
        <v>10464.614</v>
      </c>
      <c r="F64" s="32">
        <v>9514.1620000000003</v>
      </c>
      <c r="G64" s="32">
        <v>7559.2560000499998</v>
      </c>
      <c r="H64" s="32">
        <v>9182.8800000400006</v>
      </c>
      <c r="I64" s="32">
        <v>7061.7179999999998</v>
      </c>
      <c r="J64" s="32">
        <v>8237.3659999899992</v>
      </c>
      <c r="M64" s="12">
        <f t="shared" si="39"/>
        <v>2.510924839556946E-4</v>
      </c>
      <c r="N64" s="12">
        <f t="shared" si="39"/>
        <v>2.2262009968067412E-4</v>
      </c>
      <c r="O64" s="12">
        <f t="shared" si="39"/>
        <v>2.2042147021981122E-4</v>
      </c>
      <c r="P64" s="12">
        <f t="shared" si="38"/>
        <v>2.4997757841761347E-4</v>
      </c>
      <c r="Q64" s="12">
        <f t="shared" si="38"/>
        <v>2.3525483369973783E-4</v>
      </c>
      <c r="R64" s="12">
        <f t="shared" si="38"/>
        <v>1.978664669150173E-4</v>
      </c>
      <c r="S64" s="12">
        <f t="shared" si="38"/>
        <v>3.130508287701681E-4</v>
      </c>
      <c r="T64" s="12">
        <f t="shared" si="38"/>
        <v>2.364895209722602E-4</v>
      </c>
      <c r="U64" s="12">
        <f t="shared" si="38"/>
        <v>2.5730231534455526E-4</v>
      </c>
      <c r="W64" s="12">
        <f t="shared" si="5"/>
        <v>2.3137801795205997E-4</v>
      </c>
      <c r="X64" s="12">
        <f t="shared" si="6"/>
        <v>2.2769962634412288E-4</v>
      </c>
      <c r="Y64" s="12">
        <f t="shared" si="7"/>
        <v>2.6894755502899456E-4</v>
      </c>
      <c r="Z64" s="12">
        <f t="shared" si="8"/>
        <v>2.4267506644172585E-4</v>
      </c>
      <c r="AA64" s="12">
        <f t="shared" si="9"/>
        <v>1.7108583232777997E-5</v>
      </c>
      <c r="AB64" s="12">
        <f t="shared" si="10"/>
        <v>2.6864527804313935E-5</v>
      </c>
      <c r="AC64" s="12">
        <f t="shared" si="11"/>
        <v>3.9586830744737924E-5</v>
      </c>
      <c r="AD64" s="12">
        <f t="shared" si="12"/>
        <v>3.2189749120211216E-5</v>
      </c>
      <c r="AE64" s="12">
        <f t="shared" si="13"/>
        <v>7.3942128920487099E-2</v>
      </c>
      <c r="AF64" s="12">
        <f t="shared" si="13"/>
        <v>0.11798230957003647</v>
      </c>
      <c r="AG64" s="12">
        <f t="shared" si="13"/>
        <v>0.14719163645295147</v>
      </c>
      <c r="AH64" s="12">
        <f t="shared" si="13"/>
        <v>0.13264547360468537</v>
      </c>
    </row>
    <row r="65" spans="1:34" x14ac:dyDescent="0.25">
      <c r="A65" s="32" t="s">
        <v>254</v>
      </c>
      <c r="B65" s="32">
        <v>181789.71</v>
      </c>
      <c r="C65" s="32">
        <v>214949.82399999999</v>
      </c>
      <c r="D65" s="32">
        <v>201887.23800000001</v>
      </c>
      <c r="E65" s="32">
        <v>219514.804</v>
      </c>
      <c r="F65" s="32">
        <v>222953.71599999999</v>
      </c>
      <c r="G65" s="32">
        <v>192485.05399999997</v>
      </c>
      <c r="H65" s="32">
        <v>174620.87</v>
      </c>
      <c r="I65" s="32">
        <v>165735.32799999998</v>
      </c>
      <c r="J65" s="32">
        <v>183934.27600099999</v>
      </c>
      <c r="M65" s="12">
        <f t="shared" si="39"/>
        <v>5.6418987204674212E-3</v>
      </c>
      <c r="N65" s="12">
        <f t="shared" si="39"/>
        <v>5.8784346751888095E-3</v>
      </c>
      <c r="O65" s="12">
        <f t="shared" si="39"/>
        <v>5.4793936478071169E-3</v>
      </c>
      <c r="P65" s="12">
        <f t="shared" si="38"/>
        <v>5.2437461267789776E-3</v>
      </c>
      <c r="Q65" s="12">
        <f t="shared" si="38"/>
        <v>5.512933181116589E-3</v>
      </c>
      <c r="R65" s="12">
        <f t="shared" si="38"/>
        <v>5.038371179475123E-3</v>
      </c>
      <c r="S65" s="12">
        <f t="shared" si="38"/>
        <v>5.9529481027553073E-3</v>
      </c>
      <c r="T65" s="12">
        <f t="shared" si="38"/>
        <v>5.5503021115966998E-3</v>
      </c>
      <c r="U65" s="12">
        <f t="shared" si="38"/>
        <v>5.7453699503383993E-3</v>
      </c>
      <c r="W65" s="12">
        <f t="shared" si="5"/>
        <v>5.6665756811544489E-3</v>
      </c>
      <c r="X65" s="12">
        <f t="shared" si="6"/>
        <v>5.2650168291235632E-3</v>
      </c>
      <c r="Y65" s="12">
        <f t="shared" si="7"/>
        <v>5.7495400548968024E-3</v>
      </c>
      <c r="Z65" s="12">
        <f t="shared" si="8"/>
        <v>5.5603775217249376E-3</v>
      </c>
      <c r="AA65" s="12">
        <f t="shared" si="9"/>
        <v>2.0066177930792159E-4</v>
      </c>
      <c r="AB65" s="12">
        <f t="shared" si="10"/>
        <v>2.3799496934633443E-4</v>
      </c>
      <c r="AC65" s="12">
        <f t="shared" si="11"/>
        <v>2.0135538452707285E-4</v>
      </c>
      <c r="AD65" s="12">
        <f t="shared" si="12"/>
        <v>2.9107491459308784E-4</v>
      </c>
      <c r="AE65" s="12">
        <f t="shared" si="13"/>
        <v>3.541147080683494E-2</v>
      </c>
      <c r="AF65" s="12">
        <f t="shared" si="13"/>
        <v>4.52030785599506E-2</v>
      </c>
      <c r="AG65" s="12">
        <f t="shared" si="13"/>
        <v>3.5021129099810568E-2</v>
      </c>
      <c r="AH65" s="12">
        <f t="shared" si="13"/>
        <v>5.2348048932977974E-2</v>
      </c>
    </row>
    <row r="66" spans="1:34" x14ac:dyDescent="0.25">
      <c r="A66" s="32" t="s">
        <v>255</v>
      </c>
      <c r="B66" s="32">
        <v>0</v>
      </c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M66" s="12">
        <f t="shared" si="39"/>
        <v>0</v>
      </c>
      <c r="N66" s="12">
        <f t="shared" si="39"/>
        <v>0</v>
      </c>
      <c r="O66" s="12">
        <f t="shared" si="39"/>
        <v>0</v>
      </c>
      <c r="P66" s="12">
        <f t="shared" si="38"/>
        <v>0</v>
      </c>
      <c r="Q66" s="12">
        <f t="shared" si="38"/>
        <v>0</v>
      </c>
      <c r="R66" s="12">
        <f t="shared" si="38"/>
        <v>0</v>
      </c>
      <c r="S66" s="12">
        <f t="shared" si="38"/>
        <v>0</v>
      </c>
      <c r="T66" s="12">
        <f t="shared" si="38"/>
        <v>0</v>
      </c>
      <c r="U66" s="12">
        <f t="shared" si="38"/>
        <v>0</v>
      </c>
      <c r="W66" s="12">
        <f t="shared" si="5"/>
        <v>0</v>
      </c>
      <c r="X66" s="12">
        <f t="shared" si="6"/>
        <v>0</v>
      </c>
      <c r="Y66" s="12">
        <f t="shared" si="7"/>
        <v>0</v>
      </c>
      <c r="Z66" s="12">
        <f t="shared" si="8"/>
        <v>0</v>
      </c>
      <c r="AA66" s="12">
        <f t="shared" si="9"/>
        <v>0</v>
      </c>
      <c r="AB66" s="12">
        <f t="shared" si="10"/>
        <v>0</v>
      </c>
      <c r="AC66" s="12">
        <f t="shared" si="11"/>
        <v>0</v>
      </c>
      <c r="AD66" s="12">
        <f t="shared" si="12"/>
        <v>0</v>
      </c>
      <c r="AE66" s="12" t="e">
        <f t="shared" si="13"/>
        <v>#DIV/0!</v>
      </c>
      <c r="AF66" s="12" t="e">
        <f t="shared" si="13"/>
        <v>#DIV/0!</v>
      </c>
      <c r="AG66" s="12" t="e">
        <f t="shared" si="13"/>
        <v>#DIV/0!</v>
      </c>
      <c r="AH66" s="12" t="e">
        <f t="shared" si="13"/>
        <v>#DIV/0!</v>
      </c>
    </row>
    <row r="67" spans="1:34" x14ac:dyDescent="0.25">
      <c r="A67" s="32" t="s">
        <v>256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M67" s="12">
        <f t="shared" si="39"/>
        <v>0</v>
      </c>
      <c r="N67" s="12">
        <f t="shared" si="39"/>
        <v>0</v>
      </c>
      <c r="O67" s="12">
        <f t="shared" si="39"/>
        <v>0</v>
      </c>
      <c r="P67" s="12">
        <f t="shared" si="38"/>
        <v>0</v>
      </c>
      <c r="Q67" s="12">
        <f t="shared" si="38"/>
        <v>0</v>
      </c>
      <c r="R67" s="12">
        <f t="shared" si="38"/>
        <v>0</v>
      </c>
      <c r="S67" s="12">
        <f t="shared" si="38"/>
        <v>0</v>
      </c>
      <c r="T67" s="12">
        <f t="shared" si="38"/>
        <v>0</v>
      </c>
      <c r="U67" s="12">
        <f t="shared" si="38"/>
        <v>0</v>
      </c>
      <c r="W67" s="12">
        <f t="shared" si="5"/>
        <v>0</v>
      </c>
      <c r="X67" s="12">
        <f t="shared" si="6"/>
        <v>0</v>
      </c>
      <c r="Y67" s="12">
        <f t="shared" si="7"/>
        <v>0</v>
      </c>
      <c r="Z67" s="12">
        <f t="shared" si="8"/>
        <v>0</v>
      </c>
      <c r="AA67" s="12">
        <f t="shared" si="9"/>
        <v>0</v>
      </c>
      <c r="AB67" s="12">
        <f t="shared" si="10"/>
        <v>0</v>
      </c>
      <c r="AC67" s="12">
        <f t="shared" si="11"/>
        <v>0</v>
      </c>
      <c r="AD67" s="12">
        <f t="shared" si="12"/>
        <v>0</v>
      </c>
      <c r="AE67" s="12" t="e">
        <f t="shared" si="13"/>
        <v>#DIV/0!</v>
      </c>
      <c r="AF67" s="12" t="e">
        <f t="shared" si="13"/>
        <v>#DIV/0!</v>
      </c>
      <c r="AG67" s="12" t="e">
        <f t="shared" si="13"/>
        <v>#DIV/0!</v>
      </c>
      <c r="AH67" s="12" t="e">
        <f t="shared" si="13"/>
        <v>#DIV/0!</v>
      </c>
    </row>
    <row r="68" spans="1:34" x14ac:dyDescent="0.25">
      <c r="A68" s="32" t="s">
        <v>163</v>
      </c>
      <c r="B68" s="32">
        <v>792386.93</v>
      </c>
      <c r="C68" s="32">
        <v>999681.17</v>
      </c>
      <c r="D68" s="32">
        <v>931914.99000300001</v>
      </c>
      <c r="E68" s="32">
        <v>1074769.82</v>
      </c>
      <c r="F68" s="32">
        <v>1096544.28</v>
      </c>
      <c r="G68" s="32">
        <v>996397.64999999991</v>
      </c>
      <c r="H68" s="32">
        <v>873213.5</v>
      </c>
      <c r="I68" s="32">
        <v>752153.15</v>
      </c>
      <c r="J68" s="32">
        <v>903789.45000100008</v>
      </c>
      <c r="M68" s="12">
        <f t="shared" si="39"/>
        <v>2.4591968414945535E-2</v>
      </c>
      <c r="N68" s="12">
        <f t="shared" si="39"/>
        <v>2.7339219658357661E-2</v>
      </c>
      <c r="O68" s="12">
        <f t="shared" si="39"/>
        <v>2.529297605487411E-2</v>
      </c>
      <c r="P68" s="12">
        <f t="shared" si="39"/>
        <v>2.5673986346742877E-2</v>
      </c>
      <c r="Q68" s="12">
        <f t="shared" si="39"/>
        <v>2.7114037183285165E-2</v>
      </c>
      <c r="R68" s="12">
        <f t="shared" si="39"/>
        <v>2.6081096161662196E-2</v>
      </c>
      <c r="S68" s="12">
        <f t="shared" si="39"/>
        <v>2.9768461513937722E-2</v>
      </c>
      <c r="T68" s="12">
        <f t="shared" si="39"/>
        <v>2.5188819228023067E-2</v>
      </c>
      <c r="U68" s="12">
        <f t="shared" si="39"/>
        <v>2.8230761880620795E-2</v>
      </c>
      <c r="W68" s="12">
        <f t="shared" si="5"/>
        <v>2.5741388042725771E-2</v>
      </c>
      <c r="X68" s="12">
        <f t="shared" si="6"/>
        <v>2.6289706563896745E-2</v>
      </c>
      <c r="Y68" s="12">
        <f t="shared" si="7"/>
        <v>2.7729347540860528E-2</v>
      </c>
      <c r="Z68" s="12">
        <f t="shared" si="8"/>
        <v>2.6586814049161012E-2</v>
      </c>
      <c r="AA68" s="12">
        <f t="shared" si="9"/>
        <v>1.4274636008473826E-3</v>
      </c>
      <c r="AB68" s="12">
        <f t="shared" si="10"/>
        <v>7.423444806132002E-4</v>
      </c>
      <c r="AC68" s="12">
        <f t="shared" si="11"/>
        <v>2.330631485632664E-3</v>
      </c>
      <c r="AD68" s="12">
        <f t="shared" si="12"/>
        <v>1.672062494060977E-3</v>
      </c>
      <c r="AE68" s="12">
        <f t="shared" si="13"/>
        <v>5.5454025963093623E-2</v>
      </c>
      <c r="AF68" s="12">
        <f t="shared" si="13"/>
        <v>2.8237077458774327E-2</v>
      </c>
      <c r="AG68" s="12">
        <f t="shared" si="13"/>
        <v>8.4049272425121668E-2</v>
      </c>
      <c r="AH68" s="12">
        <f t="shared" si="13"/>
        <v>6.289066794423763E-2</v>
      </c>
    </row>
    <row r="69" spans="1:34" x14ac:dyDescent="0.25">
      <c r="A69" s="32" t="s">
        <v>257</v>
      </c>
      <c r="B69" s="32">
        <v>0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M69" s="12">
        <f t="shared" ref="M69:U97" si="40">B69/B$170</f>
        <v>0</v>
      </c>
      <c r="N69" s="12">
        <f t="shared" si="40"/>
        <v>0</v>
      </c>
      <c r="O69" s="12">
        <f t="shared" si="40"/>
        <v>0</v>
      </c>
      <c r="P69" s="12">
        <f t="shared" si="40"/>
        <v>0</v>
      </c>
      <c r="Q69" s="12">
        <f t="shared" si="40"/>
        <v>0</v>
      </c>
      <c r="R69" s="12">
        <f t="shared" si="40"/>
        <v>0</v>
      </c>
      <c r="S69" s="12">
        <f t="shared" si="40"/>
        <v>0</v>
      </c>
      <c r="T69" s="12">
        <f t="shared" si="40"/>
        <v>0</v>
      </c>
      <c r="U69" s="12">
        <f t="shared" si="40"/>
        <v>0</v>
      </c>
      <c r="W69" s="12">
        <f t="shared" si="5"/>
        <v>0</v>
      </c>
      <c r="X69" s="12">
        <f t="shared" si="6"/>
        <v>0</v>
      </c>
      <c r="Y69" s="12">
        <f t="shared" si="7"/>
        <v>0</v>
      </c>
      <c r="Z69" s="12">
        <f t="shared" si="8"/>
        <v>0</v>
      </c>
      <c r="AA69" s="12">
        <f t="shared" si="9"/>
        <v>0</v>
      </c>
      <c r="AB69" s="12">
        <f t="shared" si="10"/>
        <v>0</v>
      </c>
      <c r="AC69" s="12">
        <f t="shared" si="11"/>
        <v>0</v>
      </c>
      <c r="AD69" s="12">
        <f t="shared" si="12"/>
        <v>0</v>
      </c>
      <c r="AE69" s="12" t="e">
        <f t="shared" si="13"/>
        <v>#DIV/0!</v>
      </c>
      <c r="AF69" s="12" t="e">
        <f t="shared" si="13"/>
        <v>#DIV/0!</v>
      </c>
      <c r="AG69" s="12" t="e">
        <f t="shared" si="13"/>
        <v>#DIV/0!</v>
      </c>
      <c r="AH69" s="12" t="e">
        <f t="shared" si="13"/>
        <v>#DIV/0!</v>
      </c>
    </row>
    <row r="70" spans="1:34" x14ac:dyDescent="0.25">
      <c r="A70" s="32" t="s">
        <v>258</v>
      </c>
      <c r="B70" s="32">
        <v>46672.17</v>
      </c>
      <c r="C70" s="32">
        <v>48239.22</v>
      </c>
      <c r="D70" s="32">
        <v>46388.889999899999</v>
      </c>
      <c r="E70" s="32">
        <v>60006.819999899999</v>
      </c>
      <c r="F70" s="32">
        <v>49697.89</v>
      </c>
      <c r="G70" s="32">
        <v>43800.900000200003</v>
      </c>
      <c r="H70" s="32">
        <v>51723.56</v>
      </c>
      <c r="I70" s="32">
        <v>39992.61</v>
      </c>
      <c r="J70" s="32">
        <v>46982.950000299999</v>
      </c>
      <c r="M70" s="12">
        <f t="shared" si="40"/>
        <v>1.448484934622746E-3</v>
      </c>
      <c r="N70" s="12">
        <f t="shared" si="40"/>
        <v>1.3192432460519788E-3</v>
      </c>
      <c r="O70" s="12">
        <f t="shared" si="40"/>
        <v>1.2590344576127943E-3</v>
      </c>
      <c r="P70" s="12">
        <f t="shared" si="40"/>
        <v>1.4334364891162368E-3</v>
      </c>
      <c r="Q70" s="12">
        <f t="shared" si="40"/>
        <v>1.2288700620378193E-3</v>
      </c>
      <c r="R70" s="12">
        <f t="shared" si="40"/>
        <v>1.1465055993182703E-3</v>
      </c>
      <c r="S70" s="12">
        <f t="shared" si="40"/>
        <v>1.7632924882904908E-3</v>
      </c>
      <c r="T70" s="12">
        <f t="shared" si="40"/>
        <v>1.3393105164112222E-3</v>
      </c>
      <c r="U70" s="12">
        <f t="shared" si="40"/>
        <v>1.4675591465535633E-3</v>
      </c>
      <c r="W70" s="12">
        <f t="shared" si="5"/>
        <v>1.3422542127625064E-3</v>
      </c>
      <c r="X70" s="12">
        <f t="shared" si="6"/>
        <v>1.2696040501574421E-3</v>
      </c>
      <c r="Y70" s="12">
        <f t="shared" si="7"/>
        <v>1.5233873837517588E-3</v>
      </c>
      <c r="Z70" s="12">
        <f t="shared" si="8"/>
        <v>1.3784152155572357E-3</v>
      </c>
      <c r="AA70" s="12">
        <f t="shared" si="9"/>
        <v>9.6798756456575023E-5</v>
      </c>
      <c r="AB70" s="12">
        <f t="shared" si="10"/>
        <v>1.4773888188679508E-4</v>
      </c>
      <c r="AC70" s="12">
        <f t="shared" si="11"/>
        <v>2.1743452387132937E-4</v>
      </c>
      <c r="AD70" s="12">
        <f t="shared" si="12"/>
        <v>1.8008412945659283E-4</v>
      </c>
      <c r="AE70" s="12">
        <f t="shared" si="13"/>
        <v>7.211655999004285E-2</v>
      </c>
      <c r="AF70" s="12">
        <f t="shared" si="13"/>
        <v>0.11636610789676841</v>
      </c>
      <c r="AG70" s="12">
        <f t="shared" si="13"/>
        <v>0.14273094696100033</v>
      </c>
      <c r="AH70" s="12">
        <f t="shared" si="13"/>
        <v>0.13064577888005419</v>
      </c>
    </row>
    <row r="71" spans="1:34" x14ac:dyDescent="0.25">
      <c r="A71" s="32" t="s">
        <v>259</v>
      </c>
      <c r="B71" s="32">
        <v>0</v>
      </c>
      <c r="C71" s="32">
        <v>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M71" s="12">
        <f t="shared" si="40"/>
        <v>0</v>
      </c>
      <c r="N71" s="12">
        <f t="shared" si="40"/>
        <v>0</v>
      </c>
      <c r="O71" s="12">
        <f t="shared" si="40"/>
        <v>0</v>
      </c>
      <c r="P71" s="12">
        <f t="shared" si="40"/>
        <v>0</v>
      </c>
      <c r="Q71" s="12">
        <f t="shared" si="40"/>
        <v>0</v>
      </c>
      <c r="R71" s="12">
        <f t="shared" si="40"/>
        <v>0</v>
      </c>
      <c r="S71" s="12">
        <f t="shared" si="40"/>
        <v>0</v>
      </c>
      <c r="T71" s="12">
        <f t="shared" si="40"/>
        <v>0</v>
      </c>
      <c r="U71" s="12">
        <f t="shared" si="40"/>
        <v>0</v>
      </c>
      <c r="W71" s="12">
        <f t="shared" si="5"/>
        <v>0</v>
      </c>
      <c r="X71" s="12">
        <f t="shared" si="6"/>
        <v>0</v>
      </c>
      <c r="Y71" s="12">
        <f t="shared" si="7"/>
        <v>0</v>
      </c>
      <c r="Z71" s="12">
        <f t="shared" si="8"/>
        <v>0</v>
      </c>
      <c r="AA71" s="12">
        <f t="shared" si="9"/>
        <v>0</v>
      </c>
      <c r="AB71" s="12">
        <f t="shared" si="10"/>
        <v>0</v>
      </c>
      <c r="AC71" s="12">
        <f t="shared" si="11"/>
        <v>0</v>
      </c>
      <c r="AD71" s="12">
        <f t="shared" si="12"/>
        <v>0</v>
      </c>
      <c r="AE71" s="12" t="e">
        <f t="shared" si="13"/>
        <v>#DIV/0!</v>
      </c>
      <c r="AF71" s="12" t="e">
        <f t="shared" si="13"/>
        <v>#DIV/0!</v>
      </c>
      <c r="AG71" s="12" t="e">
        <f t="shared" si="13"/>
        <v>#DIV/0!</v>
      </c>
      <c r="AH71" s="12" t="e">
        <f t="shared" si="13"/>
        <v>#DIV/0!</v>
      </c>
    </row>
    <row r="72" spans="1:34" x14ac:dyDescent="0.25">
      <c r="A72" s="32" t="s">
        <v>260</v>
      </c>
      <c r="B72" s="32">
        <v>15488.89</v>
      </c>
      <c r="C72" s="32">
        <v>18933.919999999998</v>
      </c>
      <c r="D72" s="32">
        <v>18712.970000099998</v>
      </c>
      <c r="E72" s="32">
        <v>19213.400000000001</v>
      </c>
      <c r="F72" s="32">
        <v>22128.16</v>
      </c>
      <c r="G72" s="32">
        <v>19442.16</v>
      </c>
      <c r="H72" s="32">
        <v>16678.669999999998</v>
      </c>
      <c r="I72" s="32">
        <v>14255.59</v>
      </c>
      <c r="J72" s="32">
        <v>17330.63</v>
      </c>
      <c r="M72" s="12">
        <f t="shared" si="40"/>
        <v>4.8070239328981072E-4</v>
      </c>
      <c r="N72" s="12">
        <f t="shared" si="40"/>
        <v>5.1780368922400648E-4</v>
      </c>
      <c r="O72" s="12">
        <f t="shared" si="40"/>
        <v>5.0788613468550725E-4</v>
      </c>
      <c r="P72" s="12">
        <f t="shared" si="40"/>
        <v>4.5896764134529719E-4</v>
      </c>
      <c r="Q72" s="12">
        <f t="shared" si="40"/>
        <v>5.4715870939355362E-4</v>
      </c>
      <c r="R72" s="12">
        <f t="shared" si="40"/>
        <v>5.0890610244857799E-4</v>
      </c>
      <c r="S72" s="12">
        <f t="shared" si="40"/>
        <v>5.685875745149011E-4</v>
      </c>
      <c r="T72" s="12">
        <f t="shared" si="40"/>
        <v>4.77404740642E-4</v>
      </c>
      <c r="U72" s="12">
        <f t="shared" si="40"/>
        <v>5.4133945552318834E-4</v>
      </c>
      <c r="W72" s="12">
        <f t="shared" si="5"/>
        <v>5.0213073906644145E-4</v>
      </c>
      <c r="X72" s="12">
        <f t="shared" si="6"/>
        <v>5.0501081772914294E-4</v>
      </c>
      <c r="Y72" s="12">
        <f t="shared" si="7"/>
        <v>5.2911059022669657E-4</v>
      </c>
      <c r="Z72" s="12">
        <f t="shared" si="8"/>
        <v>5.1208404900742702E-4</v>
      </c>
      <c r="AA72" s="12">
        <f t="shared" si="9"/>
        <v>1.9208591152090356E-5</v>
      </c>
      <c r="AB72" s="12">
        <f t="shared" si="10"/>
        <v>4.422438301612751E-5</v>
      </c>
      <c r="AC72" s="12">
        <f t="shared" si="11"/>
        <v>4.6805300534267242E-5</v>
      </c>
      <c r="AD72" s="12">
        <f t="shared" si="12"/>
        <v>3.596527948380124E-5</v>
      </c>
      <c r="AE72" s="12">
        <f t="shared" si="13"/>
        <v>3.8254163024958113E-2</v>
      </c>
      <c r="AF72" s="12">
        <f t="shared" si="13"/>
        <v>8.7571159792158709E-2</v>
      </c>
      <c r="AG72" s="12">
        <f t="shared" si="13"/>
        <v>8.8460335889730707E-2</v>
      </c>
      <c r="AH72" s="12">
        <f t="shared" ref="AH72:AH135" si="41">AD72/Z72</f>
        <v>7.0233157141904298E-2</v>
      </c>
    </row>
    <row r="73" spans="1:34" x14ac:dyDescent="0.25">
      <c r="A73" s="32" t="s">
        <v>261</v>
      </c>
      <c r="B73" s="32">
        <v>63513.68</v>
      </c>
      <c r="C73" s="32">
        <v>86066.96</v>
      </c>
      <c r="D73" s="32">
        <v>69069.769999900003</v>
      </c>
      <c r="E73" s="32">
        <v>70540.569999900006</v>
      </c>
      <c r="F73" s="32">
        <v>70403.179999999993</v>
      </c>
      <c r="G73" s="32">
        <v>71436.759999999995</v>
      </c>
      <c r="H73" s="32">
        <v>62570.92</v>
      </c>
      <c r="I73" s="32">
        <v>51414.77</v>
      </c>
      <c r="J73" s="32">
        <v>74442.390000500003</v>
      </c>
      <c r="M73" s="12">
        <f t="shared" si="40"/>
        <v>1.9711662993696249E-3</v>
      </c>
      <c r="N73" s="12">
        <f t="shared" si="40"/>
        <v>2.3537539721460218E-3</v>
      </c>
      <c r="O73" s="12">
        <f t="shared" si="40"/>
        <v>1.8746130896741013E-3</v>
      </c>
      <c r="P73" s="12">
        <f t="shared" si="40"/>
        <v>1.6850655808970268E-3</v>
      </c>
      <c r="Q73" s="12">
        <f t="shared" si="40"/>
        <v>1.7408457416252432E-3</v>
      </c>
      <c r="R73" s="12">
        <f t="shared" si="40"/>
        <v>1.8698849872213002E-3</v>
      </c>
      <c r="S73" s="12">
        <f t="shared" si="40"/>
        <v>2.1330866093019359E-3</v>
      </c>
      <c r="T73" s="12">
        <f t="shared" si="40"/>
        <v>1.7218266614723123E-3</v>
      </c>
      <c r="U73" s="12">
        <f t="shared" si="40"/>
        <v>2.3252820509534569E-3</v>
      </c>
      <c r="W73" s="12">
        <f t="shared" ref="W73:W136" si="42">AVERAGE(M73:O73)</f>
        <v>2.0665111203965825E-3</v>
      </c>
      <c r="X73" s="12">
        <f t="shared" ref="X73:X136" si="43">AVERAGE(P73:R73)</f>
        <v>1.7652654365811901E-3</v>
      </c>
      <c r="Y73" s="12">
        <f t="shared" ref="Y73:Y136" si="44">AVERAGE(S73:U73)</f>
        <v>2.0600651072425684E-3</v>
      </c>
      <c r="Z73" s="12">
        <f t="shared" ref="Z73:Z136" si="45">AVERAGE(M73:U73)</f>
        <v>1.9639472214067807E-3</v>
      </c>
      <c r="AA73" s="12">
        <f t="shared" ref="AA73:AA136" si="46">STDEV(M73:O73)</f>
        <v>2.5340081390257932E-4</v>
      </c>
      <c r="AB73" s="12">
        <f t="shared" ref="AB73:AB136" si="47">STDEV(P73:R73)</f>
        <v>9.4798704446950855E-5</v>
      </c>
      <c r="AC73" s="12">
        <f t="shared" ref="AC73:AC136" si="48">STDEV(S73:U73)</f>
        <v>3.0828348414359567E-4</v>
      </c>
      <c r="AD73" s="12">
        <f t="shared" ref="AD73:AD136" si="49">STDEV(M73:U73)</f>
        <v>2.5351831931319372E-4</v>
      </c>
      <c r="AE73" s="12">
        <f t="shared" ref="AE73:AH136" si="50">AA73/W73</f>
        <v>0.12262252615120182</v>
      </c>
      <c r="AF73" s="12">
        <f t="shared" si="50"/>
        <v>5.3702237908508872E-2</v>
      </c>
      <c r="AG73" s="12">
        <f t="shared" si="50"/>
        <v>0.14964744709269809</v>
      </c>
      <c r="AH73" s="12">
        <f t="shared" si="41"/>
        <v>0.12908611624073985</v>
      </c>
    </row>
    <row r="74" spans="1:34" x14ac:dyDescent="0.25">
      <c r="A74" s="32" t="s">
        <v>262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M74" s="12">
        <f t="shared" si="40"/>
        <v>0</v>
      </c>
      <c r="N74" s="12">
        <f t="shared" si="40"/>
        <v>0</v>
      </c>
      <c r="O74" s="12">
        <f t="shared" si="40"/>
        <v>0</v>
      </c>
      <c r="P74" s="12">
        <f t="shared" si="40"/>
        <v>0</v>
      </c>
      <c r="Q74" s="12">
        <f t="shared" si="40"/>
        <v>0</v>
      </c>
      <c r="R74" s="12">
        <f t="shared" si="40"/>
        <v>0</v>
      </c>
      <c r="S74" s="12">
        <f t="shared" si="40"/>
        <v>0</v>
      </c>
      <c r="T74" s="12">
        <f t="shared" si="40"/>
        <v>0</v>
      </c>
      <c r="U74" s="12">
        <f t="shared" si="40"/>
        <v>0</v>
      </c>
      <c r="W74" s="12">
        <f t="shared" si="42"/>
        <v>0</v>
      </c>
      <c r="X74" s="12">
        <f t="shared" si="43"/>
        <v>0</v>
      </c>
      <c r="Y74" s="12">
        <f t="shared" si="44"/>
        <v>0</v>
      </c>
      <c r="Z74" s="12">
        <f t="shared" si="45"/>
        <v>0</v>
      </c>
      <c r="AA74" s="12">
        <f t="shared" si="46"/>
        <v>0</v>
      </c>
      <c r="AB74" s="12">
        <f t="shared" si="47"/>
        <v>0</v>
      </c>
      <c r="AC74" s="12">
        <f t="shared" si="48"/>
        <v>0</v>
      </c>
      <c r="AD74" s="12">
        <f t="shared" si="49"/>
        <v>0</v>
      </c>
      <c r="AE74" s="12" t="e">
        <f t="shared" si="50"/>
        <v>#DIV/0!</v>
      </c>
      <c r="AF74" s="12" t="e">
        <f t="shared" si="50"/>
        <v>#DIV/0!</v>
      </c>
      <c r="AG74" s="12" t="e">
        <f t="shared" si="50"/>
        <v>#DIV/0!</v>
      </c>
      <c r="AH74" s="12" t="e">
        <f t="shared" si="41"/>
        <v>#DIV/0!</v>
      </c>
    </row>
    <row r="75" spans="1:34" x14ac:dyDescent="0.25">
      <c r="A75" s="32" t="s">
        <v>263</v>
      </c>
      <c r="B75" s="32">
        <v>106308.25</v>
      </c>
      <c r="C75" s="32">
        <v>172009.63</v>
      </c>
      <c r="D75" s="32">
        <v>153273.81</v>
      </c>
      <c r="E75" s="32">
        <v>147635.20000000001</v>
      </c>
      <c r="F75" s="32">
        <v>161985.03</v>
      </c>
      <c r="G75" s="32">
        <v>149272.85999999999</v>
      </c>
      <c r="H75" s="32">
        <v>94253.2</v>
      </c>
      <c r="I75" s="32">
        <v>117330.62</v>
      </c>
      <c r="J75" s="32">
        <v>158006.48000099999</v>
      </c>
      <c r="M75" s="12">
        <f t="shared" si="40"/>
        <v>3.2993087433283805E-3</v>
      </c>
      <c r="N75" s="12">
        <f t="shared" si="40"/>
        <v>4.7041088689535162E-3</v>
      </c>
      <c r="O75" s="12">
        <f t="shared" si="40"/>
        <v>4.159983311521627E-3</v>
      </c>
      <c r="P75" s="12">
        <f t="shared" si="40"/>
        <v>3.5266938451050424E-3</v>
      </c>
      <c r="Q75" s="12">
        <f t="shared" si="40"/>
        <v>4.0053723380469074E-3</v>
      </c>
      <c r="R75" s="12">
        <f t="shared" si="40"/>
        <v>3.9072751887625776E-3</v>
      </c>
      <c r="S75" s="12">
        <f t="shared" si="40"/>
        <v>3.2131577864582656E-3</v>
      </c>
      <c r="T75" s="12">
        <f t="shared" si="40"/>
        <v>3.9292792659206006E-3</v>
      </c>
      <c r="U75" s="12">
        <f t="shared" si="40"/>
        <v>4.9354894688119749E-3</v>
      </c>
      <c r="W75" s="12">
        <f t="shared" si="42"/>
        <v>4.0544669746011746E-3</v>
      </c>
      <c r="X75" s="12">
        <f t="shared" si="43"/>
        <v>3.8131137906381759E-3</v>
      </c>
      <c r="Y75" s="12">
        <f t="shared" si="44"/>
        <v>4.0259755070636135E-3</v>
      </c>
      <c r="Z75" s="12">
        <f t="shared" si="45"/>
        <v>3.9645187574343212E-3</v>
      </c>
      <c r="AA75" s="12">
        <f t="shared" si="46"/>
        <v>7.0831922270748234E-4</v>
      </c>
      <c r="AB75" s="12">
        <f t="shared" si="47"/>
        <v>2.5284985974651116E-4</v>
      </c>
      <c r="AC75" s="12">
        <f t="shared" si="48"/>
        <v>8.6522784762063133E-4</v>
      </c>
      <c r="AD75" s="12">
        <f t="shared" si="49"/>
        <v>5.8447733443105926E-4</v>
      </c>
      <c r="AE75" s="12">
        <f t="shared" si="50"/>
        <v>0.17470094765715968</v>
      </c>
      <c r="AF75" s="12">
        <f t="shared" si="50"/>
        <v>6.6310599061402076E-2</v>
      </c>
      <c r="AG75" s="12">
        <f t="shared" si="50"/>
        <v>0.21491135405632264</v>
      </c>
      <c r="AH75" s="12">
        <f t="shared" si="41"/>
        <v>0.1474270574038877</v>
      </c>
    </row>
    <row r="76" spans="1:34" x14ac:dyDescent="0.25">
      <c r="A76" s="32" t="s">
        <v>264</v>
      </c>
      <c r="B76" s="32">
        <v>0</v>
      </c>
      <c r="C76" s="32">
        <v>0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M76" s="12">
        <f t="shared" si="40"/>
        <v>0</v>
      </c>
      <c r="N76" s="12">
        <f t="shared" si="40"/>
        <v>0</v>
      </c>
      <c r="O76" s="12">
        <f t="shared" si="40"/>
        <v>0</v>
      </c>
      <c r="P76" s="12">
        <f t="shared" si="40"/>
        <v>0</v>
      </c>
      <c r="Q76" s="12">
        <f t="shared" si="40"/>
        <v>0</v>
      </c>
      <c r="R76" s="12">
        <f t="shared" si="40"/>
        <v>0</v>
      </c>
      <c r="S76" s="12">
        <f t="shared" si="40"/>
        <v>0</v>
      </c>
      <c r="T76" s="12">
        <f t="shared" si="40"/>
        <v>0</v>
      </c>
      <c r="U76" s="12">
        <f t="shared" si="40"/>
        <v>0</v>
      </c>
      <c r="W76" s="12">
        <f t="shared" si="42"/>
        <v>0</v>
      </c>
      <c r="X76" s="12">
        <f t="shared" si="43"/>
        <v>0</v>
      </c>
      <c r="Y76" s="12">
        <f t="shared" si="44"/>
        <v>0</v>
      </c>
      <c r="Z76" s="12">
        <f t="shared" si="45"/>
        <v>0</v>
      </c>
      <c r="AA76" s="12">
        <f t="shared" si="46"/>
        <v>0</v>
      </c>
      <c r="AB76" s="12">
        <f t="shared" si="47"/>
        <v>0</v>
      </c>
      <c r="AC76" s="12">
        <f t="shared" si="48"/>
        <v>0</v>
      </c>
      <c r="AD76" s="12">
        <f t="shared" si="49"/>
        <v>0</v>
      </c>
      <c r="AE76" s="12" t="e">
        <f t="shared" si="50"/>
        <v>#DIV/0!</v>
      </c>
      <c r="AF76" s="12" t="e">
        <f t="shared" si="50"/>
        <v>#DIV/0!</v>
      </c>
      <c r="AG76" s="12" t="e">
        <f t="shared" si="50"/>
        <v>#DIV/0!</v>
      </c>
      <c r="AH76" s="12" t="e">
        <f t="shared" si="41"/>
        <v>#DIV/0!</v>
      </c>
    </row>
    <row r="77" spans="1:34" x14ac:dyDescent="0.25">
      <c r="A77" s="32" t="s">
        <v>265</v>
      </c>
      <c r="B77" s="32">
        <v>65401.500000009997</v>
      </c>
      <c r="C77" s="32">
        <v>76774.5</v>
      </c>
      <c r="D77" s="32">
        <v>92839.15</v>
      </c>
      <c r="E77" s="32">
        <v>81229.87</v>
      </c>
      <c r="F77" s="32">
        <v>86310.549999999988</v>
      </c>
      <c r="G77" s="32">
        <v>76822.900000199996</v>
      </c>
      <c r="H77" s="32">
        <v>56087.59</v>
      </c>
      <c r="I77" s="32">
        <v>82572.26999999999</v>
      </c>
      <c r="J77" s="32">
        <v>68004.83</v>
      </c>
      <c r="M77" s="12">
        <f t="shared" si="40"/>
        <v>2.0297553649582614E-3</v>
      </c>
      <c r="N77" s="12">
        <f t="shared" si="40"/>
        <v>2.0996243428898238E-3</v>
      </c>
      <c r="O77" s="12">
        <f t="shared" si="40"/>
        <v>2.5197345499263901E-3</v>
      </c>
      <c r="P77" s="12">
        <f t="shared" si="40"/>
        <v>1.940410434419994E-3</v>
      </c>
      <c r="Q77" s="12">
        <f t="shared" si="40"/>
        <v>2.1341841863511367E-3</v>
      </c>
      <c r="R77" s="12">
        <f t="shared" si="40"/>
        <v>2.0108692973362344E-3</v>
      </c>
      <c r="S77" s="12">
        <f t="shared" si="40"/>
        <v>1.9120653360541473E-3</v>
      </c>
      <c r="T77" s="12">
        <f t="shared" si="40"/>
        <v>2.7652586209038835E-3</v>
      </c>
      <c r="U77" s="12">
        <f t="shared" si="40"/>
        <v>2.1241984650960167E-3</v>
      </c>
      <c r="W77" s="12">
        <f t="shared" si="42"/>
        <v>2.2163714192581581E-3</v>
      </c>
      <c r="X77" s="12">
        <f t="shared" si="43"/>
        <v>2.0284879727024553E-3</v>
      </c>
      <c r="Y77" s="12">
        <f t="shared" si="44"/>
        <v>2.2671741406846825E-3</v>
      </c>
      <c r="Z77" s="12">
        <f t="shared" si="45"/>
        <v>2.1706778442150986E-3</v>
      </c>
      <c r="AA77" s="12">
        <f t="shared" si="46"/>
        <v>2.6503265894210705E-4</v>
      </c>
      <c r="AB77" s="12">
        <f t="shared" si="47"/>
        <v>9.8080987075035162E-5</v>
      </c>
      <c r="AC77" s="12">
        <f t="shared" si="48"/>
        <v>4.4420291330167717E-4</v>
      </c>
      <c r="AD77" s="12">
        <f t="shared" si="49"/>
        <v>2.8487037179533486E-4</v>
      </c>
      <c r="AE77" s="12">
        <f t="shared" si="50"/>
        <v>0.11957953285231235</v>
      </c>
      <c r="AF77" s="12">
        <f t="shared" si="50"/>
        <v>4.8351771563312086E-2</v>
      </c>
      <c r="AG77" s="12">
        <f t="shared" si="50"/>
        <v>0.19592800805655303</v>
      </c>
      <c r="AH77" s="12">
        <f t="shared" si="41"/>
        <v>0.13123567486281776</v>
      </c>
    </row>
    <row r="78" spans="1:34" x14ac:dyDescent="0.25">
      <c r="A78" s="32" t="s">
        <v>266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M78" s="12">
        <f t="shared" si="40"/>
        <v>0</v>
      </c>
      <c r="N78" s="12">
        <f t="shared" si="40"/>
        <v>0</v>
      </c>
      <c r="O78" s="12">
        <f t="shared" si="40"/>
        <v>0</v>
      </c>
      <c r="P78" s="12">
        <f t="shared" si="40"/>
        <v>0</v>
      </c>
      <c r="Q78" s="12">
        <f t="shared" si="40"/>
        <v>0</v>
      </c>
      <c r="R78" s="12">
        <f t="shared" si="40"/>
        <v>0</v>
      </c>
      <c r="S78" s="12">
        <f t="shared" si="40"/>
        <v>0</v>
      </c>
      <c r="T78" s="12">
        <f t="shared" si="40"/>
        <v>0</v>
      </c>
      <c r="U78" s="12">
        <f t="shared" si="40"/>
        <v>0</v>
      </c>
      <c r="W78" s="12">
        <f t="shared" si="42"/>
        <v>0</v>
      </c>
      <c r="X78" s="12">
        <f t="shared" si="43"/>
        <v>0</v>
      </c>
      <c r="Y78" s="12">
        <f t="shared" si="44"/>
        <v>0</v>
      </c>
      <c r="Z78" s="12">
        <f t="shared" si="45"/>
        <v>0</v>
      </c>
      <c r="AA78" s="12">
        <f t="shared" si="46"/>
        <v>0</v>
      </c>
      <c r="AB78" s="12">
        <f t="shared" si="47"/>
        <v>0</v>
      </c>
      <c r="AC78" s="12">
        <f t="shared" si="48"/>
        <v>0</v>
      </c>
      <c r="AD78" s="12">
        <f t="shared" si="49"/>
        <v>0</v>
      </c>
      <c r="AE78" s="12" t="e">
        <f t="shared" si="50"/>
        <v>#DIV/0!</v>
      </c>
      <c r="AF78" s="12" t="e">
        <f t="shared" si="50"/>
        <v>#DIV/0!</v>
      </c>
      <c r="AG78" s="12" t="e">
        <f t="shared" si="50"/>
        <v>#DIV/0!</v>
      </c>
      <c r="AH78" s="12" t="e">
        <f t="shared" si="41"/>
        <v>#DIV/0!</v>
      </c>
    </row>
    <row r="79" spans="1:34" x14ac:dyDescent="0.25">
      <c r="A79" s="32" t="s">
        <v>164</v>
      </c>
      <c r="B79" s="32">
        <v>1399359.64</v>
      </c>
      <c r="C79" s="32">
        <v>1532480.79</v>
      </c>
      <c r="D79" s="32">
        <v>1807290.8399999999</v>
      </c>
      <c r="E79" s="32">
        <v>1983856.5699999998</v>
      </c>
      <c r="F79" s="32">
        <v>1940569.4300009999</v>
      </c>
      <c r="G79" s="32">
        <v>1884087.670005</v>
      </c>
      <c r="H79" s="32">
        <v>1142949.8500000001</v>
      </c>
      <c r="I79" s="32">
        <v>1511335.08</v>
      </c>
      <c r="J79" s="32">
        <v>1418516.22</v>
      </c>
      <c r="M79" s="12">
        <f t="shared" si="40"/>
        <v>4.3429550343579683E-2</v>
      </c>
      <c r="N79" s="12">
        <f t="shared" si="40"/>
        <v>4.1910191166273023E-2</v>
      </c>
      <c r="O79" s="12">
        <f t="shared" si="40"/>
        <v>4.9051431118375038E-2</v>
      </c>
      <c r="P79" s="12">
        <f t="shared" si="40"/>
        <v>4.7390153262841107E-2</v>
      </c>
      <c r="Q79" s="12">
        <f t="shared" si="40"/>
        <v>4.7984082942636487E-2</v>
      </c>
      <c r="R79" s="12">
        <f t="shared" si="40"/>
        <v>4.9316727812839058E-2</v>
      </c>
      <c r="S79" s="12">
        <f t="shared" si="40"/>
        <v>3.8963963133971123E-2</v>
      </c>
      <c r="T79" s="12">
        <f t="shared" si="40"/>
        <v>5.0613024917983494E-2</v>
      </c>
      <c r="U79" s="12">
        <f t="shared" si="40"/>
        <v>4.4308764204510236E-2</v>
      </c>
      <c r="W79" s="12">
        <f t="shared" si="42"/>
        <v>4.4797057542742581E-2</v>
      </c>
      <c r="X79" s="12">
        <f t="shared" si="43"/>
        <v>4.8230321339438886E-2</v>
      </c>
      <c r="Y79" s="12">
        <f t="shared" si="44"/>
        <v>4.4628584085488282E-2</v>
      </c>
      <c r="Z79" s="12">
        <f t="shared" si="45"/>
        <v>4.5885320989223245E-2</v>
      </c>
      <c r="AA79" s="12">
        <f t="shared" si="46"/>
        <v>3.7618989843158025E-3</v>
      </c>
      <c r="AB79" s="12">
        <f t="shared" si="47"/>
        <v>9.8660903361960563E-4</v>
      </c>
      <c r="AC79" s="12">
        <f t="shared" si="48"/>
        <v>5.8311125592922647E-3</v>
      </c>
      <c r="AD79" s="12">
        <f t="shared" si="49"/>
        <v>3.9217742304202136E-3</v>
      </c>
      <c r="AE79" s="12">
        <f t="shared" si="50"/>
        <v>8.3976475033576289E-2</v>
      </c>
      <c r="AF79" s="12">
        <f t="shared" si="50"/>
        <v>2.045619863645478E-2</v>
      </c>
      <c r="AG79" s="12">
        <f t="shared" si="50"/>
        <v>0.13065869506687636</v>
      </c>
      <c r="AH79" s="12">
        <f t="shared" si="41"/>
        <v>8.5469037719956065E-2</v>
      </c>
    </row>
    <row r="80" spans="1:34" x14ac:dyDescent="0.25">
      <c r="A80" s="32" t="s">
        <v>165</v>
      </c>
      <c r="B80" s="32">
        <v>9580896.8499999996</v>
      </c>
      <c r="C80" s="32">
        <v>9352007.0800000001</v>
      </c>
      <c r="D80" s="32">
        <v>9621826.8699999992</v>
      </c>
      <c r="E80" s="32">
        <v>13971195.560000001</v>
      </c>
      <c r="F80" s="32">
        <v>11761155.17</v>
      </c>
      <c r="G80" s="32">
        <v>11617181.46001</v>
      </c>
      <c r="H80" s="32">
        <v>7231662.1899999995</v>
      </c>
      <c r="I80" s="32">
        <v>7991004.8499999996</v>
      </c>
      <c r="J80" s="32">
        <v>8555652.9499999993</v>
      </c>
      <c r="M80" s="12">
        <f t="shared" si="40"/>
        <v>0.29734603613672822</v>
      </c>
      <c r="N80" s="12">
        <f t="shared" si="40"/>
        <v>0.25575811916777025</v>
      </c>
      <c r="O80" s="12">
        <f t="shared" si="40"/>
        <v>0.26114467439382089</v>
      </c>
      <c r="P80" s="12">
        <f t="shared" si="40"/>
        <v>0.33374242314983754</v>
      </c>
      <c r="Q80" s="12">
        <f t="shared" si="40"/>
        <v>0.29081579687576914</v>
      </c>
      <c r="R80" s="12">
        <f t="shared" si="40"/>
        <v>0.30408424466476819</v>
      </c>
      <c r="S80" s="12">
        <f t="shared" si="40"/>
        <v>0.24653244319380491</v>
      </c>
      <c r="T80" s="12">
        <f t="shared" si="40"/>
        <v>0.26761036182179859</v>
      </c>
      <c r="U80" s="12">
        <f t="shared" si="40"/>
        <v>0.26724432462053366</v>
      </c>
      <c r="W80" s="12">
        <f t="shared" si="42"/>
        <v>0.2714162765661064</v>
      </c>
      <c r="X80" s="12">
        <f t="shared" si="43"/>
        <v>0.30954748823012496</v>
      </c>
      <c r="Y80" s="12">
        <f t="shared" si="44"/>
        <v>0.26046237654537907</v>
      </c>
      <c r="Z80" s="12">
        <f t="shared" si="45"/>
        <v>0.28047538044720349</v>
      </c>
      <c r="AA80" s="12">
        <f t="shared" si="46"/>
        <v>2.261676519406592E-2</v>
      </c>
      <c r="AB80" s="12">
        <f t="shared" si="47"/>
        <v>2.1978605131108615E-2</v>
      </c>
      <c r="AC80" s="12">
        <f t="shared" si="48"/>
        <v>1.2065064367530359E-2</v>
      </c>
      <c r="AD80" s="12">
        <f t="shared" si="49"/>
        <v>2.7981268906236555E-2</v>
      </c>
      <c r="AE80" s="12">
        <f t="shared" si="50"/>
        <v>8.3328698927742306E-2</v>
      </c>
      <c r="AF80" s="12">
        <f t="shared" si="50"/>
        <v>7.1002369480605176E-2</v>
      </c>
      <c r="AG80" s="12">
        <f t="shared" si="50"/>
        <v>4.6321716508750055E-2</v>
      </c>
      <c r="AH80" s="12">
        <f t="shared" si="41"/>
        <v>9.9763725649010149E-2</v>
      </c>
    </row>
    <row r="81" spans="1:34" x14ac:dyDescent="0.25">
      <c r="A81" s="32" t="s">
        <v>166</v>
      </c>
      <c r="B81" s="32">
        <v>369824.83</v>
      </c>
      <c r="C81" s="32">
        <v>535387.35</v>
      </c>
      <c r="D81" s="32">
        <v>467393.43</v>
      </c>
      <c r="E81" s="32">
        <v>485559.13</v>
      </c>
      <c r="F81" s="32">
        <v>591115.88</v>
      </c>
      <c r="G81" s="32">
        <v>525072.98000099999</v>
      </c>
      <c r="H81" s="32">
        <v>378160.16000000003</v>
      </c>
      <c r="I81" s="32">
        <v>362538.99000009999</v>
      </c>
      <c r="J81" s="32">
        <v>430289.01</v>
      </c>
      <c r="M81" s="12">
        <f t="shared" si="40"/>
        <v>1.1477625632243331E-2</v>
      </c>
      <c r="N81" s="12">
        <f t="shared" si="40"/>
        <v>1.4641740590108357E-2</v>
      </c>
      <c r="O81" s="12">
        <f t="shared" si="40"/>
        <v>1.2685460540942068E-2</v>
      </c>
      <c r="P81" s="12">
        <f t="shared" si="40"/>
        <v>1.1598984491541035E-2</v>
      </c>
      <c r="Q81" s="12">
        <f t="shared" si="40"/>
        <v>1.461640741945262E-2</v>
      </c>
      <c r="R81" s="12">
        <f t="shared" si="40"/>
        <v>1.3743989544030551E-2</v>
      </c>
      <c r="S81" s="12">
        <f t="shared" si="40"/>
        <v>1.289174545407799E-2</v>
      </c>
      <c r="T81" s="12">
        <f t="shared" si="40"/>
        <v>1.2141050106913173E-2</v>
      </c>
      <c r="U81" s="12">
        <f t="shared" si="40"/>
        <v>1.3440504955158106E-2</v>
      </c>
      <c r="W81" s="12">
        <f t="shared" si="42"/>
        <v>1.2934942254431252E-2</v>
      </c>
      <c r="X81" s="12">
        <f t="shared" si="43"/>
        <v>1.33197938183414E-2</v>
      </c>
      <c r="Y81" s="12">
        <f t="shared" si="44"/>
        <v>1.2824433505383091E-2</v>
      </c>
      <c r="Z81" s="12">
        <f t="shared" si="45"/>
        <v>1.302638985938525E-2</v>
      </c>
      <c r="AA81" s="12">
        <f t="shared" si="46"/>
        <v>1.5967425311146511E-3</v>
      </c>
      <c r="AB81" s="12">
        <f t="shared" si="47"/>
        <v>1.5527932224676081E-3</v>
      </c>
      <c r="AC81" s="12">
        <f t="shared" si="48"/>
        <v>6.5233725900384074E-4</v>
      </c>
      <c r="AD81" s="12">
        <f t="shared" si="49"/>
        <v>1.1820691367950549E-3</v>
      </c>
      <c r="AE81" s="12">
        <f t="shared" si="50"/>
        <v>0.12344411746930213</v>
      </c>
      <c r="AF81" s="12">
        <f t="shared" si="50"/>
        <v>0.116577872273774</v>
      </c>
      <c r="AG81" s="12">
        <f t="shared" si="50"/>
        <v>5.0866750467380907E-2</v>
      </c>
      <c r="AH81" s="12">
        <f t="shared" si="41"/>
        <v>9.0744185423208265E-2</v>
      </c>
    </row>
    <row r="82" spans="1:34" x14ac:dyDescent="0.25">
      <c r="A82" s="32" t="s">
        <v>267</v>
      </c>
      <c r="B82" s="32">
        <v>0</v>
      </c>
      <c r="C82" s="32">
        <v>0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M82" s="12">
        <f t="shared" si="40"/>
        <v>0</v>
      </c>
      <c r="N82" s="12">
        <f t="shared" si="40"/>
        <v>0</v>
      </c>
      <c r="O82" s="12">
        <f t="shared" si="40"/>
        <v>0</v>
      </c>
      <c r="P82" s="12">
        <f t="shared" si="40"/>
        <v>0</v>
      </c>
      <c r="Q82" s="12">
        <f t="shared" si="40"/>
        <v>0</v>
      </c>
      <c r="R82" s="12">
        <f t="shared" si="40"/>
        <v>0</v>
      </c>
      <c r="S82" s="12">
        <f t="shared" si="40"/>
        <v>0</v>
      </c>
      <c r="T82" s="12">
        <f t="shared" si="40"/>
        <v>0</v>
      </c>
      <c r="U82" s="12">
        <f t="shared" si="40"/>
        <v>0</v>
      </c>
      <c r="W82" s="12">
        <f t="shared" si="42"/>
        <v>0</v>
      </c>
      <c r="X82" s="12">
        <f t="shared" si="43"/>
        <v>0</v>
      </c>
      <c r="Y82" s="12">
        <f t="shared" si="44"/>
        <v>0</v>
      </c>
      <c r="Z82" s="12">
        <f t="shared" si="45"/>
        <v>0</v>
      </c>
      <c r="AA82" s="12">
        <f t="shared" si="46"/>
        <v>0</v>
      </c>
      <c r="AB82" s="12">
        <f t="shared" si="47"/>
        <v>0</v>
      </c>
      <c r="AC82" s="12">
        <f t="shared" si="48"/>
        <v>0</v>
      </c>
      <c r="AD82" s="12">
        <f t="shared" si="49"/>
        <v>0</v>
      </c>
      <c r="AE82" s="12" t="e">
        <f t="shared" si="50"/>
        <v>#DIV/0!</v>
      </c>
      <c r="AF82" s="12" t="e">
        <f t="shared" si="50"/>
        <v>#DIV/0!</v>
      </c>
      <c r="AG82" s="12" t="e">
        <f t="shared" si="50"/>
        <v>#DIV/0!</v>
      </c>
      <c r="AH82" s="12" t="e">
        <f t="shared" si="41"/>
        <v>#DIV/0!</v>
      </c>
    </row>
    <row r="83" spans="1:34" x14ac:dyDescent="0.25">
      <c r="A83" s="32" t="s">
        <v>268</v>
      </c>
      <c r="B83" s="32">
        <v>265432.14</v>
      </c>
      <c r="C83" s="32">
        <v>181922.84</v>
      </c>
      <c r="D83" s="32">
        <v>195750.40999999997</v>
      </c>
      <c r="E83" s="32">
        <v>296735.64</v>
      </c>
      <c r="F83" s="32">
        <v>205871.49000009999</v>
      </c>
      <c r="G83" s="32">
        <v>222512.76000099999</v>
      </c>
      <c r="H83" s="32">
        <v>130790.87</v>
      </c>
      <c r="I83" s="32">
        <v>146291.35999999999</v>
      </c>
      <c r="J83" s="32">
        <v>153445.91</v>
      </c>
      <c r="M83" s="12">
        <f t="shared" si="40"/>
        <v>8.2377668738067168E-3</v>
      </c>
      <c r="N83" s="12">
        <f t="shared" si="40"/>
        <v>4.97521473134505E-3</v>
      </c>
      <c r="O83" s="12">
        <f t="shared" si="40"/>
        <v>5.3128348464980164E-3</v>
      </c>
      <c r="P83" s="12">
        <f t="shared" si="40"/>
        <v>7.0883891863952877E-3</v>
      </c>
      <c r="Q83" s="12">
        <f t="shared" si="40"/>
        <v>5.0905443005375313E-3</v>
      </c>
      <c r="R83" s="12">
        <f t="shared" si="40"/>
        <v>5.8243580670658372E-3</v>
      </c>
      <c r="S83" s="12">
        <f t="shared" si="40"/>
        <v>4.4587526188835051E-3</v>
      </c>
      <c r="T83" s="12">
        <f t="shared" si="40"/>
        <v>4.8991440395638091E-3</v>
      </c>
      <c r="U83" s="12">
        <f t="shared" si="40"/>
        <v>4.7930355314065422E-3</v>
      </c>
      <c r="W83" s="12">
        <f t="shared" si="42"/>
        <v>6.1752721505499283E-3</v>
      </c>
      <c r="X83" s="12">
        <f t="shared" si="43"/>
        <v>6.0010971846662193E-3</v>
      </c>
      <c r="Y83" s="12">
        <f t="shared" si="44"/>
        <v>4.7169773966179518E-3</v>
      </c>
      <c r="Z83" s="12">
        <f t="shared" si="45"/>
        <v>5.6311155772780334E-3</v>
      </c>
      <c r="AA83" s="12">
        <f t="shared" si="46"/>
        <v>1.7941321573773626E-3</v>
      </c>
      <c r="AB83" s="12">
        <f t="shared" si="47"/>
        <v>1.0105808150537091E-3</v>
      </c>
      <c r="AC83" s="12">
        <f t="shared" si="48"/>
        <v>2.2983642172824485E-4</v>
      </c>
      <c r="AD83" s="12">
        <f t="shared" si="49"/>
        <v>1.2445853357358257E-3</v>
      </c>
      <c r="AE83" s="12">
        <f t="shared" si="50"/>
        <v>0.29053491305927126</v>
      </c>
      <c r="AF83" s="12">
        <f t="shared" si="50"/>
        <v>0.16839934164637554</v>
      </c>
      <c r="AG83" s="12">
        <f t="shared" si="50"/>
        <v>4.8725359992828537E-2</v>
      </c>
      <c r="AH83" s="12">
        <f t="shared" si="41"/>
        <v>0.22101932000078622</v>
      </c>
    </row>
    <row r="84" spans="1:34" x14ac:dyDescent="0.25">
      <c r="A84" s="32" t="s">
        <v>269</v>
      </c>
      <c r="B84" s="32">
        <v>179497.85</v>
      </c>
      <c r="C84" s="32">
        <v>90251.959999999992</v>
      </c>
      <c r="D84" s="32">
        <v>206137.61</v>
      </c>
      <c r="E84" s="32">
        <v>158561.99</v>
      </c>
      <c r="F84" s="32">
        <v>114637.04000009999</v>
      </c>
      <c r="G84" s="32">
        <v>165505.0300001</v>
      </c>
      <c r="H84" s="32">
        <v>154810.88</v>
      </c>
      <c r="I84" s="32">
        <v>111578.59</v>
      </c>
      <c r="J84" s="32">
        <v>167632.87</v>
      </c>
      <c r="M84" s="12">
        <f t="shared" si="40"/>
        <v>5.5707701510809013E-3</v>
      </c>
      <c r="N84" s="12">
        <f t="shared" si="40"/>
        <v>2.4682050968683434E-3</v>
      </c>
      <c r="O84" s="12">
        <f t="shared" si="40"/>
        <v>5.5947524073222529E-3</v>
      </c>
      <c r="P84" s="12">
        <f t="shared" si="40"/>
        <v>3.7877118343092107E-3</v>
      </c>
      <c r="Q84" s="12">
        <f t="shared" si="40"/>
        <v>2.8346077963622772E-3</v>
      </c>
      <c r="R84" s="12">
        <f t="shared" si="40"/>
        <v>4.3321585540385356E-3</v>
      </c>
      <c r="S84" s="12">
        <f t="shared" si="40"/>
        <v>5.2776116301669991E-3</v>
      </c>
      <c r="T84" s="12">
        <f t="shared" si="40"/>
        <v>3.7366498208878099E-3</v>
      </c>
      <c r="U84" s="12">
        <f t="shared" si="40"/>
        <v>5.2361793295217429E-3</v>
      </c>
      <c r="W84" s="12">
        <f t="shared" si="42"/>
        <v>4.5445758850904995E-3</v>
      </c>
      <c r="X84" s="12">
        <f t="shared" si="43"/>
        <v>3.6514927282366746E-3</v>
      </c>
      <c r="Y84" s="12">
        <f t="shared" si="44"/>
        <v>4.7501469268588503E-3</v>
      </c>
      <c r="Z84" s="12">
        <f t="shared" si="45"/>
        <v>4.3154051800620083E-3</v>
      </c>
      <c r="AA84" s="12">
        <f t="shared" si="46"/>
        <v>1.7982298309143715E-3</v>
      </c>
      <c r="AB84" s="12">
        <f t="shared" si="47"/>
        <v>7.5801141257805912E-4</v>
      </c>
      <c r="AC84" s="12">
        <f t="shared" si="48"/>
        <v>8.7795868168322471E-4</v>
      </c>
      <c r="AD84" s="12">
        <f t="shared" si="49"/>
        <v>1.1834771107146291E-3</v>
      </c>
      <c r="AE84" s="12">
        <f t="shared" si="50"/>
        <v>0.39568705119742148</v>
      </c>
      <c r="AF84" s="12">
        <f t="shared" si="50"/>
        <v>0.20758946244543308</v>
      </c>
      <c r="AG84" s="12">
        <f t="shared" si="50"/>
        <v>0.1848276895855506</v>
      </c>
      <c r="AH84" s="12">
        <f t="shared" si="41"/>
        <v>0.27424472589098198</v>
      </c>
    </row>
    <row r="85" spans="1:34" x14ac:dyDescent="0.25">
      <c r="A85" s="32" t="s">
        <v>270</v>
      </c>
      <c r="B85" s="32">
        <v>224022.41999999998</v>
      </c>
      <c r="C85" s="32">
        <v>246581.86</v>
      </c>
      <c r="D85" s="32">
        <v>261232.25</v>
      </c>
      <c r="E85" s="32">
        <v>263656.86</v>
      </c>
      <c r="F85" s="32">
        <v>279471.88</v>
      </c>
      <c r="G85" s="32">
        <v>234810.52000100003</v>
      </c>
      <c r="H85" s="32">
        <v>210276.31999999998</v>
      </c>
      <c r="I85" s="32">
        <v>209675.78</v>
      </c>
      <c r="J85" s="32">
        <v>200792.900001</v>
      </c>
      <c r="M85" s="12">
        <f t="shared" si="40"/>
        <v>6.9526036691186493E-3</v>
      </c>
      <c r="N85" s="12">
        <f t="shared" si="40"/>
        <v>6.7435056662179561E-3</v>
      </c>
      <c r="O85" s="12">
        <f t="shared" si="40"/>
        <v>7.090068423504613E-3</v>
      </c>
      <c r="P85" s="12">
        <f t="shared" si="40"/>
        <v>6.2982068326640373E-3</v>
      </c>
      <c r="Q85" s="12">
        <f t="shared" si="40"/>
        <v>6.9104468321175404E-3</v>
      </c>
      <c r="R85" s="12">
        <f t="shared" si="40"/>
        <v>6.1462567198105967E-3</v>
      </c>
      <c r="S85" s="12">
        <f t="shared" si="40"/>
        <v>7.1684674357559196E-3</v>
      </c>
      <c r="T85" s="12">
        <f t="shared" si="40"/>
        <v>7.0218217113293133E-3</v>
      </c>
      <c r="U85" s="12">
        <f t="shared" si="40"/>
        <v>6.2719658292551012E-3</v>
      </c>
      <c r="W85" s="12">
        <f t="shared" si="42"/>
        <v>6.9287259196137395E-3</v>
      </c>
      <c r="X85" s="12">
        <f t="shared" si="43"/>
        <v>6.4516367948640576E-3</v>
      </c>
      <c r="Y85" s="12">
        <f t="shared" si="44"/>
        <v>6.8207516587801111E-3</v>
      </c>
      <c r="Z85" s="12">
        <f t="shared" si="45"/>
        <v>6.7337047910859702E-3</v>
      </c>
      <c r="AA85" s="12">
        <f t="shared" si="46"/>
        <v>1.7451087752801253E-4</v>
      </c>
      <c r="AB85" s="12">
        <f t="shared" si="47"/>
        <v>4.0453948745759012E-4</v>
      </c>
      <c r="AC85" s="12">
        <f t="shared" si="48"/>
        <v>4.8088528480162625E-4</v>
      </c>
      <c r="AD85" s="12">
        <f t="shared" si="49"/>
        <v>3.915086297858464E-4</v>
      </c>
      <c r="AE85" s="12">
        <f t="shared" si="50"/>
        <v>2.5186575360703706E-2</v>
      </c>
      <c r="AF85" s="12">
        <f t="shared" si="50"/>
        <v>6.2703388352492367E-2</v>
      </c>
      <c r="AG85" s="12">
        <f t="shared" si="50"/>
        <v>7.0503268387231158E-2</v>
      </c>
      <c r="AH85" s="12">
        <f t="shared" si="41"/>
        <v>5.8141638508436351E-2</v>
      </c>
    </row>
    <row r="86" spans="1:34" x14ac:dyDescent="0.25">
      <c r="A86" s="32" t="s">
        <v>167</v>
      </c>
      <c r="B86" s="32">
        <v>447253.33999999997</v>
      </c>
      <c r="C86" s="32">
        <v>490157.24</v>
      </c>
      <c r="D86" s="32">
        <v>531679.54000100004</v>
      </c>
      <c r="E86" s="32">
        <v>599429.31000000006</v>
      </c>
      <c r="F86" s="32">
        <v>595518.82000000007</v>
      </c>
      <c r="G86" s="32">
        <v>552752.64000000001</v>
      </c>
      <c r="H86" s="32">
        <v>380351.44</v>
      </c>
      <c r="I86" s="32">
        <v>445215.55</v>
      </c>
      <c r="J86" s="32">
        <v>430187.11000099999</v>
      </c>
      <c r="M86" s="12">
        <f t="shared" si="40"/>
        <v>1.3880642895963587E-2</v>
      </c>
      <c r="N86" s="12">
        <f t="shared" si="40"/>
        <v>1.3404790300785932E-2</v>
      </c>
      <c r="O86" s="12">
        <f t="shared" si="40"/>
        <v>1.4430240975165005E-2</v>
      </c>
      <c r="P86" s="12">
        <f t="shared" si="40"/>
        <v>1.4319103155294688E-2</v>
      </c>
      <c r="Q86" s="12">
        <f t="shared" si="40"/>
        <v>1.47252780606599E-2</v>
      </c>
      <c r="R86" s="12">
        <f t="shared" si="40"/>
        <v>1.4468515413954105E-2</v>
      </c>
      <c r="S86" s="12">
        <f t="shared" si="40"/>
        <v>1.2966447728317064E-2</v>
      </c>
      <c r="T86" s="12">
        <f t="shared" si="40"/>
        <v>1.490980129040856E-2</v>
      </c>
      <c r="U86" s="12">
        <f t="shared" si="40"/>
        <v>1.3437322007395879E-2</v>
      </c>
      <c r="W86" s="12">
        <f t="shared" si="42"/>
        <v>1.3905224723971507E-2</v>
      </c>
      <c r="X86" s="12">
        <f t="shared" si="43"/>
        <v>1.4504298876636229E-2</v>
      </c>
      <c r="Y86" s="12">
        <f t="shared" si="44"/>
        <v>1.3771190342040501E-2</v>
      </c>
      <c r="Z86" s="12">
        <f t="shared" si="45"/>
        <v>1.4060237980882746E-2</v>
      </c>
      <c r="AA86" s="12">
        <f t="shared" si="46"/>
        <v>5.1316709861143849E-4</v>
      </c>
      <c r="AB86" s="12">
        <f t="shared" si="47"/>
        <v>2.0543820381869603E-4</v>
      </c>
      <c r="AC86" s="12">
        <f t="shared" si="48"/>
        <v>1.013783416456497E-3</v>
      </c>
      <c r="AD86" s="12">
        <f t="shared" si="49"/>
        <v>6.6903918642363214E-4</v>
      </c>
      <c r="AE86" s="12">
        <f t="shared" si="50"/>
        <v>3.6904624613996996E-2</v>
      </c>
      <c r="AF86" s="12">
        <f t="shared" si="50"/>
        <v>1.4163952740219617E-2</v>
      </c>
      <c r="AG86" s="12">
        <f t="shared" si="50"/>
        <v>7.3616251847280975E-2</v>
      </c>
      <c r="AH86" s="12">
        <f t="shared" si="41"/>
        <v>4.7583773996805974E-2</v>
      </c>
    </row>
    <row r="87" spans="1:34" x14ac:dyDescent="0.25">
      <c r="A87" s="32" t="s">
        <v>271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M87" s="12">
        <f t="shared" si="40"/>
        <v>0</v>
      </c>
      <c r="N87" s="12">
        <f t="shared" si="40"/>
        <v>0</v>
      </c>
      <c r="O87" s="12">
        <f t="shared" si="40"/>
        <v>0</v>
      </c>
      <c r="P87" s="12">
        <f t="shared" si="40"/>
        <v>0</v>
      </c>
      <c r="Q87" s="12">
        <f t="shared" si="40"/>
        <v>0</v>
      </c>
      <c r="R87" s="12">
        <f t="shared" si="40"/>
        <v>0</v>
      </c>
      <c r="S87" s="12">
        <f t="shared" si="40"/>
        <v>0</v>
      </c>
      <c r="T87" s="12">
        <f t="shared" si="40"/>
        <v>0</v>
      </c>
      <c r="U87" s="12">
        <f t="shared" si="40"/>
        <v>0</v>
      </c>
      <c r="W87" s="12">
        <f t="shared" si="42"/>
        <v>0</v>
      </c>
      <c r="X87" s="12">
        <f t="shared" si="43"/>
        <v>0</v>
      </c>
      <c r="Y87" s="12">
        <f t="shared" si="44"/>
        <v>0</v>
      </c>
      <c r="Z87" s="12">
        <f t="shared" si="45"/>
        <v>0</v>
      </c>
      <c r="AA87" s="12">
        <f t="shared" si="46"/>
        <v>0</v>
      </c>
      <c r="AB87" s="12">
        <f t="shared" si="47"/>
        <v>0</v>
      </c>
      <c r="AC87" s="12">
        <f t="shared" si="48"/>
        <v>0</v>
      </c>
      <c r="AD87" s="12">
        <f t="shared" si="49"/>
        <v>0</v>
      </c>
      <c r="AE87" s="12" t="e">
        <f t="shared" si="50"/>
        <v>#DIV/0!</v>
      </c>
      <c r="AF87" s="12" t="e">
        <f t="shared" si="50"/>
        <v>#DIV/0!</v>
      </c>
      <c r="AG87" s="12" t="e">
        <f t="shared" si="50"/>
        <v>#DIV/0!</v>
      </c>
      <c r="AH87" s="12" t="e">
        <f t="shared" si="41"/>
        <v>#DIV/0!</v>
      </c>
    </row>
    <row r="88" spans="1:34" x14ac:dyDescent="0.25">
      <c r="A88" s="32" t="s">
        <v>168</v>
      </c>
      <c r="B88" s="32">
        <v>1011104.3999999999</v>
      </c>
      <c r="C88" s="32">
        <v>1139179.08</v>
      </c>
      <c r="D88" s="32">
        <v>1179891.6100029999</v>
      </c>
      <c r="E88" s="32">
        <v>1420463.58</v>
      </c>
      <c r="F88" s="32">
        <v>1379472.24</v>
      </c>
      <c r="G88" s="32">
        <v>1297908.1000009999</v>
      </c>
      <c r="H88" s="32">
        <v>865041.61</v>
      </c>
      <c r="I88" s="32">
        <v>957385.09000000008</v>
      </c>
      <c r="J88" s="32">
        <v>1016972.3900029999</v>
      </c>
      <c r="M88" s="12">
        <f t="shared" si="40"/>
        <v>3.1379931353754727E-2</v>
      </c>
      <c r="N88" s="12">
        <f t="shared" si="40"/>
        <v>3.1154199991909215E-2</v>
      </c>
      <c r="O88" s="12">
        <f t="shared" si="40"/>
        <v>3.2023275255028003E-2</v>
      </c>
      <c r="P88" s="12">
        <f t="shared" si="40"/>
        <v>3.3931881860029815E-2</v>
      </c>
      <c r="Q88" s="12">
        <f t="shared" si="40"/>
        <v>3.4109941833511431E-2</v>
      </c>
      <c r="R88" s="12">
        <f t="shared" si="40"/>
        <v>3.3973249500464354E-2</v>
      </c>
      <c r="S88" s="12">
        <f t="shared" si="40"/>
        <v>2.9489876044334774E-2</v>
      </c>
      <c r="T88" s="12">
        <f t="shared" si="40"/>
        <v>3.2061821403811967E-2</v>
      </c>
      <c r="U88" s="12">
        <f t="shared" si="40"/>
        <v>3.1766143520826393E-2</v>
      </c>
      <c r="W88" s="12">
        <f t="shared" si="42"/>
        <v>3.1519135533563981E-2</v>
      </c>
      <c r="X88" s="12">
        <f t="shared" si="43"/>
        <v>3.4005024398001869E-2</v>
      </c>
      <c r="Y88" s="12">
        <f t="shared" si="44"/>
        <v>3.1105946989657712E-2</v>
      </c>
      <c r="Z88" s="12">
        <f t="shared" si="45"/>
        <v>3.221003564040785E-2</v>
      </c>
      <c r="AA88" s="12">
        <f t="shared" si="46"/>
        <v>4.5095044738698617E-4</v>
      </c>
      <c r="AB88" s="12">
        <f t="shared" si="47"/>
        <v>9.3185683579657299E-5</v>
      </c>
      <c r="AC88" s="12">
        <f t="shared" si="48"/>
        <v>1.4073451345918803E-3</v>
      </c>
      <c r="AD88" s="12">
        <f t="shared" si="49"/>
        <v>1.5467845054211442E-3</v>
      </c>
      <c r="AE88" s="12">
        <f t="shared" si="50"/>
        <v>1.4307195922514426E-2</v>
      </c>
      <c r="AF88" s="12">
        <f t="shared" si="50"/>
        <v>2.7403504402464971E-3</v>
      </c>
      <c r="AG88" s="12">
        <f t="shared" si="50"/>
        <v>4.5243603580363674E-2</v>
      </c>
      <c r="AH88" s="12">
        <f t="shared" si="41"/>
        <v>4.8021819121512731E-2</v>
      </c>
    </row>
    <row r="89" spans="1:34" x14ac:dyDescent="0.25">
      <c r="A89" s="32" t="s">
        <v>272</v>
      </c>
      <c r="B89" s="32">
        <v>0</v>
      </c>
      <c r="C89" s="32">
        <v>0</v>
      </c>
      <c r="D89" s="32">
        <v>0</v>
      </c>
      <c r="E89" s="32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M89" s="12">
        <f t="shared" si="40"/>
        <v>0</v>
      </c>
      <c r="N89" s="12">
        <f t="shared" si="40"/>
        <v>0</v>
      </c>
      <c r="O89" s="12">
        <f t="shared" si="40"/>
        <v>0</v>
      </c>
      <c r="P89" s="12">
        <f t="shared" si="40"/>
        <v>0</v>
      </c>
      <c r="Q89" s="12">
        <f t="shared" si="40"/>
        <v>0</v>
      </c>
      <c r="R89" s="12">
        <f t="shared" si="40"/>
        <v>0</v>
      </c>
      <c r="S89" s="12">
        <f t="shared" si="40"/>
        <v>0</v>
      </c>
      <c r="T89" s="12">
        <f t="shared" si="40"/>
        <v>0</v>
      </c>
      <c r="U89" s="12">
        <f t="shared" si="40"/>
        <v>0</v>
      </c>
      <c r="W89" s="12">
        <f t="shared" si="42"/>
        <v>0</v>
      </c>
      <c r="X89" s="12">
        <f t="shared" si="43"/>
        <v>0</v>
      </c>
      <c r="Y89" s="12">
        <f t="shared" si="44"/>
        <v>0</v>
      </c>
      <c r="Z89" s="12">
        <f t="shared" si="45"/>
        <v>0</v>
      </c>
      <c r="AA89" s="12">
        <f t="shared" si="46"/>
        <v>0</v>
      </c>
      <c r="AB89" s="12">
        <f t="shared" si="47"/>
        <v>0</v>
      </c>
      <c r="AC89" s="12">
        <f t="shared" si="48"/>
        <v>0</v>
      </c>
      <c r="AD89" s="12">
        <f t="shared" si="49"/>
        <v>0</v>
      </c>
      <c r="AE89" s="12" t="e">
        <f t="shared" si="50"/>
        <v>#DIV/0!</v>
      </c>
      <c r="AF89" s="12" t="e">
        <f t="shared" si="50"/>
        <v>#DIV/0!</v>
      </c>
      <c r="AG89" s="12" t="e">
        <f t="shared" si="50"/>
        <v>#DIV/0!</v>
      </c>
      <c r="AH89" s="12" t="e">
        <f t="shared" si="41"/>
        <v>#DIV/0!</v>
      </c>
    </row>
    <row r="90" spans="1:34" x14ac:dyDescent="0.25">
      <c r="A90" s="32" t="s">
        <v>273</v>
      </c>
      <c r="B90" s="32">
        <v>12195.91</v>
      </c>
      <c r="C90" s="32">
        <v>12728.32</v>
      </c>
      <c r="D90" s="32">
        <v>12805.75</v>
      </c>
      <c r="E90" s="32">
        <v>11322.58</v>
      </c>
      <c r="F90" s="32">
        <v>11885.94</v>
      </c>
      <c r="G90" s="32">
        <v>9072.8799999999992</v>
      </c>
      <c r="H90" s="32">
        <v>11120.87</v>
      </c>
      <c r="I90" s="32">
        <v>11839.46</v>
      </c>
      <c r="J90" s="32">
        <v>10989.920000100001</v>
      </c>
      <c r="M90" s="12">
        <f t="shared" si="40"/>
        <v>3.7850376142816789E-4</v>
      </c>
      <c r="N90" s="12">
        <f t="shared" si="40"/>
        <v>3.4809331895474928E-4</v>
      </c>
      <c r="O90" s="12">
        <f t="shared" si="40"/>
        <v>3.4755909239496348E-4</v>
      </c>
      <c r="P90" s="12">
        <f t="shared" si="40"/>
        <v>2.7047257833300899E-4</v>
      </c>
      <c r="Q90" s="12">
        <f t="shared" si="40"/>
        <v>2.9390132710217272E-4</v>
      </c>
      <c r="R90" s="12">
        <f t="shared" si="40"/>
        <v>2.374861640262015E-4</v>
      </c>
      <c r="S90" s="12">
        <f t="shared" si="40"/>
        <v>3.7911826901039047E-4</v>
      </c>
      <c r="T90" s="12">
        <f t="shared" si="40"/>
        <v>3.9649108389349952E-4</v>
      </c>
      <c r="U90" s="12">
        <f t="shared" si="40"/>
        <v>3.4328107570801128E-4</v>
      </c>
      <c r="W90" s="12">
        <f t="shared" si="42"/>
        <v>3.5805205759262688E-4</v>
      </c>
      <c r="X90" s="12">
        <f t="shared" si="43"/>
        <v>2.6728668982046105E-4</v>
      </c>
      <c r="Y90" s="12">
        <f t="shared" si="44"/>
        <v>3.7296347620396707E-4</v>
      </c>
      <c r="Z90" s="12">
        <f t="shared" si="45"/>
        <v>3.327674078723517E-4</v>
      </c>
      <c r="AA90" s="12">
        <f t="shared" si="46"/>
        <v>1.7713709149605206E-5</v>
      </c>
      <c r="AB90" s="12">
        <f t="shared" si="47"/>
        <v>2.8342195935263999E-5</v>
      </c>
      <c r="AC90" s="12">
        <f t="shared" si="48"/>
        <v>2.7133693973405691E-5</v>
      </c>
      <c r="AD90" s="12">
        <f t="shared" si="49"/>
        <v>5.4007952416737409E-5</v>
      </c>
      <c r="AE90" s="12">
        <f t="shared" si="50"/>
        <v>4.9472440596218969E-2</v>
      </c>
      <c r="AF90" s="12">
        <f t="shared" si="50"/>
        <v>0.10603669024560002</v>
      </c>
      <c r="AG90" s="12">
        <f t="shared" si="50"/>
        <v>7.2751611631179561E-2</v>
      </c>
      <c r="AH90" s="12">
        <f t="shared" si="41"/>
        <v>0.16229940534757734</v>
      </c>
    </row>
    <row r="91" spans="1:34" x14ac:dyDescent="0.25">
      <c r="A91" s="32" t="s">
        <v>274</v>
      </c>
      <c r="B91" s="32">
        <v>0</v>
      </c>
      <c r="C91" s="32">
        <v>0</v>
      </c>
      <c r="D91" s="32">
        <v>0</v>
      </c>
      <c r="E91" s="32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M91" s="12">
        <f t="shared" si="40"/>
        <v>0</v>
      </c>
      <c r="N91" s="12">
        <f t="shared" si="40"/>
        <v>0</v>
      </c>
      <c r="O91" s="12">
        <f t="shared" si="40"/>
        <v>0</v>
      </c>
      <c r="P91" s="12">
        <f t="shared" si="40"/>
        <v>0</v>
      </c>
      <c r="Q91" s="12">
        <f t="shared" si="40"/>
        <v>0</v>
      </c>
      <c r="R91" s="12">
        <f t="shared" si="40"/>
        <v>0</v>
      </c>
      <c r="S91" s="12">
        <f t="shared" si="40"/>
        <v>0</v>
      </c>
      <c r="T91" s="12">
        <f t="shared" si="40"/>
        <v>0</v>
      </c>
      <c r="U91" s="12">
        <f t="shared" si="40"/>
        <v>0</v>
      </c>
      <c r="W91" s="12">
        <f t="shared" si="42"/>
        <v>0</v>
      </c>
      <c r="X91" s="12">
        <f t="shared" si="43"/>
        <v>0</v>
      </c>
      <c r="Y91" s="12">
        <f t="shared" si="44"/>
        <v>0</v>
      </c>
      <c r="Z91" s="12">
        <f t="shared" si="45"/>
        <v>0</v>
      </c>
      <c r="AA91" s="12">
        <f t="shared" si="46"/>
        <v>0</v>
      </c>
      <c r="AB91" s="12">
        <f t="shared" si="47"/>
        <v>0</v>
      </c>
      <c r="AC91" s="12">
        <f t="shared" si="48"/>
        <v>0</v>
      </c>
      <c r="AD91" s="12">
        <f t="shared" si="49"/>
        <v>0</v>
      </c>
      <c r="AE91" s="12" t="e">
        <f t="shared" si="50"/>
        <v>#DIV/0!</v>
      </c>
      <c r="AF91" s="12" t="e">
        <f t="shared" si="50"/>
        <v>#DIV/0!</v>
      </c>
      <c r="AG91" s="12" t="e">
        <f t="shared" si="50"/>
        <v>#DIV/0!</v>
      </c>
      <c r="AH91" s="12" t="e">
        <f t="shared" si="41"/>
        <v>#DIV/0!</v>
      </c>
    </row>
    <row r="92" spans="1:34" x14ac:dyDescent="0.25">
      <c r="A92" s="32" t="s">
        <v>275</v>
      </c>
      <c r="B92" s="32">
        <v>0</v>
      </c>
      <c r="C92" s="32">
        <v>0</v>
      </c>
      <c r="D92" s="32">
        <v>0</v>
      </c>
      <c r="E92" s="32">
        <v>0</v>
      </c>
      <c r="F92" s="32">
        <v>0</v>
      </c>
      <c r="G92" s="32">
        <v>0</v>
      </c>
      <c r="H92" s="32">
        <v>0</v>
      </c>
      <c r="I92" s="32">
        <v>0</v>
      </c>
      <c r="J92" s="32">
        <v>0</v>
      </c>
      <c r="M92" s="12">
        <f t="shared" si="40"/>
        <v>0</v>
      </c>
      <c r="N92" s="12">
        <f t="shared" si="40"/>
        <v>0</v>
      </c>
      <c r="O92" s="12">
        <f t="shared" si="40"/>
        <v>0</v>
      </c>
      <c r="P92" s="12">
        <f t="shared" si="40"/>
        <v>0</v>
      </c>
      <c r="Q92" s="12">
        <f t="shared" si="40"/>
        <v>0</v>
      </c>
      <c r="R92" s="12">
        <f t="shared" si="40"/>
        <v>0</v>
      </c>
      <c r="S92" s="12">
        <f t="shared" si="40"/>
        <v>0</v>
      </c>
      <c r="T92" s="12">
        <f t="shared" si="40"/>
        <v>0</v>
      </c>
      <c r="U92" s="12">
        <f t="shared" si="40"/>
        <v>0</v>
      </c>
      <c r="W92" s="12">
        <f t="shared" si="42"/>
        <v>0</v>
      </c>
      <c r="X92" s="12">
        <f t="shared" si="43"/>
        <v>0</v>
      </c>
      <c r="Y92" s="12">
        <f t="shared" si="44"/>
        <v>0</v>
      </c>
      <c r="Z92" s="12">
        <f t="shared" si="45"/>
        <v>0</v>
      </c>
      <c r="AA92" s="12">
        <f t="shared" si="46"/>
        <v>0</v>
      </c>
      <c r="AB92" s="12">
        <f t="shared" si="47"/>
        <v>0</v>
      </c>
      <c r="AC92" s="12">
        <f t="shared" si="48"/>
        <v>0</v>
      </c>
      <c r="AD92" s="12">
        <f t="shared" si="49"/>
        <v>0</v>
      </c>
      <c r="AE92" s="12" t="e">
        <f t="shared" si="50"/>
        <v>#DIV/0!</v>
      </c>
      <c r="AF92" s="12" t="e">
        <f t="shared" si="50"/>
        <v>#DIV/0!</v>
      </c>
      <c r="AG92" s="12" t="e">
        <f t="shared" si="50"/>
        <v>#DIV/0!</v>
      </c>
      <c r="AH92" s="12" t="e">
        <f t="shared" si="41"/>
        <v>#DIV/0!</v>
      </c>
    </row>
    <row r="93" spans="1:34" x14ac:dyDescent="0.25">
      <c r="A93" s="32" t="s">
        <v>276</v>
      </c>
      <c r="B93" s="32">
        <v>38953.339999999997</v>
      </c>
      <c r="C93" s="32">
        <v>51798.92</v>
      </c>
      <c r="D93" s="32">
        <v>51465.97</v>
      </c>
      <c r="E93" s="32">
        <v>56190.700000099998</v>
      </c>
      <c r="F93" s="32">
        <v>54238.45</v>
      </c>
      <c r="G93" s="32">
        <v>60038.399999999994</v>
      </c>
      <c r="H93" s="32">
        <v>35437.769999999997</v>
      </c>
      <c r="I93" s="32">
        <v>42150.75</v>
      </c>
      <c r="J93" s="32">
        <v>45584.360000100001</v>
      </c>
      <c r="M93" s="12">
        <f t="shared" si="40"/>
        <v>1.2089287072625421E-3</v>
      </c>
      <c r="N93" s="12">
        <f t="shared" si="40"/>
        <v>1.4165937045165066E-3</v>
      </c>
      <c r="O93" s="12">
        <f t="shared" si="40"/>
        <v>1.3968307847979555E-3</v>
      </c>
      <c r="P93" s="12">
        <f t="shared" si="40"/>
        <v>1.3422774232872414E-3</v>
      </c>
      <c r="Q93" s="12">
        <f t="shared" si="40"/>
        <v>1.3411436062242311E-3</v>
      </c>
      <c r="R93" s="12">
        <f t="shared" si="40"/>
        <v>1.5715284794101426E-3</v>
      </c>
      <c r="S93" s="12">
        <f t="shared" si="40"/>
        <v>1.208098468913704E-3</v>
      </c>
      <c r="T93" s="12">
        <f t="shared" si="40"/>
        <v>1.4115843589508244E-3</v>
      </c>
      <c r="U93" s="12">
        <f t="shared" si="40"/>
        <v>1.4238727976321195E-3</v>
      </c>
      <c r="W93" s="12">
        <f t="shared" si="42"/>
        <v>1.3407843988590014E-3</v>
      </c>
      <c r="X93" s="12">
        <f t="shared" si="43"/>
        <v>1.4183165029738717E-3</v>
      </c>
      <c r="Y93" s="12">
        <f t="shared" si="44"/>
        <v>1.3478518751655494E-3</v>
      </c>
      <c r="Z93" s="12">
        <f t="shared" si="45"/>
        <v>1.368984258999474E-3</v>
      </c>
      <c r="AA93" s="12">
        <f t="shared" si="46"/>
        <v>1.146171270087325E-4</v>
      </c>
      <c r="AB93" s="12">
        <f t="shared" si="47"/>
        <v>1.3268667483177962E-4</v>
      </c>
      <c r="AC93" s="12">
        <f t="shared" si="48"/>
        <v>1.2118585870699177E-4</v>
      </c>
      <c r="AD93" s="12">
        <f t="shared" si="49"/>
        <v>1.1285175221634284E-4</v>
      </c>
      <c r="AE93" s="12">
        <f t="shared" si="50"/>
        <v>8.5485128784516667E-2</v>
      </c>
      <c r="AF93" s="12">
        <f t="shared" si="50"/>
        <v>9.3552232208796327E-2</v>
      </c>
      <c r="AG93" s="12">
        <f t="shared" si="50"/>
        <v>8.9910368446167108E-2</v>
      </c>
      <c r="AH93" s="12">
        <f t="shared" si="41"/>
        <v>8.2434660204800933E-2</v>
      </c>
    </row>
    <row r="94" spans="1:34" x14ac:dyDescent="0.25">
      <c r="A94" s="32" t="s">
        <v>277</v>
      </c>
      <c r="B94" s="32">
        <v>15781.33</v>
      </c>
      <c r="C94" s="32">
        <v>15594.24</v>
      </c>
      <c r="D94" s="32">
        <v>17134.71</v>
      </c>
      <c r="E94" s="32">
        <v>22852.69</v>
      </c>
      <c r="F94" s="32">
        <v>21155.81</v>
      </c>
      <c r="G94" s="32">
        <v>21711.58</v>
      </c>
      <c r="H94" s="32">
        <v>13361.31</v>
      </c>
      <c r="I94" s="32">
        <v>12100.29</v>
      </c>
      <c r="J94" s="32">
        <v>11722.7</v>
      </c>
      <c r="M94" s="12">
        <f t="shared" si="40"/>
        <v>4.8977835728036606E-4</v>
      </c>
      <c r="N94" s="12">
        <f t="shared" si="40"/>
        <v>4.2647032429864347E-4</v>
      </c>
      <c r="O94" s="12">
        <f t="shared" si="40"/>
        <v>4.6505079796582818E-4</v>
      </c>
      <c r="P94" s="12">
        <f t="shared" si="40"/>
        <v>5.459026110784795E-4</v>
      </c>
      <c r="Q94" s="12">
        <f t="shared" si="40"/>
        <v>5.2311560002165725E-4</v>
      </c>
      <c r="R94" s="12">
        <f t="shared" si="40"/>
        <v>5.6830905392201781E-4</v>
      </c>
      <c r="S94" s="12">
        <f t="shared" si="40"/>
        <v>4.5549644217684587E-4</v>
      </c>
      <c r="T94" s="12">
        <f t="shared" si="40"/>
        <v>4.0522600672038034E-4</v>
      </c>
      <c r="U94" s="12">
        <f t="shared" si="40"/>
        <v>3.6617018742317385E-4</v>
      </c>
      <c r="W94" s="12">
        <f t="shared" si="42"/>
        <v>4.6043315984827925E-4</v>
      </c>
      <c r="X94" s="12">
        <f t="shared" si="43"/>
        <v>5.4577575500738482E-4</v>
      </c>
      <c r="Y94" s="12">
        <f t="shared" si="44"/>
        <v>4.089642121068E-4</v>
      </c>
      <c r="Z94" s="12">
        <f t="shared" si="45"/>
        <v>4.7172437565415473E-4</v>
      </c>
      <c r="AA94" s="12">
        <f t="shared" si="46"/>
        <v>3.190562170436739E-5</v>
      </c>
      <c r="AB94" s="12">
        <f t="shared" si="47"/>
        <v>2.2596994008232243E-5</v>
      </c>
      <c r="AC94" s="12">
        <f t="shared" si="48"/>
        <v>4.4780303501793855E-5</v>
      </c>
      <c r="AD94" s="12">
        <f t="shared" si="49"/>
        <v>6.6818360344922029E-5</v>
      </c>
      <c r="AE94" s="12">
        <f t="shared" si="50"/>
        <v>6.9294795611334434E-2</v>
      </c>
      <c r="AF94" s="12">
        <f t="shared" si="50"/>
        <v>4.1403440517299064E-2</v>
      </c>
      <c r="AG94" s="12">
        <f t="shared" si="50"/>
        <v>0.10949687570730415</v>
      </c>
      <c r="AH94" s="12">
        <f t="shared" si="41"/>
        <v>0.14164703753598265</v>
      </c>
    </row>
    <row r="95" spans="1:34" x14ac:dyDescent="0.25">
      <c r="A95" s="32" t="s">
        <v>278</v>
      </c>
      <c r="B95" s="32">
        <v>33260.629999999997</v>
      </c>
      <c r="C95" s="32">
        <v>46496</v>
      </c>
      <c r="D95" s="32">
        <v>29245.7800001</v>
      </c>
      <c r="E95" s="32">
        <v>16244.6200001</v>
      </c>
      <c r="F95" s="32">
        <v>16167.58</v>
      </c>
      <c r="G95" s="32">
        <v>11336.03</v>
      </c>
      <c r="H95" s="32">
        <v>102098.12</v>
      </c>
      <c r="I95" s="32">
        <v>28205.46</v>
      </c>
      <c r="J95" s="32">
        <v>78492.33</v>
      </c>
      <c r="M95" s="12">
        <f t="shared" si="40"/>
        <v>1.0322537278866901E-3</v>
      </c>
      <c r="N95" s="12">
        <f t="shared" si="40"/>
        <v>1.2715697718253488E-3</v>
      </c>
      <c r="O95" s="12">
        <f t="shared" si="40"/>
        <v>7.9375567641235619E-4</v>
      </c>
      <c r="P95" s="12">
        <f t="shared" si="40"/>
        <v>3.88049742679408E-4</v>
      </c>
      <c r="Q95" s="12">
        <f t="shared" si="40"/>
        <v>3.9977260679681587E-4</v>
      </c>
      <c r="R95" s="12">
        <f t="shared" si="40"/>
        <v>2.967249958101442E-4</v>
      </c>
      <c r="S95" s="12">
        <f t="shared" si="40"/>
        <v>3.4805966191147927E-3</v>
      </c>
      <c r="T95" s="12">
        <f t="shared" si="40"/>
        <v>9.4457123949189795E-4</v>
      </c>
      <c r="U95" s="12">
        <f t="shared" si="40"/>
        <v>2.4517859526714506E-3</v>
      </c>
      <c r="W95" s="12">
        <f t="shared" si="42"/>
        <v>1.032526392041465E-3</v>
      </c>
      <c r="X95" s="12">
        <f t="shared" si="43"/>
        <v>3.6151578176212267E-4</v>
      </c>
      <c r="Y95" s="12">
        <f t="shared" si="44"/>
        <v>2.2923179370927141E-3</v>
      </c>
      <c r="Z95" s="12">
        <f t="shared" si="45"/>
        <v>1.2287867036321004E-3</v>
      </c>
      <c r="AA95" s="12">
        <f t="shared" si="46"/>
        <v>2.3890716440312141E-4</v>
      </c>
      <c r="AB95" s="12">
        <f t="shared" si="47"/>
        <v>5.6415785414945017E-5</v>
      </c>
      <c r="AC95" s="12">
        <f t="shared" si="48"/>
        <v>1.2755111593072508E-3</v>
      </c>
      <c r="AD95" s="12">
        <f t="shared" si="49"/>
        <v>1.0688605569862837E-3</v>
      </c>
      <c r="AE95" s="12">
        <f t="shared" si="50"/>
        <v>0.2313811697643533</v>
      </c>
      <c r="AF95" s="12">
        <f t="shared" si="50"/>
        <v>0.15605345122129854</v>
      </c>
      <c r="AG95" s="12">
        <f t="shared" si="50"/>
        <v>0.55642855585946671</v>
      </c>
      <c r="AH95" s="12">
        <f t="shared" si="41"/>
        <v>0.86985036038142327</v>
      </c>
    </row>
    <row r="96" spans="1:34" x14ac:dyDescent="0.25">
      <c r="A96" s="32" t="s">
        <v>279</v>
      </c>
      <c r="B96" s="32">
        <v>0</v>
      </c>
      <c r="C96" s="32">
        <v>0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M96" s="12">
        <f t="shared" si="40"/>
        <v>0</v>
      </c>
      <c r="N96" s="12">
        <f t="shared" si="40"/>
        <v>0</v>
      </c>
      <c r="O96" s="12">
        <f t="shared" si="40"/>
        <v>0</v>
      </c>
      <c r="P96" s="12">
        <f t="shared" si="40"/>
        <v>0</v>
      </c>
      <c r="Q96" s="12">
        <f t="shared" si="40"/>
        <v>0</v>
      </c>
      <c r="R96" s="12">
        <f t="shared" si="40"/>
        <v>0</v>
      </c>
      <c r="S96" s="12">
        <f t="shared" si="40"/>
        <v>0</v>
      </c>
      <c r="T96" s="12">
        <f t="shared" si="40"/>
        <v>0</v>
      </c>
      <c r="U96" s="12">
        <f t="shared" si="40"/>
        <v>0</v>
      </c>
      <c r="W96" s="12">
        <f t="shared" si="42"/>
        <v>0</v>
      </c>
      <c r="X96" s="12">
        <f t="shared" si="43"/>
        <v>0</v>
      </c>
      <c r="Y96" s="12">
        <f t="shared" si="44"/>
        <v>0</v>
      </c>
      <c r="Z96" s="12">
        <f t="shared" si="45"/>
        <v>0</v>
      </c>
      <c r="AA96" s="12">
        <f t="shared" si="46"/>
        <v>0</v>
      </c>
      <c r="AB96" s="12">
        <f t="shared" si="47"/>
        <v>0</v>
      </c>
      <c r="AC96" s="12">
        <f t="shared" si="48"/>
        <v>0</v>
      </c>
      <c r="AD96" s="12">
        <f t="shared" si="49"/>
        <v>0</v>
      </c>
      <c r="AE96" s="12" t="e">
        <f t="shared" si="50"/>
        <v>#DIV/0!</v>
      </c>
      <c r="AF96" s="12" t="e">
        <f t="shared" si="50"/>
        <v>#DIV/0!</v>
      </c>
      <c r="AG96" s="12" t="e">
        <f t="shared" si="50"/>
        <v>#DIV/0!</v>
      </c>
      <c r="AH96" s="12" t="e">
        <f t="shared" si="41"/>
        <v>#DIV/0!</v>
      </c>
    </row>
    <row r="97" spans="1:34" x14ac:dyDescent="0.25">
      <c r="A97" s="32" t="s">
        <v>280</v>
      </c>
      <c r="B97" s="32">
        <v>5640.3600000099996</v>
      </c>
      <c r="C97" s="32">
        <v>6253.6099999899998</v>
      </c>
      <c r="D97" s="32">
        <v>6472.7200000499997</v>
      </c>
      <c r="E97" s="32">
        <v>4572.5400000299996</v>
      </c>
      <c r="F97" s="32">
        <v>5102.3500000000004</v>
      </c>
      <c r="G97" s="32">
        <v>4136.26</v>
      </c>
      <c r="H97" s="32">
        <v>5401.23</v>
      </c>
      <c r="I97" s="32">
        <v>5579.32</v>
      </c>
      <c r="J97" s="32">
        <v>5340.6</v>
      </c>
      <c r="M97" s="12">
        <f t="shared" si="40"/>
        <v>1.7505028126747131E-4</v>
      </c>
      <c r="N97" s="12">
        <f t="shared" si="40"/>
        <v>1.7102334482045774E-4</v>
      </c>
      <c r="O97" s="12">
        <f t="shared" si="40"/>
        <v>1.7567519969889354E-4</v>
      </c>
      <c r="P97" s="12">
        <f t="shared" ref="P97:U128" si="51">E97/E$170</f>
        <v>1.0922834577798797E-4</v>
      </c>
      <c r="Q97" s="12">
        <f t="shared" si="51"/>
        <v>1.2616481627366209E-4</v>
      </c>
      <c r="R97" s="12">
        <f t="shared" si="51"/>
        <v>1.0826821481326947E-4</v>
      </c>
      <c r="S97" s="12">
        <f t="shared" si="51"/>
        <v>1.8413172423803093E-4</v>
      </c>
      <c r="T97" s="12">
        <f t="shared" si="51"/>
        <v>1.8684556847936307E-4</v>
      </c>
      <c r="U97" s="12">
        <f t="shared" si="51"/>
        <v>1.6681894981123823E-4</v>
      </c>
      <c r="W97" s="12">
        <f t="shared" si="42"/>
        <v>1.7391627526227419E-4</v>
      </c>
      <c r="X97" s="12">
        <f t="shared" si="43"/>
        <v>1.1455379228830651E-4</v>
      </c>
      <c r="Y97" s="12">
        <f t="shared" si="44"/>
        <v>1.7926541417621076E-4</v>
      </c>
      <c r="Z97" s="12">
        <f t="shared" si="45"/>
        <v>1.5591182724226384E-4</v>
      </c>
      <c r="AA97" s="12">
        <f t="shared" si="46"/>
        <v>2.5247605168360176E-6</v>
      </c>
      <c r="AB97" s="12">
        <f t="shared" si="47"/>
        <v>1.0066894822075461E-5</v>
      </c>
      <c r="AC97" s="12">
        <f t="shared" si="48"/>
        <v>1.0864027523572962E-5</v>
      </c>
      <c r="AD97" s="12">
        <f t="shared" si="49"/>
        <v>3.1999217649491816E-5</v>
      </c>
      <c r="AE97" s="12">
        <f t="shared" si="50"/>
        <v>1.4517103203990288E-2</v>
      </c>
      <c r="AF97" s="12">
        <f t="shared" si="50"/>
        <v>8.7879193006018666E-2</v>
      </c>
      <c r="AG97" s="12">
        <f t="shared" si="50"/>
        <v>6.0603031396195904E-2</v>
      </c>
      <c r="AH97" s="12">
        <f t="shared" si="41"/>
        <v>0.20523919330231299</v>
      </c>
    </row>
    <row r="98" spans="1:34" x14ac:dyDescent="0.25">
      <c r="A98" s="32" t="s">
        <v>281</v>
      </c>
      <c r="B98" s="32">
        <v>31700.579999999998</v>
      </c>
      <c r="C98" s="32">
        <v>34295.89</v>
      </c>
      <c r="D98" s="32">
        <v>38117.360000100001</v>
      </c>
      <c r="E98" s="32">
        <v>36623.340000099997</v>
      </c>
      <c r="F98" s="32">
        <v>38735.78</v>
      </c>
      <c r="G98" s="32">
        <v>32197.07</v>
      </c>
      <c r="H98" s="32">
        <v>26809.010000000002</v>
      </c>
      <c r="I98" s="32">
        <v>28393.23000001</v>
      </c>
      <c r="J98" s="32">
        <v>26971.810000010002</v>
      </c>
      <c r="M98" s="12">
        <f t="shared" ref="M98:U129" si="52">B98/B$170</f>
        <v>9.8383710354164227E-4</v>
      </c>
      <c r="N98" s="12">
        <f t="shared" si="52"/>
        <v>9.379219077307136E-4</v>
      </c>
      <c r="O98" s="12">
        <f t="shared" si="52"/>
        <v>1.0345380041096258E-3</v>
      </c>
      <c r="P98" s="12">
        <f t="shared" si="51"/>
        <v>8.7485442337289446E-4</v>
      </c>
      <c r="Q98" s="12">
        <f t="shared" si="51"/>
        <v>9.5781209970248872E-4</v>
      </c>
      <c r="R98" s="12">
        <f t="shared" si="51"/>
        <v>8.4277083430874119E-4</v>
      </c>
      <c r="S98" s="12">
        <f t="shared" si="51"/>
        <v>9.1393798012945468E-4</v>
      </c>
      <c r="T98" s="12">
        <f t="shared" si="51"/>
        <v>9.5085945963256711E-4</v>
      </c>
      <c r="U98" s="12">
        <f t="shared" si="51"/>
        <v>8.4249129661647033E-4</v>
      </c>
      <c r="W98" s="12">
        <f t="shared" si="42"/>
        <v>9.8543233846066038E-4</v>
      </c>
      <c r="X98" s="12">
        <f t="shared" si="43"/>
        <v>8.9181245246137476E-4</v>
      </c>
      <c r="Y98" s="12">
        <f t="shared" si="44"/>
        <v>9.0242957879283067E-4</v>
      </c>
      <c r="Z98" s="12">
        <f t="shared" si="45"/>
        <v>9.2655812323828878E-4</v>
      </c>
      <c r="AA98" s="12">
        <f t="shared" si="46"/>
        <v>4.8327798426060706E-5</v>
      </c>
      <c r="AB98" s="12">
        <f t="shared" si="47"/>
        <v>5.9365850863716017E-5</v>
      </c>
      <c r="AC98" s="12">
        <f t="shared" si="48"/>
        <v>5.5093077286211179E-5</v>
      </c>
      <c r="AD98" s="12">
        <f t="shared" si="49"/>
        <v>6.4766040066561515E-5</v>
      </c>
      <c r="AE98" s="12">
        <f t="shared" si="50"/>
        <v>4.9042229019552325E-2</v>
      </c>
      <c r="AF98" s="12">
        <f t="shared" si="50"/>
        <v>6.6567640651202062E-2</v>
      </c>
      <c r="AG98" s="12">
        <f t="shared" si="50"/>
        <v>6.1049724633260062E-2</v>
      </c>
      <c r="AH98" s="12">
        <f t="shared" si="41"/>
        <v>6.9899597707056338E-2</v>
      </c>
    </row>
    <row r="99" spans="1:34" x14ac:dyDescent="0.25">
      <c r="A99" s="32" t="s">
        <v>282</v>
      </c>
      <c r="B99" s="32">
        <v>39216.97</v>
      </c>
      <c r="C99" s="32">
        <v>51629.139999899999</v>
      </c>
      <c r="D99" s="32">
        <v>60489.58</v>
      </c>
      <c r="E99" s="32">
        <v>46381.7800001</v>
      </c>
      <c r="F99" s="32">
        <v>53488.72</v>
      </c>
      <c r="G99" s="32">
        <v>51997.86</v>
      </c>
      <c r="H99" s="32">
        <v>33660.630000000005</v>
      </c>
      <c r="I99" s="32">
        <v>55023.98</v>
      </c>
      <c r="J99" s="32">
        <v>46213.19</v>
      </c>
      <c r="M99" s="12">
        <f t="shared" si="52"/>
        <v>1.217110544175516E-3</v>
      </c>
      <c r="N99" s="12">
        <f t="shared" si="52"/>
        <v>1.4119505714300549E-3</v>
      </c>
      <c r="O99" s="12">
        <f t="shared" si="52"/>
        <v>1.6417393377312953E-3</v>
      </c>
      <c r="P99" s="12">
        <f t="shared" si="51"/>
        <v>1.1079629929134029E-3</v>
      </c>
      <c r="Q99" s="12">
        <f t="shared" si="51"/>
        <v>1.3226051783028123E-3</v>
      </c>
      <c r="R99" s="12">
        <f t="shared" si="51"/>
        <v>1.3610642165411053E-3</v>
      </c>
      <c r="S99" s="12">
        <f t="shared" si="51"/>
        <v>1.1475145181446434E-3</v>
      </c>
      <c r="T99" s="12">
        <f t="shared" si="51"/>
        <v>1.8426953146794063E-3</v>
      </c>
      <c r="U99" s="12">
        <f t="shared" si="51"/>
        <v>1.4435149277660219E-3</v>
      </c>
      <c r="W99" s="12">
        <f t="shared" si="42"/>
        <v>1.4236001511122888E-3</v>
      </c>
      <c r="X99" s="12">
        <f t="shared" si="43"/>
        <v>1.2638774625857733E-3</v>
      </c>
      <c r="Y99" s="12">
        <f t="shared" si="44"/>
        <v>1.477908253530024E-3</v>
      </c>
      <c r="Z99" s="12">
        <f t="shared" si="45"/>
        <v>1.3884619557426954E-3</v>
      </c>
      <c r="AA99" s="12">
        <f t="shared" si="46"/>
        <v>2.1255396399323795E-4</v>
      </c>
      <c r="AB99" s="12">
        <f t="shared" si="47"/>
        <v>1.3638829053649019E-4</v>
      </c>
      <c r="AC99" s="12">
        <f t="shared" si="48"/>
        <v>3.4886424381198547E-4</v>
      </c>
      <c r="AD99" s="12">
        <f t="shared" si="49"/>
        <v>2.3591426268906496E-4</v>
      </c>
      <c r="AE99" s="12">
        <f t="shared" si="50"/>
        <v>0.14930734857478417</v>
      </c>
      <c r="AF99" s="12">
        <f t="shared" si="50"/>
        <v>0.10791259008405189</v>
      </c>
      <c r="AG99" s="12">
        <f t="shared" si="50"/>
        <v>0.23605270691107769</v>
      </c>
      <c r="AH99" s="12">
        <f t="shared" si="41"/>
        <v>0.16991049824110824</v>
      </c>
    </row>
    <row r="100" spans="1:34" x14ac:dyDescent="0.25">
      <c r="A100" s="32" t="s">
        <v>283</v>
      </c>
      <c r="B100" s="32">
        <v>0</v>
      </c>
      <c r="C100" s="32">
        <v>0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M100" s="12">
        <f t="shared" si="52"/>
        <v>0</v>
      </c>
      <c r="N100" s="12">
        <f t="shared" si="52"/>
        <v>0</v>
      </c>
      <c r="O100" s="12">
        <f t="shared" si="52"/>
        <v>0</v>
      </c>
      <c r="P100" s="12">
        <f t="shared" si="51"/>
        <v>0</v>
      </c>
      <c r="Q100" s="12">
        <f t="shared" si="51"/>
        <v>0</v>
      </c>
      <c r="R100" s="12">
        <f t="shared" si="51"/>
        <v>0</v>
      </c>
      <c r="S100" s="12">
        <f t="shared" si="51"/>
        <v>0</v>
      </c>
      <c r="T100" s="12">
        <f t="shared" si="51"/>
        <v>0</v>
      </c>
      <c r="U100" s="12">
        <f t="shared" si="51"/>
        <v>0</v>
      </c>
      <c r="W100" s="12">
        <f t="shared" si="42"/>
        <v>0</v>
      </c>
      <c r="X100" s="12">
        <f t="shared" si="43"/>
        <v>0</v>
      </c>
      <c r="Y100" s="12">
        <f t="shared" si="44"/>
        <v>0</v>
      </c>
      <c r="Z100" s="12">
        <f t="shared" si="45"/>
        <v>0</v>
      </c>
      <c r="AA100" s="12">
        <f t="shared" si="46"/>
        <v>0</v>
      </c>
      <c r="AB100" s="12">
        <f t="shared" si="47"/>
        <v>0</v>
      </c>
      <c r="AC100" s="12">
        <f t="shared" si="48"/>
        <v>0</v>
      </c>
      <c r="AD100" s="12">
        <f t="shared" si="49"/>
        <v>0</v>
      </c>
      <c r="AE100" s="12" t="e">
        <f t="shared" si="50"/>
        <v>#DIV/0!</v>
      </c>
      <c r="AF100" s="12" t="e">
        <f t="shared" si="50"/>
        <v>#DIV/0!</v>
      </c>
      <c r="AG100" s="12" t="e">
        <f t="shared" si="50"/>
        <v>#DIV/0!</v>
      </c>
      <c r="AH100" s="12" t="e">
        <f t="shared" si="41"/>
        <v>#DIV/0!</v>
      </c>
    </row>
    <row r="101" spans="1:34" x14ac:dyDescent="0.25">
      <c r="A101" s="32" t="s">
        <v>169</v>
      </c>
      <c r="B101" s="32">
        <v>293439.95</v>
      </c>
      <c r="C101" s="32">
        <v>383846.30000000005</v>
      </c>
      <c r="D101" s="32">
        <v>356182.56</v>
      </c>
      <c r="E101" s="32">
        <v>368250.91000099998</v>
      </c>
      <c r="F101" s="32">
        <v>411619.24</v>
      </c>
      <c r="G101" s="32">
        <v>343262.7</v>
      </c>
      <c r="H101" s="32">
        <v>273667.68</v>
      </c>
      <c r="I101" s="32">
        <v>264075.19</v>
      </c>
      <c r="J101" s="32">
        <v>272665.49</v>
      </c>
      <c r="M101" s="12">
        <f t="shared" si="52"/>
        <v>9.1069977417259987E-3</v>
      </c>
      <c r="N101" s="12">
        <f t="shared" si="52"/>
        <v>1.0497405198447274E-2</v>
      </c>
      <c r="O101" s="12">
        <f t="shared" si="52"/>
        <v>9.6671016754594323E-3</v>
      </c>
      <c r="P101" s="12">
        <f t="shared" si="51"/>
        <v>8.796738296523169E-3</v>
      </c>
      <c r="Q101" s="12">
        <f t="shared" si="51"/>
        <v>1.0178028906151953E-2</v>
      </c>
      <c r="R101" s="12">
        <f t="shared" si="51"/>
        <v>8.9850347272615542E-3</v>
      </c>
      <c r="S101" s="12">
        <f t="shared" si="51"/>
        <v>9.3295234208914807E-3</v>
      </c>
      <c r="T101" s="12">
        <f t="shared" si="51"/>
        <v>8.8436008325110966E-3</v>
      </c>
      <c r="U101" s="12">
        <f t="shared" si="51"/>
        <v>8.5169776226578803E-3</v>
      </c>
      <c r="W101" s="12">
        <f t="shared" si="42"/>
        <v>9.7571682052109022E-3</v>
      </c>
      <c r="X101" s="12">
        <f t="shared" si="43"/>
        <v>9.3199339766455586E-3</v>
      </c>
      <c r="Y101" s="12">
        <f t="shared" si="44"/>
        <v>8.8967006253534847E-3</v>
      </c>
      <c r="Z101" s="12">
        <f t="shared" si="45"/>
        <v>9.3246009357366485E-3</v>
      </c>
      <c r="AA101" s="12">
        <f t="shared" si="46"/>
        <v>6.9956572869361996E-4</v>
      </c>
      <c r="AB101" s="12">
        <f t="shared" si="47"/>
        <v>7.4907213770813909E-4</v>
      </c>
      <c r="AC101" s="12">
        <f t="shared" si="48"/>
        <v>4.0886716615142648E-4</v>
      </c>
      <c r="AD101" s="12">
        <f t="shared" si="49"/>
        <v>6.6577510916606428E-4</v>
      </c>
      <c r="AE101" s="12">
        <f t="shared" si="50"/>
        <v>7.1697619020241007E-2</v>
      </c>
      <c r="AF101" s="12">
        <f t="shared" si="50"/>
        <v>8.0373116331640154E-2</v>
      </c>
      <c r="AG101" s="12">
        <f t="shared" si="50"/>
        <v>4.5957168097378945E-2</v>
      </c>
      <c r="AH101" s="12">
        <f t="shared" si="41"/>
        <v>7.1399850112027097E-2</v>
      </c>
    </row>
    <row r="102" spans="1:34" x14ac:dyDescent="0.25">
      <c r="A102" s="32" t="s">
        <v>170</v>
      </c>
      <c r="B102" s="32">
        <v>502907.86</v>
      </c>
      <c r="C102" s="32">
        <v>570936.55000099994</v>
      </c>
      <c r="D102" s="32">
        <v>581047.81000000006</v>
      </c>
      <c r="E102" s="32">
        <v>674904.17000099993</v>
      </c>
      <c r="F102" s="32">
        <v>683699.78999999992</v>
      </c>
      <c r="G102" s="32">
        <v>615964.99</v>
      </c>
      <c r="H102" s="32">
        <v>462484.89</v>
      </c>
      <c r="I102" s="32">
        <v>461580.38</v>
      </c>
      <c r="J102" s="32">
        <v>508385.57</v>
      </c>
      <c r="M102" s="12">
        <f t="shared" si="52"/>
        <v>1.5607897783912021E-2</v>
      </c>
      <c r="N102" s="12">
        <f t="shared" si="52"/>
        <v>1.5613937943296699E-2</v>
      </c>
      <c r="O102" s="12">
        <f t="shared" si="52"/>
        <v>1.5770138373908688E-2</v>
      </c>
      <c r="P102" s="12">
        <f t="shared" si="51"/>
        <v>1.6122038527249961E-2</v>
      </c>
      <c r="Q102" s="12">
        <f t="shared" si="51"/>
        <v>1.6905711758638926E-2</v>
      </c>
      <c r="R102" s="12">
        <f t="shared" si="51"/>
        <v>1.6123123269517238E-2</v>
      </c>
      <c r="S102" s="12">
        <f t="shared" si="51"/>
        <v>1.5766434725004504E-2</v>
      </c>
      <c r="T102" s="12">
        <f t="shared" si="51"/>
        <v>1.5457842263935467E-2</v>
      </c>
      <c r="U102" s="12">
        <f t="shared" si="51"/>
        <v>1.5879928638465293E-2</v>
      </c>
      <c r="W102" s="12">
        <f t="shared" si="42"/>
        <v>1.5663991367039137E-2</v>
      </c>
      <c r="X102" s="12">
        <f t="shared" si="43"/>
        <v>1.6383624518468708E-2</v>
      </c>
      <c r="Y102" s="12">
        <f t="shared" si="44"/>
        <v>1.5701401875801754E-2</v>
      </c>
      <c r="Z102" s="12">
        <f t="shared" si="45"/>
        <v>1.5916339253769864E-2</v>
      </c>
      <c r="AA102" s="12">
        <f t="shared" si="46"/>
        <v>9.1975601013919093E-5</v>
      </c>
      <c r="AB102" s="12">
        <f t="shared" si="47"/>
        <v>4.521411382830175E-4</v>
      </c>
      <c r="AC102" s="12">
        <f t="shared" si="48"/>
        <v>2.1842889116942331E-4</v>
      </c>
      <c r="AD102" s="12">
        <f t="shared" si="49"/>
        <v>4.3386399859061459E-4</v>
      </c>
      <c r="AE102" s="12">
        <f t="shared" si="50"/>
        <v>5.871785731921317E-3</v>
      </c>
      <c r="AF102" s="12">
        <f t="shared" si="50"/>
        <v>2.7597137481595358E-2</v>
      </c>
      <c r="AG102" s="12">
        <f t="shared" si="50"/>
        <v>1.3911426055915135E-2</v>
      </c>
      <c r="AH102" s="12">
        <f t="shared" si="41"/>
        <v>2.7259031846022744E-2</v>
      </c>
    </row>
    <row r="103" spans="1:34" x14ac:dyDescent="0.25">
      <c r="A103" s="32" t="s">
        <v>284</v>
      </c>
      <c r="B103" s="32">
        <v>235409.86000000002</v>
      </c>
      <c r="C103" s="32">
        <v>292370.2500001</v>
      </c>
      <c r="D103" s="32">
        <v>270171.28000000003</v>
      </c>
      <c r="E103" s="32">
        <v>312218.58000040002</v>
      </c>
      <c r="F103" s="32">
        <v>312350.89</v>
      </c>
      <c r="G103" s="32">
        <v>272763.52000000002</v>
      </c>
      <c r="H103" s="32">
        <v>214063.84</v>
      </c>
      <c r="I103" s="32">
        <v>189985.63</v>
      </c>
      <c r="J103" s="32">
        <v>216712.15</v>
      </c>
      <c r="M103" s="12">
        <f t="shared" si="52"/>
        <v>7.3060163191822841E-3</v>
      </c>
      <c r="N103" s="12">
        <f t="shared" si="52"/>
        <v>7.9957237629290114E-3</v>
      </c>
      <c r="O103" s="12">
        <f t="shared" si="52"/>
        <v>7.3326814023376655E-3</v>
      </c>
      <c r="P103" s="12">
        <f t="shared" si="51"/>
        <v>7.4582439988217369E-3</v>
      </c>
      <c r="Q103" s="12">
        <f t="shared" si="51"/>
        <v>7.7234397189069413E-3</v>
      </c>
      <c r="R103" s="12">
        <f t="shared" si="51"/>
        <v>7.1396912613287183E-3</v>
      </c>
      <c r="S103" s="12">
        <f t="shared" si="51"/>
        <v>7.2975866527094715E-3</v>
      </c>
      <c r="T103" s="12">
        <f t="shared" si="51"/>
        <v>6.3624192626090519E-3</v>
      </c>
      <c r="U103" s="12">
        <f t="shared" si="51"/>
        <v>6.7692194274679863E-3</v>
      </c>
      <c r="W103" s="12">
        <f t="shared" si="42"/>
        <v>7.5448071614829873E-3</v>
      </c>
      <c r="X103" s="12">
        <f t="shared" si="43"/>
        <v>7.4404583263524655E-3</v>
      </c>
      <c r="Y103" s="12">
        <f t="shared" si="44"/>
        <v>6.8097417809288366E-3</v>
      </c>
      <c r="Z103" s="12">
        <f t="shared" si="45"/>
        <v>7.2650024229214301E-3</v>
      </c>
      <c r="AA103" s="12">
        <f t="shared" si="46"/>
        <v>3.9073276386764066E-4</v>
      </c>
      <c r="AB103" s="12">
        <f t="shared" si="47"/>
        <v>2.9228036718214028E-4</v>
      </c>
      <c r="AC103" s="12">
        <f t="shared" si="48"/>
        <v>4.688987712975074E-4</v>
      </c>
      <c r="AD103" s="12">
        <f t="shared" si="49"/>
        <v>4.8282308882260379E-4</v>
      </c>
      <c r="AE103" s="12">
        <f t="shared" si="50"/>
        <v>5.1788303598052365E-2</v>
      </c>
      <c r="AF103" s="12">
        <f t="shared" si="50"/>
        <v>3.9282575664317289E-2</v>
      </c>
      <c r="AG103" s="12">
        <f t="shared" si="50"/>
        <v>6.8857056020933352E-2</v>
      </c>
      <c r="AH103" s="12">
        <f t="shared" si="41"/>
        <v>6.6458765010080911E-2</v>
      </c>
    </row>
    <row r="104" spans="1:34" x14ac:dyDescent="0.25">
      <c r="A104" s="32" t="s">
        <v>285</v>
      </c>
      <c r="B104" s="32">
        <v>3132.8</v>
      </c>
      <c r="C104" s="32">
        <v>3236.6499999900002</v>
      </c>
      <c r="D104" s="32">
        <v>3143.91000003</v>
      </c>
      <c r="E104" s="32">
        <v>2119.7600000000002</v>
      </c>
      <c r="F104" s="32">
        <v>2382.6999999999998</v>
      </c>
      <c r="G104" s="32">
        <v>1700.23</v>
      </c>
      <c r="H104" s="32">
        <v>3119.39</v>
      </c>
      <c r="I104" s="32">
        <v>2580.0300000000002</v>
      </c>
      <c r="J104" s="32">
        <v>2792.08</v>
      </c>
      <c r="M104" s="12">
        <f t="shared" si="52"/>
        <v>9.7227397037380928E-5</v>
      </c>
      <c r="N104" s="12">
        <f t="shared" si="52"/>
        <v>8.8515706769739321E-5</v>
      </c>
      <c r="O104" s="12">
        <f t="shared" si="52"/>
        <v>8.5328427166068082E-5</v>
      </c>
      <c r="P104" s="12">
        <f t="shared" si="51"/>
        <v>5.0636599842719516E-5</v>
      </c>
      <c r="Q104" s="12">
        <f t="shared" si="51"/>
        <v>5.8916559572599801E-5</v>
      </c>
      <c r="R104" s="12">
        <f t="shared" si="51"/>
        <v>4.4504181766128129E-5</v>
      </c>
      <c r="S104" s="12">
        <f t="shared" si="51"/>
        <v>1.0634219599440707E-4</v>
      </c>
      <c r="T104" s="12">
        <f t="shared" si="51"/>
        <v>8.6402495652482942E-5</v>
      </c>
      <c r="U104" s="12">
        <f t="shared" si="51"/>
        <v>8.7213394260750098E-5</v>
      </c>
      <c r="W104" s="12">
        <f t="shared" si="42"/>
        <v>9.0357176991062772E-5</v>
      </c>
      <c r="X104" s="12">
        <f t="shared" si="43"/>
        <v>5.1352447060482477E-5</v>
      </c>
      <c r="Y104" s="12">
        <f t="shared" si="44"/>
        <v>9.331936196921337E-5</v>
      </c>
      <c r="Z104" s="12">
        <f t="shared" si="45"/>
        <v>7.8342995340252876E-5</v>
      </c>
      <c r="AA104" s="12">
        <f t="shared" si="46"/>
        <v>6.1595154380534278E-6</v>
      </c>
      <c r="AB104" s="12">
        <f t="shared" si="47"/>
        <v>7.2328062630284476E-6</v>
      </c>
      <c r="AC104" s="12">
        <f t="shared" si="48"/>
        <v>1.1285390718713707E-5</v>
      </c>
      <c r="AD104" s="12">
        <f t="shared" si="49"/>
        <v>2.1582955557705859E-5</v>
      </c>
      <c r="AE104" s="12">
        <f t="shared" si="50"/>
        <v>6.8168524550768841E-2</v>
      </c>
      <c r="AF104" s="12">
        <f t="shared" si="50"/>
        <v>0.1408463798134042</v>
      </c>
      <c r="AG104" s="12">
        <f t="shared" si="50"/>
        <v>0.12093300340433989</v>
      </c>
      <c r="AH104" s="12">
        <f t="shared" si="41"/>
        <v>0.2754931115917707</v>
      </c>
    </row>
    <row r="105" spans="1:34" x14ac:dyDescent="0.25">
      <c r="A105" s="32" t="s">
        <v>286</v>
      </c>
      <c r="B105" s="32">
        <v>0</v>
      </c>
      <c r="C105" s="32">
        <v>0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M105" s="12">
        <f t="shared" si="52"/>
        <v>0</v>
      </c>
      <c r="N105" s="12">
        <f t="shared" si="52"/>
        <v>0</v>
      </c>
      <c r="O105" s="12">
        <f t="shared" si="52"/>
        <v>0</v>
      </c>
      <c r="P105" s="12">
        <f t="shared" si="51"/>
        <v>0</v>
      </c>
      <c r="Q105" s="12">
        <f t="shared" si="51"/>
        <v>0</v>
      </c>
      <c r="R105" s="12">
        <f t="shared" si="51"/>
        <v>0</v>
      </c>
      <c r="S105" s="12">
        <f t="shared" si="51"/>
        <v>0</v>
      </c>
      <c r="T105" s="12">
        <f t="shared" si="51"/>
        <v>0</v>
      </c>
      <c r="U105" s="12">
        <f t="shared" si="51"/>
        <v>0</v>
      </c>
      <c r="W105" s="12">
        <f t="shared" si="42"/>
        <v>0</v>
      </c>
      <c r="X105" s="12">
        <f t="shared" si="43"/>
        <v>0</v>
      </c>
      <c r="Y105" s="12">
        <f t="shared" si="44"/>
        <v>0</v>
      </c>
      <c r="Z105" s="12">
        <f t="shared" si="45"/>
        <v>0</v>
      </c>
      <c r="AA105" s="12">
        <f t="shared" si="46"/>
        <v>0</v>
      </c>
      <c r="AB105" s="12">
        <f t="shared" si="47"/>
        <v>0</v>
      </c>
      <c r="AC105" s="12">
        <f t="shared" si="48"/>
        <v>0</v>
      </c>
      <c r="AD105" s="12">
        <f t="shared" si="49"/>
        <v>0</v>
      </c>
      <c r="AE105" s="12" t="e">
        <f t="shared" si="50"/>
        <v>#DIV/0!</v>
      </c>
      <c r="AF105" s="12" t="e">
        <f t="shared" si="50"/>
        <v>#DIV/0!</v>
      </c>
      <c r="AG105" s="12" t="e">
        <f t="shared" si="50"/>
        <v>#DIV/0!</v>
      </c>
      <c r="AH105" s="12" t="e">
        <f t="shared" si="41"/>
        <v>#DIV/0!</v>
      </c>
    </row>
    <row r="106" spans="1:34" x14ac:dyDescent="0.25">
      <c r="A106" s="32" t="s">
        <v>287</v>
      </c>
      <c r="B106" s="32">
        <v>10741.43</v>
      </c>
      <c r="C106" s="32">
        <v>9641.1700000100009</v>
      </c>
      <c r="D106" s="32">
        <v>8796.2700000099994</v>
      </c>
      <c r="E106" s="32">
        <v>13722.85</v>
      </c>
      <c r="F106" s="32">
        <v>10955.75</v>
      </c>
      <c r="G106" s="32">
        <v>10294.14</v>
      </c>
      <c r="H106" s="32">
        <v>5841.22</v>
      </c>
      <c r="I106" s="32">
        <v>6227.58</v>
      </c>
      <c r="J106" s="32">
        <v>6918.92</v>
      </c>
      <c r="M106" s="12">
        <f t="shared" si="52"/>
        <v>3.33363534014056E-4</v>
      </c>
      <c r="N106" s="12">
        <f t="shared" si="52"/>
        <v>2.6366612906577154E-4</v>
      </c>
      <c r="O106" s="12">
        <f t="shared" si="52"/>
        <v>2.3873834938715192E-4</v>
      </c>
      <c r="P106" s="12">
        <f t="shared" si="51"/>
        <v>3.2780997101165393E-4</v>
      </c>
      <c r="Q106" s="12">
        <f t="shared" si="51"/>
        <v>2.7090069985206294E-4</v>
      </c>
      <c r="R106" s="12">
        <f t="shared" si="51"/>
        <v>2.6945311968731888E-4</v>
      </c>
      <c r="S106" s="12">
        <f t="shared" si="51"/>
        <v>1.9913129236371553E-4</v>
      </c>
      <c r="T106" s="12">
        <f t="shared" si="51"/>
        <v>2.0855511520233861E-4</v>
      </c>
      <c r="U106" s="12">
        <f t="shared" si="51"/>
        <v>2.1611934393663115E-4</v>
      </c>
      <c r="W106" s="12">
        <f t="shared" si="42"/>
        <v>2.7858933748899317E-4</v>
      </c>
      <c r="X106" s="12">
        <f t="shared" si="43"/>
        <v>2.8938793018367862E-4</v>
      </c>
      <c r="Y106" s="12">
        <f t="shared" si="44"/>
        <v>2.0793525050089509E-4</v>
      </c>
      <c r="Z106" s="12">
        <f t="shared" si="45"/>
        <v>2.586375060578556E-4</v>
      </c>
      <c r="AA106" s="12">
        <f t="shared" si="46"/>
        <v>4.9045978465630651E-5</v>
      </c>
      <c r="AB106" s="12">
        <f t="shared" si="47"/>
        <v>3.3282334475263205E-5</v>
      </c>
      <c r="AC106" s="12">
        <f t="shared" si="48"/>
        <v>8.5109722269011077E-6</v>
      </c>
      <c r="AD106" s="12">
        <f t="shared" si="49"/>
        <v>4.8624152331758611E-5</v>
      </c>
      <c r="AE106" s="12">
        <f t="shared" si="50"/>
        <v>0.176051168747865</v>
      </c>
      <c r="AF106" s="12">
        <f t="shared" si="50"/>
        <v>0.11500940780128058</v>
      </c>
      <c r="AG106" s="12">
        <f t="shared" si="50"/>
        <v>4.0930877311081366E-2</v>
      </c>
      <c r="AH106" s="12">
        <f t="shared" si="41"/>
        <v>0.18800116453675397</v>
      </c>
    </row>
    <row r="107" spans="1:34" x14ac:dyDescent="0.25">
      <c r="A107" s="32" t="s">
        <v>288</v>
      </c>
      <c r="B107" s="32">
        <v>0</v>
      </c>
      <c r="C107" s="32">
        <v>0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M107" s="12">
        <f t="shared" si="52"/>
        <v>0</v>
      </c>
      <c r="N107" s="12">
        <f t="shared" si="52"/>
        <v>0</v>
      </c>
      <c r="O107" s="12">
        <f t="shared" si="52"/>
        <v>0</v>
      </c>
      <c r="P107" s="12">
        <f t="shared" si="51"/>
        <v>0</v>
      </c>
      <c r="Q107" s="12">
        <f t="shared" si="51"/>
        <v>0</v>
      </c>
      <c r="R107" s="12">
        <f t="shared" si="51"/>
        <v>0</v>
      </c>
      <c r="S107" s="12">
        <f t="shared" si="51"/>
        <v>0</v>
      </c>
      <c r="T107" s="12">
        <f t="shared" si="51"/>
        <v>0</v>
      </c>
      <c r="U107" s="12">
        <f t="shared" si="51"/>
        <v>0</v>
      </c>
      <c r="W107" s="12">
        <f t="shared" si="42"/>
        <v>0</v>
      </c>
      <c r="X107" s="12">
        <f t="shared" si="43"/>
        <v>0</v>
      </c>
      <c r="Y107" s="12">
        <f t="shared" si="44"/>
        <v>0</v>
      </c>
      <c r="Z107" s="12">
        <f t="shared" si="45"/>
        <v>0</v>
      </c>
      <c r="AA107" s="12">
        <f t="shared" si="46"/>
        <v>0</v>
      </c>
      <c r="AB107" s="12">
        <f t="shared" si="47"/>
        <v>0</v>
      </c>
      <c r="AC107" s="12">
        <f t="shared" si="48"/>
        <v>0</v>
      </c>
      <c r="AD107" s="12">
        <f t="shared" si="49"/>
        <v>0</v>
      </c>
      <c r="AE107" s="12" t="e">
        <f t="shared" si="50"/>
        <v>#DIV/0!</v>
      </c>
      <c r="AF107" s="12" t="e">
        <f t="shared" si="50"/>
        <v>#DIV/0!</v>
      </c>
      <c r="AG107" s="12" t="e">
        <f t="shared" si="50"/>
        <v>#DIV/0!</v>
      </c>
      <c r="AH107" s="12" t="e">
        <f t="shared" si="41"/>
        <v>#DIV/0!</v>
      </c>
    </row>
    <row r="108" spans="1:34" x14ac:dyDescent="0.25">
      <c r="A108" s="32" t="s">
        <v>289</v>
      </c>
      <c r="B108" s="32">
        <v>29712.92</v>
      </c>
      <c r="C108" s="32">
        <v>33411.200000099998</v>
      </c>
      <c r="D108" s="32">
        <v>33742.850000000006</v>
      </c>
      <c r="E108" s="32">
        <v>33067.020000000004</v>
      </c>
      <c r="F108" s="32">
        <v>34417.25</v>
      </c>
      <c r="G108" s="32">
        <v>29569.05</v>
      </c>
      <c r="H108" s="32">
        <v>27037.64000001</v>
      </c>
      <c r="I108" s="32">
        <v>23079.520000010001</v>
      </c>
      <c r="J108" s="32">
        <v>24032.720000000001</v>
      </c>
      <c r="M108" s="12">
        <f t="shared" si="52"/>
        <v>9.2214947330820235E-4</v>
      </c>
      <c r="N108" s="12">
        <f t="shared" si="52"/>
        <v>9.1372745957799049E-4</v>
      </c>
      <c r="O108" s="12">
        <f t="shared" si="52"/>
        <v>9.158100322760787E-4</v>
      </c>
      <c r="P108" s="12">
        <f t="shared" si="51"/>
        <v>7.8990143211080653E-4</v>
      </c>
      <c r="Q108" s="12">
        <f t="shared" si="51"/>
        <v>8.5102864815128241E-4</v>
      </c>
      <c r="R108" s="12">
        <f t="shared" si="51"/>
        <v>7.7398138831318768E-4</v>
      </c>
      <c r="S108" s="12">
        <f t="shared" si="51"/>
        <v>9.2173213740740466E-4</v>
      </c>
      <c r="T108" s="12">
        <f t="shared" si="51"/>
        <v>7.7290889116105521E-4</v>
      </c>
      <c r="U108" s="12">
        <f t="shared" si="51"/>
        <v>7.5068589887045296E-4</v>
      </c>
      <c r="W108" s="12">
        <f t="shared" si="42"/>
        <v>9.1722898838742396E-4</v>
      </c>
      <c r="X108" s="12">
        <f t="shared" si="43"/>
        <v>8.0497048952509224E-4</v>
      </c>
      <c r="Y108" s="12">
        <f t="shared" si="44"/>
        <v>8.1510897581297094E-4</v>
      </c>
      <c r="Z108" s="12">
        <f t="shared" si="45"/>
        <v>8.4576948457516224E-4</v>
      </c>
      <c r="AA108" s="12">
        <f t="shared" si="46"/>
        <v>4.3866452047563696E-6</v>
      </c>
      <c r="AB108" s="12">
        <f t="shared" si="47"/>
        <v>4.0674038779742537E-5</v>
      </c>
      <c r="AC108" s="12">
        <f t="shared" si="48"/>
        <v>9.3004512190976974E-5</v>
      </c>
      <c r="AD108" s="12">
        <f t="shared" si="49"/>
        <v>7.3976495581890762E-5</v>
      </c>
      <c r="AE108" s="12">
        <f t="shared" si="50"/>
        <v>4.7824973483104917E-3</v>
      </c>
      <c r="AF108" s="12">
        <f t="shared" si="50"/>
        <v>5.0528608575127969E-2</v>
      </c>
      <c r="AG108" s="12">
        <f t="shared" si="50"/>
        <v>0.11410070916985844</v>
      </c>
      <c r="AH108" s="12">
        <f t="shared" si="41"/>
        <v>8.7466498769519729E-2</v>
      </c>
    </row>
    <row r="109" spans="1:34" x14ac:dyDescent="0.25">
      <c r="A109" s="32" t="s">
        <v>290</v>
      </c>
      <c r="B109" s="32">
        <v>102416.99000019999</v>
      </c>
      <c r="C109" s="32">
        <v>143214.29000040001</v>
      </c>
      <c r="D109" s="32">
        <v>137004.57</v>
      </c>
      <c r="E109" s="32">
        <v>127381.22</v>
      </c>
      <c r="F109" s="32">
        <v>151981.23000019998</v>
      </c>
      <c r="G109" s="32">
        <v>128053.18000009999</v>
      </c>
      <c r="H109" s="32">
        <v>95788.53</v>
      </c>
      <c r="I109" s="32">
        <v>99111.05</v>
      </c>
      <c r="J109" s="32">
        <v>101652.19</v>
      </c>
      <c r="M109" s="12">
        <f t="shared" si="52"/>
        <v>3.1785423104324939E-3</v>
      </c>
      <c r="N109" s="12">
        <f t="shared" si="52"/>
        <v>3.9166156671098153E-3</v>
      </c>
      <c r="O109" s="12">
        <f t="shared" si="52"/>
        <v>3.7184221153124374E-3</v>
      </c>
      <c r="P109" s="12">
        <f t="shared" si="51"/>
        <v>3.0428689401712549E-3</v>
      </c>
      <c r="Q109" s="12">
        <f t="shared" si="51"/>
        <v>3.7580103207385633E-3</v>
      </c>
      <c r="R109" s="12">
        <f t="shared" si="51"/>
        <v>3.351841808728921E-3</v>
      </c>
      <c r="S109" s="12">
        <f t="shared" si="51"/>
        <v>3.2654982644927831E-3</v>
      </c>
      <c r="T109" s="12">
        <f t="shared" si="51"/>
        <v>3.3191249972822096E-3</v>
      </c>
      <c r="U109" s="12">
        <f t="shared" si="51"/>
        <v>3.1752072017774131E-3</v>
      </c>
      <c r="W109" s="12">
        <f t="shared" si="42"/>
        <v>3.6045266976182486E-3</v>
      </c>
      <c r="X109" s="12">
        <f t="shared" si="43"/>
        <v>3.3842403565462463E-3</v>
      </c>
      <c r="Y109" s="12">
        <f t="shared" si="44"/>
        <v>3.2532768211841353E-3</v>
      </c>
      <c r="Z109" s="12">
        <f t="shared" si="45"/>
        <v>3.4140146251162105E-3</v>
      </c>
      <c r="AA109" s="12">
        <f t="shared" si="46"/>
        <v>3.8199109228885482E-4</v>
      </c>
      <c r="AB109" s="12">
        <f t="shared" si="47"/>
        <v>3.586698314263866E-4</v>
      </c>
      <c r="AC109" s="12">
        <f t="shared" si="48"/>
        <v>7.273311297579648E-5</v>
      </c>
      <c r="AD109" s="12">
        <f t="shared" si="49"/>
        <v>3.0593232338330231E-4</v>
      </c>
      <c r="AE109" s="12">
        <f t="shared" si="50"/>
        <v>0.10597538160592952</v>
      </c>
      <c r="AF109" s="12">
        <f t="shared" si="50"/>
        <v>0.10598237525671009</v>
      </c>
      <c r="AG109" s="12">
        <f t="shared" si="50"/>
        <v>2.2356877995190989E-2</v>
      </c>
      <c r="AH109" s="12">
        <f t="shared" si="41"/>
        <v>8.961072431635779E-2</v>
      </c>
    </row>
    <row r="110" spans="1:34" x14ac:dyDescent="0.25">
      <c r="A110" s="32" t="s">
        <v>291</v>
      </c>
      <c r="B110" s="32">
        <v>0</v>
      </c>
      <c r="C110" s="32">
        <v>0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M110" s="12">
        <f t="shared" si="52"/>
        <v>0</v>
      </c>
      <c r="N110" s="12">
        <f t="shared" si="52"/>
        <v>0</v>
      </c>
      <c r="O110" s="12">
        <f t="shared" si="52"/>
        <v>0</v>
      </c>
      <c r="P110" s="12">
        <f t="shared" si="51"/>
        <v>0</v>
      </c>
      <c r="Q110" s="12">
        <f t="shared" si="51"/>
        <v>0</v>
      </c>
      <c r="R110" s="12">
        <f t="shared" si="51"/>
        <v>0</v>
      </c>
      <c r="S110" s="12">
        <f t="shared" si="51"/>
        <v>0</v>
      </c>
      <c r="T110" s="12">
        <f t="shared" si="51"/>
        <v>0</v>
      </c>
      <c r="U110" s="12">
        <f t="shared" si="51"/>
        <v>0</v>
      </c>
      <c r="W110" s="12">
        <f t="shared" si="42"/>
        <v>0</v>
      </c>
      <c r="X110" s="12">
        <f t="shared" si="43"/>
        <v>0</v>
      </c>
      <c r="Y110" s="12">
        <f t="shared" si="44"/>
        <v>0</v>
      </c>
      <c r="Z110" s="12">
        <f t="shared" si="45"/>
        <v>0</v>
      </c>
      <c r="AA110" s="12">
        <f t="shared" si="46"/>
        <v>0</v>
      </c>
      <c r="AB110" s="12">
        <f t="shared" si="47"/>
        <v>0</v>
      </c>
      <c r="AC110" s="12">
        <f t="shared" si="48"/>
        <v>0</v>
      </c>
      <c r="AD110" s="12">
        <f t="shared" si="49"/>
        <v>0</v>
      </c>
      <c r="AE110" s="12" t="e">
        <f t="shared" si="50"/>
        <v>#DIV/0!</v>
      </c>
      <c r="AF110" s="12" t="e">
        <f t="shared" si="50"/>
        <v>#DIV/0!</v>
      </c>
      <c r="AG110" s="12" t="e">
        <f t="shared" si="50"/>
        <v>#DIV/0!</v>
      </c>
      <c r="AH110" s="12" t="e">
        <f t="shared" si="41"/>
        <v>#DIV/0!</v>
      </c>
    </row>
    <row r="111" spans="1:34" x14ac:dyDescent="0.25">
      <c r="A111" s="32" t="s">
        <v>292</v>
      </c>
      <c r="B111" s="32">
        <v>89137.290000099994</v>
      </c>
      <c r="C111" s="32">
        <v>127846.9400001</v>
      </c>
      <c r="D111" s="32">
        <v>120179.1900001</v>
      </c>
      <c r="E111" s="32">
        <v>117243.86</v>
      </c>
      <c r="F111" s="32">
        <v>129877.3000001</v>
      </c>
      <c r="G111" s="32">
        <v>113459.45999999999</v>
      </c>
      <c r="H111" s="32">
        <v>84267.980000099997</v>
      </c>
      <c r="I111" s="32">
        <v>85248.7</v>
      </c>
      <c r="J111" s="32">
        <v>91222.09</v>
      </c>
      <c r="M111" s="12">
        <f t="shared" si="52"/>
        <v>2.7664027980323948E-3</v>
      </c>
      <c r="N111" s="12">
        <f t="shared" si="52"/>
        <v>3.4963503166830744E-3</v>
      </c>
      <c r="O111" s="12">
        <f t="shared" si="52"/>
        <v>3.2617668001637254E-3</v>
      </c>
      <c r="P111" s="12">
        <f t="shared" si="51"/>
        <v>2.8007087702550423E-3</v>
      </c>
      <c r="Q111" s="12">
        <f t="shared" si="51"/>
        <v>3.2114507418408984E-3</v>
      </c>
      <c r="R111" s="12">
        <f t="shared" si="51"/>
        <v>2.9698455096820687E-3</v>
      </c>
      <c r="S111" s="12">
        <f t="shared" si="51"/>
        <v>2.8727546235717272E-3</v>
      </c>
      <c r="T111" s="12">
        <f t="shared" si="51"/>
        <v>2.8548894513357684E-3</v>
      </c>
      <c r="U111" s="12">
        <f t="shared" si="51"/>
        <v>2.8494126602603182E-3</v>
      </c>
      <c r="W111" s="12">
        <f t="shared" si="42"/>
        <v>3.1748399716263983E-3</v>
      </c>
      <c r="X111" s="12">
        <f t="shared" si="43"/>
        <v>2.9940016739260032E-3</v>
      </c>
      <c r="Y111" s="12">
        <f t="shared" si="44"/>
        <v>2.8590189117226046E-3</v>
      </c>
      <c r="Z111" s="12">
        <f t="shared" si="45"/>
        <v>3.009286852425002E-3</v>
      </c>
      <c r="AA111" s="12">
        <f t="shared" si="46"/>
        <v>3.7265674572686786E-4</v>
      </c>
      <c r="AB111" s="12">
        <f t="shared" si="47"/>
        <v>2.064337230415467E-4</v>
      </c>
      <c r="AC111" s="12">
        <f t="shared" si="48"/>
        <v>1.220660252169406E-5</v>
      </c>
      <c r="AD111" s="12">
        <f t="shared" si="49"/>
        <v>2.534609547014351E-4</v>
      </c>
      <c r="AE111" s="12">
        <f t="shared" si="50"/>
        <v>0.11737811954533389</v>
      </c>
      <c r="AF111" s="12">
        <f t="shared" si="50"/>
        <v>6.8949100743438227E-2</v>
      </c>
      <c r="AG111" s="12">
        <f t="shared" si="50"/>
        <v>4.2695074424461878E-3</v>
      </c>
      <c r="AH111" s="12">
        <f t="shared" si="41"/>
        <v>8.4226252640949226E-2</v>
      </c>
    </row>
    <row r="112" spans="1:34" x14ac:dyDescent="0.25">
      <c r="A112" s="32" t="s">
        <v>293</v>
      </c>
      <c r="B112" s="32">
        <v>4182.4500000400003</v>
      </c>
      <c r="C112" s="32">
        <v>4380.1000000399999</v>
      </c>
      <c r="D112" s="32">
        <v>4452.82</v>
      </c>
      <c r="E112" s="32">
        <v>2510.1799999999998</v>
      </c>
      <c r="F112" s="32">
        <v>3151.1000000200002</v>
      </c>
      <c r="G112" s="32">
        <v>2403.04</v>
      </c>
      <c r="H112" s="32">
        <v>4010.1300000299998</v>
      </c>
      <c r="I112" s="32">
        <v>3930.97</v>
      </c>
      <c r="J112" s="32">
        <v>4278.09</v>
      </c>
      <c r="M112" s="12">
        <f t="shared" si="52"/>
        <v>1.2980360276522055E-4</v>
      </c>
      <c r="N112" s="12">
        <f t="shared" si="52"/>
        <v>1.1978670762265728E-4</v>
      </c>
      <c r="O112" s="12">
        <f t="shared" si="52"/>
        <v>1.208533727269501E-4</v>
      </c>
      <c r="P112" s="12">
        <f t="shared" si="51"/>
        <v>5.9962910986714375E-5</v>
      </c>
      <c r="Q112" s="12">
        <f t="shared" si="51"/>
        <v>7.7916636954042723E-5</v>
      </c>
      <c r="R112" s="12">
        <f t="shared" si="51"/>
        <v>6.2900506961573752E-5</v>
      </c>
      <c r="S112" s="12">
        <f t="shared" si="51"/>
        <v>1.3670814820405334E-4</v>
      </c>
      <c r="T112" s="12">
        <f t="shared" si="51"/>
        <v>1.3164405775709619E-4</v>
      </c>
      <c r="U112" s="12">
        <f t="shared" si="51"/>
        <v>1.3363039377559826E-4</v>
      </c>
      <c r="W112" s="12">
        <f t="shared" si="42"/>
        <v>1.2348122770494265E-4</v>
      </c>
      <c r="X112" s="12">
        <f t="shared" si="43"/>
        <v>6.6926684967443621E-5</v>
      </c>
      <c r="Y112" s="12">
        <f t="shared" si="44"/>
        <v>1.3399419991224926E-4</v>
      </c>
      <c r="Z112" s="12">
        <f t="shared" si="45"/>
        <v>1.0813403752821184E-4</v>
      </c>
      <c r="AA112" s="12">
        <f t="shared" si="46"/>
        <v>5.5012510771002875E-6</v>
      </c>
      <c r="AB112" s="12">
        <f t="shared" si="47"/>
        <v>9.6302466753813077E-6</v>
      </c>
      <c r="AC112" s="12">
        <f t="shared" si="48"/>
        <v>2.5515719062059309E-6</v>
      </c>
      <c r="AD112" s="12">
        <f t="shared" si="49"/>
        <v>3.175299654564115E-5</v>
      </c>
      <c r="AE112" s="12">
        <f t="shared" si="50"/>
        <v>4.4551315040740287E-2</v>
      </c>
      <c r="AF112" s="12">
        <f t="shared" si="50"/>
        <v>0.1438924799587179</v>
      </c>
      <c r="AG112" s="12">
        <f t="shared" si="50"/>
        <v>1.9042405625593617E-2</v>
      </c>
      <c r="AH112" s="12">
        <f t="shared" si="41"/>
        <v>0.29364478818574485</v>
      </c>
    </row>
    <row r="113" spans="1:34" x14ac:dyDescent="0.25">
      <c r="A113" s="32" t="s">
        <v>294</v>
      </c>
      <c r="B113" s="32">
        <v>23725.300000039999</v>
      </c>
      <c r="C113" s="32">
        <v>30263.12000001</v>
      </c>
      <c r="D113" s="32">
        <v>33065.509999999995</v>
      </c>
      <c r="E113" s="32">
        <v>29033.919999999998</v>
      </c>
      <c r="F113" s="32">
        <v>32462.320000039999</v>
      </c>
      <c r="G113" s="32">
        <v>25362.48</v>
      </c>
      <c r="H113" s="32">
        <v>21845.060000040001</v>
      </c>
      <c r="I113" s="32">
        <v>26150.44</v>
      </c>
      <c r="J113" s="32">
        <v>22835.79</v>
      </c>
      <c r="M113" s="12">
        <f t="shared" si="52"/>
        <v>7.3632187274478504E-4</v>
      </c>
      <c r="N113" s="12">
        <f t="shared" si="52"/>
        <v>8.2763395976290146E-4</v>
      </c>
      <c r="O113" s="12">
        <f t="shared" si="52"/>
        <v>8.9742644087043607E-4</v>
      </c>
      <c r="P113" s="12">
        <f t="shared" si="51"/>
        <v>6.9355917127671563E-4</v>
      </c>
      <c r="Q113" s="12">
        <f t="shared" si="51"/>
        <v>8.0268947418775122E-4</v>
      </c>
      <c r="R113" s="12">
        <f t="shared" si="51"/>
        <v>6.6387278189409041E-4</v>
      </c>
      <c r="S113" s="12">
        <f t="shared" si="51"/>
        <v>7.4471343821511137E-4</v>
      </c>
      <c r="T113" s="12">
        <f t="shared" si="51"/>
        <v>8.757507774756557E-4</v>
      </c>
      <c r="U113" s="12">
        <f t="shared" si="51"/>
        <v>7.1329860051491884E-4</v>
      </c>
      <c r="W113" s="12">
        <f t="shared" si="42"/>
        <v>8.2046075779270767E-4</v>
      </c>
      <c r="X113" s="12">
        <f t="shared" si="43"/>
        <v>7.2004047578618586E-4</v>
      </c>
      <c r="Y113" s="12">
        <f t="shared" si="44"/>
        <v>7.7792093873522864E-4</v>
      </c>
      <c r="Z113" s="12">
        <f t="shared" si="45"/>
        <v>7.7280739077137395E-4</v>
      </c>
      <c r="AA113" s="12">
        <f t="shared" si="46"/>
        <v>8.0791469770125055E-5</v>
      </c>
      <c r="AB113" s="12">
        <f t="shared" si="47"/>
        <v>7.309899541875175E-5</v>
      </c>
      <c r="AC113" s="12">
        <f t="shared" si="48"/>
        <v>8.6166878891577776E-5</v>
      </c>
      <c r="AD113" s="12">
        <f t="shared" si="49"/>
        <v>8.2032713526704562E-5</v>
      </c>
      <c r="AE113" s="12">
        <f t="shared" si="50"/>
        <v>9.8470851899704517E-2</v>
      </c>
      <c r="AF113" s="12">
        <f t="shared" si="50"/>
        <v>0.10152067540222323</v>
      </c>
      <c r="AG113" s="12">
        <f t="shared" si="50"/>
        <v>0.11076559917730321</v>
      </c>
      <c r="AH113" s="12">
        <f t="shared" si="41"/>
        <v>0.10614897645430643</v>
      </c>
    </row>
    <row r="114" spans="1:34" x14ac:dyDescent="0.25">
      <c r="A114" s="32" t="s">
        <v>171</v>
      </c>
      <c r="B114" s="32">
        <v>353038.69000040006</v>
      </c>
      <c r="C114" s="32">
        <v>494610.75</v>
      </c>
      <c r="D114" s="32">
        <v>541233.78</v>
      </c>
      <c r="E114" s="32">
        <v>436486.09</v>
      </c>
      <c r="F114" s="32">
        <v>533500.77000040002</v>
      </c>
      <c r="G114" s="32">
        <v>452970.3</v>
      </c>
      <c r="H114" s="32">
        <v>349167.01000040001</v>
      </c>
      <c r="I114" s="32">
        <v>400386.1</v>
      </c>
      <c r="J114" s="32">
        <v>416730.52</v>
      </c>
      <c r="M114" s="12">
        <f t="shared" si="52"/>
        <v>1.0956662692232425E-2</v>
      </c>
      <c r="N114" s="12">
        <f t="shared" si="52"/>
        <v>1.3526584620609615E-2</v>
      </c>
      <c r="O114" s="12">
        <f t="shared" si="52"/>
        <v>1.4689551283626133E-2</v>
      </c>
      <c r="P114" s="12">
        <f t="shared" si="51"/>
        <v>1.0426732967997914E-2</v>
      </c>
      <c r="Q114" s="12">
        <f t="shared" si="51"/>
        <v>1.3191769798025952E-2</v>
      </c>
      <c r="R114" s="12">
        <f t="shared" si="51"/>
        <v>1.1856673841690589E-2</v>
      </c>
      <c r="S114" s="12">
        <f t="shared" si="51"/>
        <v>1.1903348607337856E-2</v>
      </c>
      <c r="T114" s="12">
        <f t="shared" si="51"/>
        <v>1.3408510081109366E-2</v>
      </c>
      <c r="U114" s="12">
        <f t="shared" si="51"/>
        <v>1.3016992042222075E-2</v>
      </c>
      <c r="W114" s="12">
        <f t="shared" si="42"/>
        <v>1.3057599532156058E-2</v>
      </c>
      <c r="X114" s="12">
        <f t="shared" si="43"/>
        <v>1.1825058869238151E-2</v>
      </c>
      <c r="Y114" s="12">
        <f t="shared" si="44"/>
        <v>1.2776283576889766E-2</v>
      </c>
      <c r="Z114" s="12">
        <f t="shared" si="45"/>
        <v>1.2552980659427993E-2</v>
      </c>
      <c r="AA114" s="12">
        <f t="shared" si="46"/>
        <v>1.910124228638852E-3</v>
      </c>
      <c r="AB114" s="12">
        <f t="shared" si="47"/>
        <v>1.3827894987000918E-3</v>
      </c>
      <c r="AC114" s="12">
        <f t="shared" si="48"/>
        <v>7.8091817080503528E-4</v>
      </c>
      <c r="AD114" s="12">
        <f t="shared" si="49"/>
        <v>1.3621743972856504E-3</v>
      </c>
      <c r="AE114" s="12">
        <f t="shared" si="50"/>
        <v>0.14628448543967976</v>
      </c>
      <c r="AF114" s="12">
        <f t="shared" si="50"/>
        <v>0.11693721900169959</v>
      </c>
      <c r="AG114" s="12">
        <f t="shared" si="50"/>
        <v>6.1122482614395797E-2</v>
      </c>
      <c r="AH114" s="12">
        <f t="shared" si="41"/>
        <v>0.10851402023491377</v>
      </c>
    </row>
    <row r="115" spans="1:34" x14ac:dyDescent="0.25">
      <c r="A115" s="32" t="s">
        <v>172</v>
      </c>
      <c r="B115" s="32">
        <v>1681503.9200009999</v>
      </c>
      <c r="C115" s="32">
        <v>2339065.29</v>
      </c>
      <c r="D115" s="32">
        <v>2376776.6399999997</v>
      </c>
      <c r="E115" s="32">
        <v>2185575.34</v>
      </c>
      <c r="F115" s="32">
        <v>2486827.9699999997</v>
      </c>
      <c r="G115" s="32">
        <v>2295205.46</v>
      </c>
      <c r="H115" s="32">
        <v>1659647.990001</v>
      </c>
      <c r="I115" s="32">
        <v>1687758.12</v>
      </c>
      <c r="J115" s="32">
        <v>1943236.46</v>
      </c>
      <c r="M115" s="12">
        <f t="shared" si="52"/>
        <v>5.2185983545023504E-2</v>
      </c>
      <c r="N115" s="12">
        <f t="shared" si="52"/>
        <v>6.3968614872029705E-2</v>
      </c>
      <c r="O115" s="12">
        <f t="shared" si="52"/>
        <v>6.4507766575479825E-2</v>
      </c>
      <c r="P115" s="12">
        <f t="shared" si="51"/>
        <v>5.2208789635475546E-2</v>
      </c>
      <c r="Q115" s="12">
        <f t="shared" si="51"/>
        <v>6.1491311638608478E-2</v>
      </c>
      <c r="R115" s="12">
        <f t="shared" si="51"/>
        <v>6.0077895921404591E-2</v>
      </c>
      <c r="S115" s="12">
        <f t="shared" si="51"/>
        <v>5.657856562802667E-2</v>
      </c>
      <c r="T115" s="12">
        <f t="shared" si="51"/>
        <v>5.6521247282296246E-2</v>
      </c>
      <c r="U115" s="12">
        <f t="shared" si="51"/>
        <v>6.0698922497866944E-2</v>
      </c>
      <c r="W115" s="12">
        <f t="shared" si="42"/>
        <v>6.0220788330844342E-2</v>
      </c>
      <c r="X115" s="12">
        <f t="shared" si="43"/>
        <v>5.7925999065162874E-2</v>
      </c>
      <c r="Y115" s="12">
        <f t="shared" si="44"/>
        <v>5.7932911802729949E-2</v>
      </c>
      <c r="Z115" s="12">
        <f t="shared" si="45"/>
        <v>5.8693233066245715E-2</v>
      </c>
      <c r="AA115" s="12">
        <f t="shared" si="46"/>
        <v>6.9635649705822667E-3</v>
      </c>
      <c r="AB115" s="12">
        <f t="shared" si="47"/>
        <v>5.0014296700632514E-3</v>
      </c>
      <c r="AC115" s="12">
        <f t="shared" si="48"/>
        <v>2.3956069632555515E-3</v>
      </c>
      <c r="AD115" s="12">
        <f t="shared" si="49"/>
        <v>4.5960502295549948E-3</v>
      </c>
      <c r="AE115" s="12">
        <f t="shared" si="50"/>
        <v>0.11563390589185653</v>
      </c>
      <c r="AF115" s="12">
        <f t="shared" si="50"/>
        <v>8.6341707536834664E-2</v>
      </c>
      <c r="AG115" s="12">
        <f t="shared" si="50"/>
        <v>4.1351399208328143E-2</v>
      </c>
      <c r="AH115" s="12">
        <f t="shared" si="41"/>
        <v>7.8306305334509982E-2</v>
      </c>
    </row>
    <row r="116" spans="1:34" x14ac:dyDescent="0.25">
      <c r="A116" s="32" t="s">
        <v>295</v>
      </c>
      <c r="B116" s="32">
        <v>0</v>
      </c>
      <c r="C116" s="32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M116" s="12">
        <f t="shared" si="52"/>
        <v>0</v>
      </c>
      <c r="N116" s="12">
        <f t="shared" si="52"/>
        <v>0</v>
      </c>
      <c r="O116" s="12">
        <f t="shared" si="52"/>
        <v>0</v>
      </c>
      <c r="P116" s="12">
        <f t="shared" si="51"/>
        <v>0</v>
      </c>
      <c r="Q116" s="12">
        <f t="shared" si="51"/>
        <v>0</v>
      </c>
      <c r="R116" s="12">
        <f t="shared" si="51"/>
        <v>0</v>
      </c>
      <c r="S116" s="12">
        <f t="shared" si="51"/>
        <v>0</v>
      </c>
      <c r="T116" s="12">
        <f t="shared" si="51"/>
        <v>0</v>
      </c>
      <c r="U116" s="12">
        <f t="shared" si="51"/>
        <v>0</v>
      </c>
      <c r="W116" s="12">
        <f t="shared" si="42"/>
        <v>0</v>
      </c>
      <c r="X116" s="12">
        <f t="shared" si="43"/>
        <v>0</v>
      </c>
      <c r="Y116" s="12">
        <f t="shared" si="44"/>
        <v>0</v>
      </c>
      <c r="Z116" s="12">
        <f t="shared" si="45"/>
        <v>0</v>
      </c>
      <c r="AA116" s="12">
        <f t="shared" si="46"/>
        <v>0</v>
      </c>
      <c r="AB116" s="12">
        <f t="shared" si="47"/>
        <v>0</v>
      </c>
      <c r="AC116" s="12">
        <f t="shared" si="48"/>
        <v>0</v>
      </c>
      <c r="AD116" s="12">
        <f t="shared" si="49"/>
        <v>0</v>
      </c>
      <c r="AE116" s="12" t="e">
        <f t="shared" si="50"/>
        <v>#DIV/0!</v>
      </c>
      <c r="AF116" s="12" t="e">
        <f t="shared" si="50"/>
        <v>#DIV/0!</v>
      </c>
      <c r="AG116" s="12" t="e">
        <f t="shared" si="50"/>
        <v>#DIV/0!</v>
      </c>
      <c r="AH116" s="12" t="e">
        <f t="shared" si="41"/>
        <v>#DIV/0!</v>
      </c>
    </row>
    <row r="117" spans="1:34" x14ac:dyDescent="0.25">
      <c r="A117" s="32" t="s">
        <v>173</v>
      </c>
      <c r="B117" s="32">
        <v>539230.06999999995</v>
      </c>
      <c r="C117" s="32">
        <v>746605.93000100006</v>
      </c>
      <c r="D117" s="32">
        <v>797538.54</v>
      </c>
      <c r="E117" s="32">
        <v>693119.6</v>
      </c>
      <c r="F117" s="32">
        <v>776515.10000099998</v>
      </c>
      <c r="G117" s="32">
        <v>772229.17000100005</v>
      </c>
      <c r="H117" s="32">
        <v>506993.34000019997</v>
      </c>
      <c r="I117" s="32">
        <v>547439.10000099998</v>
      </c>
      <c r="J117" s="32">
        <v>652977</v>
      </c>
      <c r="M117" s="12">
        <f t="shared" si="52"/>
        <v>1.6735168574561001E-2</v>
      </c>
      <c r="N117" s="12">
        <f t="shared" si="52"/>
        <v>2.0418133432011872E-2</v>
      </c>
      <c r="O117" s="12">
        <f t="shared" si="52"/>
        <v>2.164588338148131E-2</v>
      </c>
      <c r="P117" s="12">
        <f t="shared" si="51"/>
        <v>1.6557166768099128E-2</v>
      </c>
      <c r="Q117" s="12">
        <f t="shared" si="51"/>
        <v>1.9200737880653129E-2</v>
      </c>
      <c r="R117" s="12">
        <f t="shared" si="51"/>
        <v>2.0213398979450292E-2</v>
      </c>
      <c r="S117" s="12">
        <f t="shared" si="51"/>
        <v>1.7283759045890489E-2</v>
      </c>
      <c r="T117" s="12">
        <f t="shared" si="51"/>
        <v>1.8333160644579936E-2</v>
      </c>
      <c r="U117" s="12">
        <f t="shared" si="51"/>
        <v>2.0396385685296201E-2</v>
      </c>
      <c r="W117" s="12">
        <f t="shared" si="42"/>
        <v>1.9599728462684728E-2</v>
      </c>
      <c r="X117" s="12">
        <f t="shared" si="43"/>
        <v>1.865710120940085E-2</v>
      </c>
      <c r="Y117" s="12">
        <f t="shared" si="44"/>
        <v>1.8671101791922207E-2</v>
      </c>
      <c r="Z117" s="12">
        <f t="shared" si="45"/>
        <v>1.8975977154669262E-2</v>
      </c>
      <c r="AA117" s="12">
        <f t="shared" si="46"/>
        <v>2.5556056031968456E-3</v>
      </c>
      <c r="AB117" s="12">
        <f t="shared" si="47"/>
        <v>1.8877669661740962E-3</v>
      </c>
      <c r="AC117" s="12">
        <f t="shared" si="48"/>
        <v>1.5835922181498569E-3</v>
      </c>
      <c r="AD117" s="12">
        <f t="shared" si="49"/>
        <v>1.8356261367277386E-3</v>
      </c>
      <c r="AE117" s="12">
        <f t="shared" si="50"/>
        <v>0.13038984739316048</v>
      </c>
      <c r="AF117" s="12">
        <f t="shared" si="50"/>
        <v>0.10118222252141171</v>
      </c>
      <c r="AG117" s="12">
        <f t="shared" si="50"/>
        <v>8.4815145661889968E-2</v>
      </c>
      <c r="AH117" s="12">
        <f t="shared" si="41"/>
        <v>9.6734208824448401E-2</v>
      </c>
    </row>
    <row r="118" spans="1:34" x14ac:dyDescent="0.25">
      <c r="A118" s="32" t="s">
        <v>296</v>
      </c>
      <c r="B118" s="32">
        <v>109031.0100001</v>
      </c>
      <c r="C118" s="32">
        <v>184303.28</v>
      </c>
      <c r="D118" s="32">
        <v>185617.38</v>
      </c>
      <c r="E118" s="32">
        <v>134464.42000000001</v>
      </c>
      <c r="F118" s="32">
        <v>192078.14</v>
      </c>
      <c r="G118" s="32">
        <v>166295.79</v>
      </c>
      <c r="H118" s="32">
        <v>87666.750000200002</v>
      </c>
      <c r="I118" s="32">
        <v>134996.17000000001</v>
      </c>
      <c r="J118" s="32">
        <v>146976.65</v>
      </c>
      <c r="M118" s="12">
        <f t="shared" si="52"/>
        <v>3.3838104247530558E-3</v>
      </c>
      <c r="N118" s="12">
        <f t="shared" si="52"/>
        <v>5.0403148592623745E-3</v>
      </c>
      <c r="O118" s="12">
        <f t="shared" si="52"/>
        <v>5.037815678545267E-3</v>
      </c>
      <c r="P118" s="12">
        <f t="shared" si="51"/>
        <v>3.2120716631238305E-3</v>
      </c>
      <c r="Q118" s="12">
        <f t="shared" si="51"/>
        <v>4.7494788172678755E-3</v>
      </c>
      <c r="R118" s="12">
        <f t="shared" si="51"/>
        <v>4.3528570047004656E-3</v>
      </c>
      <c r="S118" s="12">
        <f t="shared" si="51"/>
        <v>2.9886210799912661E-3</v>
      </c>
      <c r="T118" s="12">
        <f t="shared" si="51"/>
        <v>4.5208799864834316E-3</v>
      </c>
      <c r="U118" s="12">
        <f t="shared" si="51"/>
        <v>4.5909617645534069E-3</v>
      </c>
      <c r="W118" s="12">
        <f t="shared" si="42"/>
        <v>4.4873136541868988E-3</v>
      </c>
      <c r="X118" s="12">
        <f t="shared" si="43"/>
        <v>4.1048024950307242E-3</v>
      </c>
      <c r="Y118" s="12">
        <f t="shared" si="44"/>
        <v>4.0334876103427014E-3</v>
      </c>
      <c r="Z118" s="12">
        <f t="shared" si="45"/>
        <v>4.2085345865201075E-3</v>
      </c>
      <c r="AA118" s="12">
        <f t="shared" si="46"/>
        <v>9.5566264680809582E-4</v>
      </c>
      <c r="AB118" s="12">
        <f t="shared" si="47"/>
        <v>7.9815629373509599E-4</v>
      </c>
      <c r="AC118" s="12">
        <f t="shared" si="48"/>
        <v>9.0555917177777387E-4</v>
      </c>
      <c r="AD118" s="12">
        <f t="shared" si="49"/>
        <v>7.9828900095582839E-4</v>
      </c>
      <c r="AE118" s="12">
        <f t="shared" si="50"/>
        <v>0.21296987918738697</v>
      </c>
      <c r="AF118" s="12">
        <f t="shared" si="50"/>
        <v>0.19444450608801384</v>
      </c>
      <c r="AG118" s="12">
        <f t="shared" si="50"/>
        <v>0.22451021529252543</v>
      </c>
      <c r="AH118" s="12">
        <f t="shared" si="41"/>
        <v>0.18968336473050257</v>
      </c>
    </row>
    <row r="119" spans="1:34" x14ac:dyDescent="0.25">
      <c r="A119" s="32" t="s">
        <v>297</v>
      </c>
      <c r="B119" s="32">
        <v>8448.3400000199999</v>
      </c>
      <c r="C119" s="32">
        <v>9416.6400000100002</v>
      </c>
      <c r="D119" s="32">
        <v>9070.0700000100005</v>
      </c>
      <c r="E119" s="32">
        <v>10910.17</v>
      </c>
      <c r="F119" s="32">
        <v>10663.24</v>
      </c>
      <c r="G119" s="32">
        <v>10620.18</v>
      </c>
      <c r="H119" s="32">
        <v>8030.94</v>
      </c>
      <c r="I119" s="32">
        <v>6370.3100000100003</v>
      </c>
      <c r="J119" s="32">
        <v>7482.88000001</v>
      </c>
      <c r="M119" s="12">
        <f t="shared" si="52"/>
        <v>2.62196791205545E-4</v>
      </c>
      <c r="N119" s="12">
        <f t="shared" si="52"/>
        <v>2.5752569632170872E-4</v>
      </c>
      <c r="O119" s="12">
        <f t="shared" si="52"/>
        <v>2.4616951737791711E-4</v>
      </c>
      <c r="P119" s="12">
        <f t="shared" si="51"/>
        <v>2.6062097242425704E-4</v>
      </c>
      <c r="Q119" s="12">
        <f t="shared" si="51"/>
        <v>2.6366786196203011E-4</v>
      </c>
      <c r="R119" s="12">
        <f t="shared" si="51"/>
        <v>2.7798734354116719E-4</v>
      </c>
      <c r="S119" s="12">
        <f t="shared" si="51"/>
        <v>2.7378038510712788E-4</v>
      </c>
      <c r="T119" s="12">
        <f t="shared" si="51"/>
        <v>2.1333499303528744E-4</v>
      </c>
      <c r="U119" s="12">
        <f t="shared" si="51"/>
        <v>2.3373519514009408E-4</v>
      </c>
      <c r="W119" s="12">
        <f t="shared" si="42"/>
        <v>2.552973349683903E-4</v>
      </c>
      <c r="X119" s="12">
        <f t="shared" si="43"/>
        <v>2.6742539264248483E-4</v>
      </c>
      <c r="Y119" s="12">
        <f t="shared" si="44"/>
        <v>2.4028352442750315E-4</v>
      </c>
      <c r="Z119" s="12">
        <f t="shared" si="45"/>
        <v>2.5433541734612615E-4</v>
      </c>
      <c r="AA119" s="12">
        <f t="shared" si="46"/>
        <v>8.2427284516210944E-6</v>
      </c>
      <c r="AB119" s="12">
        <f t="shared" si="47"/>
        <v>9.272916965738524E-6</v>
      </c>
      <c r="AC119" s="12">
        <f t="shared" si="48"/>
        <v>3.0750151512177664E-5</v>
      </c>
      <c r="AD119" s="12">
        <f t="shared" si="49"/>
        <v>2.0335277410538017E-5</v>
      </c>
      <c r="AE119" s="12">
        <f t="shared" si="50"/>
        <v>3.2286778287919336E-2</v>
      </c>
      <c r="AF119" s="12">
        <f t="shared" si="50"/>
        <v>3.4674781157132989E-2</v>
      </c>
      <c r="AG119" s="12">
        <f t="shared" si="50"/>
        <v>0.12797444845809813</v>
      </c>
      <c r="AH119" s="12">
        <f t="shared" si="41"/>
        <v>7.9954564027013397E-2</v>
      </c>
    </row>
    <row r="120" spans="1:34" x14ac:dyDescent="0.25">
      <c r="A120" s="32" t="s">
        <v>298</v>
      </c>
      <c r="B120" s="32">
        <v>37178.76</v>
      </c>
      <c r="C120" s="32">
        <v>55602.940000100003</v>
      </c>
      <c r="D120" s="32">
        <v>55951.05</v>
      </c>
      <c r="E120" s="32">
        <v>46641.919999999998</v>
      </c>
      <c r="F120" s="32">
        <v>55995.430000200002</v>
      </c>
      <c r="G120" s="32">
        <v>56350.67</v>
      </c>
      <c r="H120" s="32">
        <v>25298.77</v>
      </c>
      <c r="I120" s="32">
        <v>36743.680000100001</v>
      </c>
      <c r="J120" s="32">
        <v>42805.53</v>
      </c>
      <c r="M120" s="12">
        <f t="shared" si="52"/>
        <v>1.1538540793786698E-3</v>
      </c>
      <c r="N120" s="12">
        <f t="shared" si="52"/>
        <v>1.5206258114406771E-3</v>
      </c>
      <c r="O120" s="12">
        <f t="shared" si="52"/>
        <v>1.5185597217300996E-3</v>
      </c>
      <c r="P120" s="12">
        <f t="shared" si="51"/>
        <v>1.1141771893686718E-3</v>
      </c>
      <c r="Q120" s="12">
        <f t="shared" si="51"/>
        <v>1.3845881090360204E-3</v>
      </c>
      <c r="R120" s="12">
        <f t="shared" si="51"/>
        <v>1.4750007118584565E-3</v>
      </c>
      <c r="S120" s="12">
        <f t="shared" si="51"/>
        <v>8.6245283781682513E-4</v>
      </c>
      <c r="T120" s="12">
        <f t="shared" si="51"/>
        <v>1.2305072621112407E-3</v>
      </c>
      <c r="U120" s="12">
        <f t="shared" si="51"/>
        <v>1.3370732802893779E-3</v>
      </c>
      <c r="W120" s="12">
        <f t="shared" si="42"/>
        <v>1.3976798708498154E-3</v>
      </c>
      <c r="X120" s="12">
        <f t="shared" si="43"/>
        <v>1.3245886700877162E-3</v>
      </c>
      <c r="Y120" s="12">
        <f t="shared" si="44"/>
        <v>1.1433444600724813E-3</v>
      </c>
      <c r="Z120" s="12">
        <f t="shared" si="45"/>
        <v>1.288537667003338E-3</v>
      </c>
      <c r="AA120" s="12">
        <f t="shared" si="46"/>
        <v>2.1116185645511594E-4</v>
      </c>
      <c r="AB120" s="12">
        <f t="shared" si="47"/>
        <v>1.8774544761742559E-4</v>
      </c>
      <c r="AC120" s="12">
        <f t="shared" si="48"/>
        <v>2.4902641756979603E-4</v>
      </c>
      <c r="AD120" s="12">
        <f t="shared" si="49"/>
        <v>2.1982435238410725E-4</v>
      </c>
      <c r="AE120" s="12">
        <f t="shared" si="50"/>
        <v>0.15108027300037283</v>
      </c>
      <c r="AF120" s="12">
        <f t="shared" si="50"/>
        <v>0.14173867847215754</v>
      </c>
      <c r="AG120" s="12">
        <f t="shared" si="50"/>
        <v>0.21780524265977483</v>
      </c>
      <c r="AH120" s="12">
        <f t="shared" si="41"/>
        <v>0.17059986526846158</v>
      </c>
    </row>
    <row r="121" spans="1:34" x14ac:dyDescent="0.25">
      <c r="A121" s="32" t="s">
        <v>299</v>
      </c>
      <c r="B121" s="32">
        <v>37592.954000010002</v>
      </c>
      <c r="C121" s="32">
        <v>19576.439999999999</v>
      </c>
      <c r="D121" s="32">
        <v>61684.122000000003</v>
      </c>
      <c r="E121" s="32">
        <v>22076.736000000001</v>
      </c>
      <c r="F121" s="32">
        <v>18512.816000003</v>
      </c>
      <c r="G121" s="32">
        <v>33274.835999999996</v>
      </c>
      <c r="H121" s="32">
        <v>28626.55200001</v>
      </c>
      <c r="I121" s="32">
        <v>27831.834000000003</v>
      </c>
      <c r="J121" s="32">
        <v>39144.116000100003</v>
      </c>
      <c r="M121" s="12">
        <f t="shared" si="52"/>
        <v>1.1667087156431849E-3</v>
      </c>
      <c r="N121" s="12">
        <f t="shared" si="52"/>
        <v>5.3537528699141061E-4</v>
      </c>
      <c r="O121" s="12">
        <f t="shared" si="52"/>
        <v>1.6741602371981492E-3</v>
      </c>
      <c r="P121" s="12">
        <f t="shared" si="51"/>
        <v>5.2736670503517394E-4</v>
      </c>
      <c r="Q121" s="12">
        <f t="shared" si="51"/>
        <v>4.5776280132654365E-4</v>
      </c>
      <c r="R121" s="12">
        <f t="shared" si="51"/>
        <v>8.7098177869000294E-4</v>
      </c>
      <c r="S121" s="12">
        <f t="shared" si="51"/>
        <v>9.7589926345508242E-4</v>
      </c>
      <c r="T121" s="12">
        <f t="shared" si="51"/>
        <v>9.3205889706151756E-4</v>
      </c>
      <c r="U121" s="12">
        <f t="shared" si="51"/>
        <v>1.2227053743822734E-3</v>
      </c>
      <c r="W121" s="12">
        <f t="shared" si="42"/>
        <v>1.1254147466109149E-3</v>
      </c>
      <c r="X121" s="12">
        <f t="shared" si="43"/>
        <v>6.1870376168390688E-4</v>
      </c>
      <c r="Y121" s="12">
        <f t="shared" si="44"/>
        <v>1.0435545116329577E-3</v>
      </c>
      <c r="Z121" s="12">
        <f t="shared" si="45"/>
        <v>9.292243399759264E-4</v>
      </c>
      <c r="AA121" s="12">
        <f t="shared" si="46"/>
        <v>5.7051440351069973E-4</v>
      </c>
      <c r="AB121" s="12">
        <f t="shared" si="47"/>
        <v>2.2123364177101582E-4</v>
      </c>
      <c r="AC121" s="12">
        <f t="shared" si="48"/>
        <v>1.5669003844931748E-4</v>
      </c>
      <c r="AD121" s="12">
        <f t="shared" si="49"/>
        <v>3.940052084167138E-4</v>
      </c>
      <c r="AE121" s="12">
        <f t="shared" si="50"/>
        <v>0.50693702497568338</v>
      </c>
      <c r="AF121" s="12">
        <f t="shared" si="50"/>
        <v>0.35757604118793629</v>
      </c>
      <c r="AG121" s="12">
        <f t="shared" si="50"/>
        <v>0.15015031481597294</v>
      </c>
      <c r="AH121" s="12">
        <f t="shared" si="41"/>
        <v>0.42401516131930139</v>
      </c>
    </row>
    <row r="122" spans="1:34" x14ac:dyDescent="0.25">
      <c r="A122" s="32" t="s">
        <v>300</v>
      </c>
      <c r="B122" s="32">
        <v>47999.41</v>
      </c>
      <c r="C122" s="32">
        <v>57945.880000100005</v>
      </c>
      <c r="D122" s="32">
        <v>62254.8</v>
      </c>
      <c r="E122" s="32">
        <v>56011.28</v>
      </c>
      <c r="F122" s="32">
        <v>63280.840000099997</v>
      </c>
      <c r="G122" s="32">
        <v>48546.22</v>
      </c>
      <c r="H122" s="32">
        <v>53620.659999999996</v>
      </c>
      <c r="I122" s="32">
        <v>45724.03</v>
      </c>
      <c r="J122" s="32">
        <v>46945.66</v>
      </c>
      <c r="M122" s="12">
        <f t="shared" si="52"/>
        <v>1.4896762300913027E-3</v>
      </c>
      <c r="N122" s="12">
        <f t="shared" si="52"/>
        <v>1.5847003916454362E-3</v>
      </c>
      <c r="O122" s="12">
        <f t="shared" si="52"/>
        <v>1.6896489299908224E-3</v>
      </c>
      <c r="P122" s="12">
        <f t="shared" si="51"/>
        <v>1.3379914575416645E-3</v>
      </c>
      <c r="Q122" s="12">
        <f t="shared" si="51"/>
        <v>1.5647330254207614E-3</v>
      </c>
      <c r="R122" s="12">
        <f t="shared" si="51"/>
        <v>1.2707161965960165E-3</v>
      </c>
      <c r="S122" s="12">
        <f t="shared" si="51"/>
        <v>1.8279659597131054E-3</v>
      </c>
      <c r="T122" s="12">
        <f t="shared" si="51"/>
        <v>1.5312497541846411E-3</v>
      </c>
      <c r="U122" s="12">
        <f t="shared" si="51"/>
        <v>1.4663943563261532E-3</v>
      </c>
      <c r="W122" s="12">
        <f t="shared" si="42"/>
        <v>1.5880085172425204E-3</v>
      </c>
      <c r="X122" s="12">
        <f t="shared" si="43"/>
        <v>1.3911468931861474E-3</v>
      </c>
      <c r="Y122" s="12">
        <f t="shared" si="44"/>
        <v>1.6085366900746333E-3</v>
      </c>
      <c r="Z122" s="12">
        <f t="shared" si="45"/>
        <v>1.5292307001677672E-3</v>
      </c>
      <c r="AA122" s="12">
        <f t="shared" si="46"/>
        <v>1.0002738598754046E-4</v>
      </c>
      <c r="AB122" s="12">
        <f t="shared" si="47"/>
        <v>1.5404739258408735E-4</v>
      </c>
      <c r="AC122" s="12">
        <f t="shared" si="48"/>
        <v>1.9277826365646277E-4</v>
      </c>
      <c r="AD122" s="12">
        <f t="shared" si="49"/>
        <v>1.6890578024185144E-4</v>
      </c>
      <c r="AE122" s="12">
        <f t="shared" si="50"/>
        <v>6.2989199932776102E-2</v>
      </c>
      <c r="AF122" s="12">
        <f t="shared" si="50"/>
        <v>0.11073409525522657</v>
      </c>
      <c r="AG122" s="12">
        <f t="shared" si="50"/>
        <v>0.11984697946026844</v>
      </c>
      <c r="AH122" s="12">
        <f t="shared" si="41"/>
        <v>0.11045147094112177</v>
      </c>
    </row>
    <row r="123" spans="1:34" x14ac:dyDescent="0.25">
      <c r="A123" s="32" t="s">
        <v>301</v>
      </c>
      <c r="B123" s="32">
        <v>193634.16</v>
      </c>
      <c r="C123" s="32">
        <v>279973.49</v>
      </c>
      <c r="D123" s="32">
        <v>319400.22000000003</v>
      </c>
      <c r="E123" s="32">
        <v>231437.18</v>
      </c>
      <c r="F123" s="32">
        <v>290854.09999999998</v>
      </c>
      <c r="G123" s="32">
        <v>259191.15999999997</v>
      </c>
      <c r="H123" s="32">
        <v>202879.72</v>
      </c>
      <c r="I123" s="32">
        <v>248804.69</v>
      </c>
      <c r="J123" s="32">
        <v>245923.78</v>
      </c>
      <c r="M123" s="12">
        <f t="shared" si="52"/>
        <v>6.0094948143257611E-3</v>
      </c>
      <c r="N123" s="12">
        <f t="shared" si="52"/>
        <v>7.6566979266269476E-3</v>
      </c>
      <c r="O123" s="12">
        <f t="shared" si="52"/>
        <v>8.6687972648186694E-3</v>
      </c>
      <c r="P123" s="12">
        <f t="shared" si="51"/>
        <v>5.5285465677187258E-3</v>
      </c>
      <c r="Q123" s="12">
        <f t="shared" si="51"/>
        <v>7.1918927727304734E-3</v>
      </c>
      <c r="R123" s="12">
        <f t="shared" si="51"/>
        <v>6.7844294576696086E-3</v>
      </c>
      <c r="S123" s="12">
        <f t="shared" si="51"/>
        <v>6.916312146775629E-3</v>
      </c>
      <c r="T123" s="12">
        <f t="shared" si="51"/>
        <v>8.3322078216308982E-3</v>
      </c>
      <c r="U123" s="12">
        <f t="shared" si="51"/>
        <v>7.6816737282721023E-3</v>
      </c>
      <c r="W123" s="12">
        <f t="shared" si="42"/>
        <v>7.4449966685904596E-3</v>
      </c>
      <c r="X123" s="12">
        <f t="shared" si="43"/>
        <v>6.5016229327062693E-3</v>
      </c>
      <c r="Y123" s="12">
        <f t="shared" si="44"/>
        <v>7.6433978988928765E-3</v>
      </c>
      <c r="Z123" s="12">
        <f t="shared" si="45"/>
        <v>7.1966725000632004E-3</v>
      </c>
      <c r="AA123" s="12">
        <f t="shared" si="46"/>
        <v>1.3422315179543618E-3</v>
      </c>
      <c r="AB123" s="12">
        <f t="shared" si="47"/>
        <v>8.6698604219048736E-4</v>
      </c>
      <c r="AC123" s="12">
        <f t="shared" si="48"/>
        <v>7.0872344384425808E-4</v>
      </c>
      <c r="AD123" s="12">
        <f t="shared" si="49"/>
        <v>1.0212764964217182E-3</v>
      </c>
      <c r="AE123" s="12">
        <f t="shared" si="50"/>
        <v>0.1802863826141218</v>
      </c>
      <c r="AF123" s="12">
        <f t="shared" si="50"/>
        <v>0.133349173147082</v>
      </c>
      <c r="AG123" s="12">
        <f t="shared" si="50"/>
        <v>9.2723609737354454E-2</v>
      </c>
      <c r="AH123" s="12">
        <f t="shared" si="41"/>
        <v>0.14190954172400502</v>
      </c>
    </row>
    <row r="124" spans="1:34" x14ac:dyDescent="0.25">
      <c r="A124" s="32" t="s">
        <v>174</v>
      </c>
      <c r="B124" s="32">
        <v>1251584.6599999999</v>
      </c>
      <c r="C124" s="32">
        <v>1740473.97</v>
      </c>
      <c r="D124" s="32">
        <v>1835715.75</v>
      </c>
      <c r="E124" s="32">
        <v>1631865.3099999998</v>
      </c>
      <c r="F124" s="32">
        <v>1935453.87</v>
      </c>
      <c r="G124" s="32">
        <v>1743649.88</v>
      </c>
      <c r="H124" s="32">
        <v>1333538.53</v>
      </c>
      <c r="I124" s="32">
        <v>1335509.8600000001</v>
      </c>
      <c r="J124" s="32">
        <v>1447579.25</v>
      </c>
      <c r="M124" s="12">
        <f t="shared" si="52"/>
        <v>3.8843309072942867E-2</v>
      </c>
      <c r="N124" s="12">
        <f t="shared" si="52"/>
        <v>4.7598375965692941E-2</v>
      </c>
      <c r="O124" s="12">
        <f t="shared" si="52"/>
        <v>4.9822907675469201E-2</v>
      </c>
      <c r="P124" s="12">
        <f t="shared" si="51"/>
        <v>3.898182374404905E-2</v>
      </c>
      <c r="Q124" s="12">
        <f t="shared" si="51"/>
        <v>4.7857591485236849E-2</v>
      </c>
      <c r="R124" s="12">
        <f t="shared" si="51"/>
        <v>4.5640714018696002E-2</v>
      </c>
      <c r="S124" s="12">
        <f t="shared" si="51"/>
        <v>4.5461265094570893E-2</v>
      </c>
      <c r="T124" s="12">
        <f t="shared" si="51"/>
        <v>4.4724822917756035E-2</v>
      </c>
      <c r="U124" s="12">
        <f t="shared" si="51"/>
        <v>4.5216576836598861E-2</v>
      </c>
      <c r="W124" s="12">
        <f t="shared" si="42"/>
        <v>4.5421530904701669E-2</v>
      </c>
      <c r="X124" s="12">
        <f t="shared" si="43"/>
        <v>4.4160043082660638E-2</v>
      </c>
      <c r="Y124" s="12">
        <f t="shared" si="44"/>
        <v>4.5134221616308597E-2</v>
      </c>
      <c r="Z124" s="12">
        <f t="shared" si="45"/>
        <v>4.4905265201223635E-2</v>
      </c>
      <c r="AA124" s="12">
        <f t="shared" si="46"/>
        <v>5.8044713095010752E-3</v>
      </c>
      <c r="AB124" s="12">
        <f t="shared" si="47"/>
        <v>4.6194267030111409E-3</v>
      </c>
      <c r="AC124" s="12">
        <f t="shared" si="48"/>
        <v>3.7506473665188152E-4</v>
      </c>
      <c r="AD124" s="12">
        <f t="shared" si="49"/>
        <v>3.7577627914718381E-3</v>
      </c>
      <c r="AE124" s="12">
        <f t="shared" si="50"/>
        <v>0.12779118611566312</v>
      </c>
      <c r="AF124" s="12">
        <f t="shared" si="50"/>
        <v>0.10460648089414909</v>
      </c>
      <c r="AG124" s="12">
        <f t="shared" si="50"/>
        <v>8.3099857097426334E-3</v>
      </c>
      <c r="AH124" s="12">
        <f t="shared" si="41"/>
        <v>8.3682008660522111E-2</v>
      </c>
    </row>
    <row r="125" spans="1:34" x14ac:dyDescent="0.25">
      <c r="A125" s="32" t="s">
        <v>302</v>
      </c>
      <c r="B125" s="32">
        <v>28035.67</v>
      </c>
      <c r="C125" s="32">
        <v>27568.99</v>
      </c>
      <c r="D125" s="32">
        <v>31704.870000000003</v>
      </c>
      <c r="E125" s="32">
        <v>35195.129999999997</v>
      </c>
      <c r="F125" s="32">
        <v>32425.989999999998</v>
      </c>
      <c r="G125" s="32">
        <v>31407.81</v>
      </c>
      <c r="H125" s="32">
        <v>28636.5</v>
      </c>
      <c r="I125" s="32">
        <v>23842.33</v>
      </c>
      <c r="J125" s="32">
        <v>27834.699999999997</v>
      </c>
      <c r="M125" s="12">
        <f t="shared" si="52"/>
        <v>8.7009551145907473E-4</v>
      </c>
      <c r="N125" s="12">
        <f t="shared" si="52"/>
        <v>7.5395505685984436E-4</v>
      </c>
      <c r="O125" s="12">
        <f t="shared" si="52"/>
        <v>8.6049749852217222E-4</v>
      </c>
      <c r="P125" s="12">
        <f t="shared" si="51"/>
        <v>8.407374958591976E-4</v>
      </c>
      <c r="Q125" s="12">
        <f t="shared" si="51"/>
        <v>8.0179114934130413E-4</v>
      </c>
      <c r="R125" s="12">
        <f t="shared" si="51"/>
        <v>8.2211164672780558E-4</v>
      </c>
      <c r="S125" s="12">
        <f t="shared" si="51"/>
        <v>9.7623839776169005E-4</v>
      </c>
      <c r="T125" s="12">
        <f t="shared" si="51"/>
        <v>7.9845459710548472E-4</v>
      </c>
      <c r="U125" s="12">
        <f t="shared" si="51"/>
        <v>8.6944452351999247E-4</v>
      </c>
      <c r="W125" s="12">
        <f t="shared" si="42"/>
        <v>8.281826889470304E-4</v>
      </c>
      <c r="X125" s="12">
        <f t="shared" si="43"/>
        <v>8.2154676397610258E-4</v>
      </c>
      <c r="Y125" s="12">
        <f t="shared" si="44"/>
        <v>8.8137917279572245E-4</v>
      </c>
      <c r="Z125" s="12">
        <f t="shared" si="45"/>
        <v>8.437028752396183E-4</v>
      </c>
      <c r="AA125" s="12">
        <f t="shared" si="46"/>
        <v>6.4461899499140027E-5</v>
      </c>
      <c r="AB125" s="12">
        <f t="shared" si="47"/>
        <v>1.947931713806562E-5</v>
      </c>
      <c r="AC125" s="12">
        <f t="shared" si="48"/>
        <v>8.9490763958870921E-5</v>
      </c>
      <c r="AD125" s="12">
        <f t="shared" si="49"/>
        <v>6.2789900435432188E-5</v>
      </c>
      <c r="AE125" s="12">
        <f t="shared" si="50"/>
        <v>7.7835362124144727E-2</v>
      </c>
      <c r="AF125" s="12">
        <f t="shared" si="50"/>
        <v>2.3710539670060999E-2</v>
      </c>
      <c r="AG125" s="12">
        <f t="shared" si="50"/>
        <v>0.10153492018084279</v>
      </c>
      <c r="AH125" s="12">
        <f t="shared" si="41"/>
        <v>7.4421816350453182E-2</v>
      </c>
    </row>
    <row r="126" spans="1:34" x14ac:dyDescent="0.25">
      <c r="A126" s="32" t="s">
        <v>303</v>
      </c>
      <c r="B126" s="32">
        <v>49749.32</v>
      </c>
      <c r="C126" s="32">
        <v>70124.65400010001</v>
      </c>
      <c r="D126" s="32">
        <v>63709.106</v>
      </c>
      <c r="E126" s="32">
        <v>60666.580000100003</v>
      </c>
      <c r="F126" s="32">
        <v>65218.244000100007</v>
      </c>
      <c r="G126" s="32">
        <v>62435.536</v>
      </c>
      <c r="H126" s="32">
        <v>50168.707999999999</v>
      </c>
      <c r="I126" s="32">
        <v>47841.936000000002</v>
      </c>
      <c r="J126" s="32">
        <v>53577.836000000003</v>
      </c>
      <c r="M126" s="12">
        <f t="shared" si="52"/>
        <v>1.5439852170517478E-3</v>
      </c>
      <c r="N126" s="12">
        <f t="shared" si="52"/>
        <v>1.9177647601135302E-3</v>
      </c>
      <c r="O126" s="12">
        <f t="shared" si="52"/>
        <v>1.7291200483106825E-3</v>
      </c>
      <c r="P126" s="12">
        <f t="shared" si="51"/>
        <v>1.4491967653372996E-3</v>
      </c>
      <c r="Q126" s="12">
        <f t="shared" si="51"/>
        <v>1.6126388373912963E-3</v>
      </c>
      <c r="R126" s="12">
        <f t="shared" si="51"/>
        <v>1.6342744468746209E-3</v>
      </c>
      <c r="S126" s="12">
        <f t="shared" si="51"/>
        <v>1.7102864915647541E-3</v>
      </c>
      <c r="T126" s="12">
        <f t="shared" si="51"/>
        <v>1.602176202310193E-3</v>
      </c>
      <c r="U126" s="12">
        <f t="shared" si="51"/>
        <v>1.6735569663855658E-3</v>
      </c>
      <c r="W126" s="12">
        <f t="shared" si="42"/>
        <v>1.7302900084919866E-3</v>
      </c>
      <c r="X126" s="12">
        <f t="shared" si="43"/>
        <v>1.5653700165344057E-3</v>
      </c>
      <c r="Y126" s="12">
        <f t="shared" si="44"/>
        <v>1.6620065534201707E-3</v>
      </c>
      <c r="Z126" s="12">
        <f t="shared" si="45"/>
        <v>1.6525555261488545E-3</v>
      </c>
      <c r="AA126" s="12">
        <f t="shared" si="46"/>
        <v>1.8689251806315872E-4</v>
      </c>
      <c r="AB126" s="12">
        <f t="shared" si="47"/>
        <v>1.0118889820384517E-4</v>
      </c>
      <c r="AC126" s="12">
        <f t="shared" si="48"/>
        <v>5.4972881409196553E-5</v>
      </c>
      <c r="AD126" s="12">
        <f t="shared" si="49"/>
        <v>1.3113919250235556E-4</v>
      </c>
      <c r="AE126" s="12">
        <f t="shared" si="50"/>
        <v>0.10801225063192883</v>
      </c>
      <c r="AF126" s="12">
        <f t="shared" si="50"/>
        <v>6.4642159447942327E-2</v>
      </c>
      <c r="AG126" s="12">
        <f t="shared" si="50"/>
        <v>3.3076212182238544E-2</v>
      </c>
      <c r="AH126" s="12">
        <f t="shared" si="41"/>
        <v>7.9355392558557308E-2</v>
      </c>
    </row>
    <row r="127" spans="1:34" x14ac:dyDescent="0.25">
      <c r="A127" s="32" t="s">
        <v>304</v>
      </c>
      <c r="B127" s="32">
        <v>66653.418000000005</v>
      </c>
      <c r="C127" s="32">
        <v>85024.168000000005</v>
      </c>
      <c r="D127" s="32">
        <v>95625.388000100007</v>
      </c>
      <c r="E127" s="32">
        <v>70052.37600009999</v>
      </c>
      <c r="F127" s="32">
        <v>87661.708000099999</v>
      </c>
      <c r="G127" s="32">
        <v>89593.0260002</v>
      </c>
      <c r="H127" s="32">
        <v>56932.536000100001</v>
      </c>
      <c r="I127" s="32">
        <v>70312.356000100001</v>
      </c>
      <c r="J127" s="32">
        <v>76869.464000000007</v>
      </c>
      <c r="M127" s="12">
        <f t="shared" si="52"/>
        <v>2.0686090193387744E-3</v>
      </c>
      <c r="N127" s="12">
        <f t="shared" si="52"/>
        <v>2.3252357601385091E-3</v>
      </c>
      <c r="O127" s="12">
        <f t="shared" si="52"/>
        <v>2.595355450733537E-3</v>
      </c>
      <c r="P127" s="12">
        <f t="shared" si="51"/>
        <v>1.6734036549179111E-3</v>
      </c>
      <c r="Q127" s="12">
        <f t="shared" si="51"/>
        <v>2.1675940074804803E-3</v>
      </c>
      <c r="R127" s="12">
        <f t="shared" si="51"/>
        <v>2.3451323139165553E-3</v>
      </c>
      <c r="S127" s="12">
        <f t="shared" si="51"/>
        <v>1.9408701386428985E-3</v>
      </c>
      <c r="T127" s="12">
        <f t="shared" si="51"/>
        <v>2.3546869740330434E-3</v>
      </c>
      <c r="U127" s="12">
        <f t="shared" si="51"/>
        <v>2.401094119955208E-3</v>
      </c>
      <c r="W127" s="12">
        <f t="shared" si="42"/>
        <v>2.3297334100702738E-3</v>
      </c>
      <c r="X127" s="12">
        <f t="shared" si="43"/>
        <v>2.0620433254383156E-3</v>
      </c>
      <c r="Y127" s="12">
        <f t="shared" si="44"/>
        <v>2.2322170775437166E-3</v>
      </c>
      <c r="Z127" s="12">
        <f t="shared" si="45"/>
        <v>2.207997937684102E-3</v>
      </c>
      <c r="AA127" s="12">
        <f t="shared" si="46"/>
        <v>2.6340201667405828E-4</v>
      </c>
      <c r="AB127" s="12">
        <f t="shared" si="47"/>
        <v>3.480812515630565E-4</v>
      </c>
      <c r="AC127" s="12">
        <f t="shared" si="48"/>
        <v>2.5337854073168481E-4</v>
      </c>
      <c r="AD127" s="12">
        <f t="shared" si="49"/>
        <v>2.7830070346373782E-4</v>
      </c>
      <c r="AE127" s="12">
        <f t="shared" si="50"/>
        <v>0.1130610118460348</v>
      </c>
      <c r="AF127" s="12">
        <f t="shared" si="50"/>
        <v>0.16880404367307222</v>
      </c>
      <c r="AG127" s="12">
        <f t="shared" si="50"/>
        <v>0.11350981196259688</v>
      </c>
      <c r="AH127" s="12">
        <f t="shared" si="41"/>
        <v>0.1260421029902041</v>
      </c>
    </row>
    <row r="128" spans="1:34" x14ac:dyDescent="0.25">
      <c r="A128" s="32" t="s">
        <v>305</v>
      </c>
      <c r="B128" s="32">
        <v>0</v>
      </c>
      <c r="C128" s="32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M128" s="12">
        <f t="shared" si="52"/>
        <v>0</v>
      </c>
      <c r="N128" s="12">
        <f t="shared" si="52"/>
        <v>0</v>
      </c>
      <c r="O128" s="12">
        <f t="shared" si="52"/>
        <v>0</v>
      </c>
      <c r="P128" s="12">
        <f t="shared" si="51"/>
        <v>0</v>
      </c>
      <c r="Q128" s="12">
        <f t="shared" si="51"/>
        <v>0</v>
      </c>
      <c r="R128" s="12">
        <f t="shared" si="51"/>
        <v>0</v>
      </c>
      <c r="S128" s="12">
        <f t="shared" si="51"/>
        <v>0</v>
      </c>
      <c r="T128" s="12">
        <f t="shared" si="51"/>
        <v>0</v>
      </c>
      <c r="U128" s="12">
        <f t="shared" si="51"/>
        <v>0</v>
      </c>
      <c r="W128" s="12">
        <f t="shared" si="42"/>
        <v>0</v>
      </c>
      <c r="X128" s="12">
        <f t="shared" si="43"/>
        <v>0</v>
      </c>
      <c r="Y128" s="12">
        <f t="shared" si="44"/>
        <v>0</v>
      </c>
      <c r="Z128" s="12">
        <f t="shared" si="45"/>
        <v>0</v>
      </c>
      <c r="AA128" s="12">
        <f t="shared" si="46"/>
        <v>0</v>
      </c>
      <c r="AB128" s="12">
        <f t="shared" si="47"/>
        <v>0</v>
      </c>
      <c r="AC128" s="12">
        <f t="shared" si="48"/>
        <v>0</v>
      </c>
      <c r="AD128" s="12">
        <f t="shared" si="49"/>
        <v>0</v>
      </c>
      <c r="AE128" s="12" t="e">
        <f t="shared" si="50"/>
        <v>#DIV/0!</v>
      </c>
      <c r="AF128" s="12" t="e">
        <f t="shared" si="50"/>
        <v>#DIV/0!</v>
      </c>
      <c r="AG128" s="12" t="e">
        <f t="shared" si="50"/>
        <v>#DIV/0!</v>
      </c>
      <c r="AH128" s="12" t="e">
        <f t="shared" si="41"/>
        <v>#DIV/0!</v>
      </c>
    </row>
    <row r="129" spans="1:34" x14ac:dyDescent="0.25">
      <c r="A129" s="32" t="s">
        <v>306</v>
      </c>
      <c r="B129" s="32">
        <v>68250.224000000002</v>
      </c>
      <c r="C129" s="32">
        <v>92547.127999999997</v>
      </c>
      <c r="D129" s="32">
        <v>102588.01800000001</v>
      </c>
      <c r="E129" s="32">
        <v>80752.566000000006</v>
      </c>
      <c r="F129" s="32">
        <v>98453.966</v>
      </c>
      <c r="G129" s="32">
        <v>88599.415999999997</v>
      </c>
      <c r="H129" s="32">
        <v>76398.570000100008</v>
      </c>
      <c r="I129" s="32">
        <v>78255.984000000011</v>
      </c>
      <c r="J129" s="32">
        <v>77791.608000099994</v>
      </c>
      <c r="M129" s="12">
        <f t="shared" si="52"/>
        <v>2.1181663772785321E-3</v>
      </c>
      <c r="N129" s="12">
        <f t="shared" si="52"/>
        <v>2.5309732113311112E-3</v>
      </c>
      <c r="O129" s="12">
        <f t="shared" si="52"/>
        <v>2.7843272300863424E-3</v>
      </c>
      <c r="P129" s="12">
        <f t="shared" si="52"/>
        <v>1.9290086475897258E-3</v>
      </c>
      <c r="Q129" s="12">
        <f t="shared" si="52"/>
        <v>2.4344520724378714E-3</v>
      </c>
      <c r="R129" s="12">
        <f t="shared" si="52"/>
        <v>2.319124185573011E-3</v>
      </c>
      <c r="S129" s="12">
        <f t="shared" si="52"/>
        <v>2.6044809096147209E-3</v>
      </c>
      <c r="T129" s="12">
        <f t="shared" si="52"/>
        <v>2.6207107348909802E-3</v>
      </c>
      <c r="U129" s="12">
        <f t="shared" si="52"/>
        <v>2.4298982044534691E-3</v>
      </c>
      <c r="W129" s="12">
        <f t="shared" si="42"/>
        <v>2.4778222728986618E-3</v>
      </c>
      <c r="X129" s="12">
        <f t="shared" si="43"/>
        <v>2.2275283018668695E-3</v>
      </c>
      <c r="Y129" s="12">
        <f t="shared" si="44"/>
        <v>2.5516966163197236E-3</v>
      </c>
      <c r="Z129" s="12">
        <f t="shared" si="45"/>
        <v>2.4190157303617516E-3</v>
      </c>
      <c r="AA129" s="12">
        <f t="shared" si="46"/>
        <v>3.362459474039721E-4</v>
      </c>
      <c r="AB129" s="12">
        <f t="shared" si="47"/>
        <v>2.6487849736150254E-4</v>
      </c>
      <c r="AC129" s="12">
        <f t="shared" si="48"/>
        <v>1.0579220981235224E-4</v>
      </c>
      <c r="AD129" s="12">
        <f t="shared" si="49"/>
        <v>2.6505128772090676E-4</v>
      </c>
      <c r="AE129" s="12">
        <f t="shared" si="50"/>
        <v>0.13570220555432222</v>
      </c>
      <c r="AF129" s="12">
        <f t="shared" si="50"/>
        <v>0.11891139481348474</v>
      </c>
      <c r="AG129" s="12">
        <f t="shared" si="50"/>
        <v>4.1459556412679996E-2</v>
      </c>
      <c r="AH129" s="12">
        <f t="shared" si="41"/>
        <v>0.10956989009793239</v>
      </c>
    </row>
    <row r="130" spans="1:34" x14ac:dyDescent="0.25">
      <c r="A130" s="32" t="s">
        <v>307</v>
      </c>
      <c r="B130" s="32">
        <v>72768.149999999994</v>
      </c>
      <c r="C130" s="32">
        <v>92695.665999999997</v>
      </c>
      <c r="D130" s="32">
        <v>94436.172000100007</v>
      </c>
      <c r="E130" s="32">
        <v>89430.851999999999</v>
      </c>
      <c r="F130" s="32">
        <v>103955.25200000001</v>
      </c>
      <c r="G130" s="32">
        <v>93265.103999999992</v>
      </c>
      <c r="H130" s="32">
        <v>84215.914000199991</v>
      </c>
      <c r="I130" s="32">
        <v>74006.686000140005</v>
      </c>
      <c r="J130" s="32">
        <v>78615.004000000001</v>
      </c>
      <c r="M130" s="12">
        <f t="shared" ref="M130:U158" si="53">B130/B$170</f>
        <v>2.2583815793302126E-3</v>
      </c>
      <c r="N130" s="12">
        <f t="shared" si="53"/>
        <v>2.535035419494553E-3</v>
      </c>
      <c r="O130" s="12">
        <f t="shared" si="53"/>
        <v>2.5630791034972119E-3</v>
      </c>
      <c r="P130" s="12">
        <f t="shared" si="53"/>
        <v>2.1363146140683247E-3</v>
      </c>
      <c r="Q130" s="12">
        <f t="shared" si="53"/>
        <v>2.5704813016085219E-3</v>
      </c>
      <c r="R130" s="12">
        <f t="shared" si="53"/>
        <v>2.4412503842732121E-3</v>
      </c>
      <c r="S130" s="12">
        <f t="shared" si="53"/>
        <v>2.870979657066734E-3</v>
      </c>
      <c r="T130" s="12">
        <f t="shared" si="53"/>
        <v>2.4784062066649484E-3</v>
      </c>
      <c r="U130" s="12">
        <f t="shared" si="53"/>
        <v>2.4556177970052602E-3</v>
      </c>
      <c r="W130" s="12">
        <f t="shared" si="42"/>
        <v>2.4521653674406591E-3</v>
      </c>
      <c r="X130" s="12">
        <f t="shared" si="43"/>
        <v>2.3826820999833529E-3</v>
      </c>
      <c r="Y130" s="12">
        <f t="shared" si="44"/>
        <v>2.6016678869123142E-3</v>
      </c>
      <c r="Z130" s="12">
        <f t="shared" si="45"/>
        <v>2.4788384514454424E-3</v>
      </c>
      <c r="AA130" s="12">
        <f t="shared" si="46"/>
        <v>1.6840644124835633E-4</v>
      </c>
      <c r="AB130" s="12">
        <f t="shared" si="47"/>
        <v>2.22930170873976E-4</v>
      </c>
      <c r="AC130" s="12">
        <f t="shared" si="48"/>
        <v>2.3350899353447762E-4</v>
      </c>
      <c r="AD130" s="12">
        <f t="shared" si="49"/>
        <v>2.0624735872989212E-4</v>
      </c>
      <c r="AE130" s="12">
        <f t="shared" si="50"/>
        <v>6.8676624947249465E-2</v>
      </c>
      <c r="AF130" s="12">
        <f t="shared" si="50"/>
        <v>9.3562700150193578E-2</v>
      </c>
      <c r="AG130" s="12">
        <f t="shared" si="50"/>
        <v>8.9753574892915508E-2</v>
      </c>
      <c r="AH130" s="12">
        <f t="shared" si="41"/>
        <v>8.3203227144401704E-2</v>
      </c>
    </row>
    <row r="131" spans="1:34" x14ac:dyDescent="0.25">
      <c r="A131" s="32" t="s">
        <v>308</v>
      </c>
      <c r="B131" s="32">
        <v>0</v>
      </c>
      <c r="C131" s="32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M131" s="12">
        <f t="shared" si="53"/>
        <v>0</v>
      </c>
      <c r="N131" s="12">
        <f t="shared" si="53"/>
        <v>0</v>
      </c>
      <c r="O131" s="12">
        <f t="shared" si="53"/>
        <v>0</v>
      </c>
      <c r="P131" s="12">
        <f t="shared" si="53"/>
        <v>0</v>
      </c>
      <c r="Q131" s="12">
        <f t="shared" si="53"/>
        <v>0</v>
      </c>
      <c r="R131" s="12">
        <f t="shared" si="53"/>
        <v>0</v>
      </c>
      <c r="S131" s="12">
        <f t="shared" si="53"/>
        <v>0</v>
      </c>
      <c r="T131" s="12">
        <f t="shared" si="53"/>
        <v>0</v>
      </c>
      <c r="U131" s="12">
        <f t="shared" si="53"/>
        <v>0</v>
      </c>
      <c r="W131" s="12">
        <f t="shared" si="42"/>
        <v>0</v>
      </c>
      <c r="X131" s="12">
        <f t="shared" si="43"/>
        <v>0</v>
      </c>
      <c r="Y131" s="12">
        <f t="shared" si="44"/>
        <v>0</v>
      </c>
      <c r="Z131" s="12">
        <f t="shared" si="45"/>
        <v>0</v>
      </c>
      <c r="AA131" s="12">
        <f t="shared" si="46"/>
        <v>0</v>
      </c>
      <c r="AB131" s="12">
        <f t="shared" si="47"/>
        <v>0</v>
      </c>
      <c r="AC131" s="12">
        <f t="shared" si="48"/>
        <v>0</v>
      </c>
      <c r="AD131" s="12">
        <f t="shared" si="49"/>
        <v>0</v>
      </c>
      <c r="AE131" s="12" t="e">
        <f t="shared" si="50"/>
        <v>#DIV/0!</v>
      </c>
      <c r="AF131" s="12" t="e">
        <f t="shared" si="50"/>
        <v>#DIV/0!</v>
      </c>
      <c r="AG131" s="12" t="e">
        <f t="shared" si="50"/>
        <v>#DIV/0!</v>
      </c>
      <c r="AH131" s="12" t="e">
        <f t="shared" si="41"/>
        <v>#DIV/0!</v>
      </c>
    </row>
    <row r="132" spans="1:34" x14ac:dyDescent="0.25">
      <c r="A132" s="32" t="s">
        <v>309</v>
      </c>
      <c r="B132" s="32">
        <v>0</v>
      </c>
      <c r="C132" s="32">
        <v>0</v>
      </c>
      <c r="D132" s="32">
        <v>0</v>
      </c>
      <c r="E132" s="32">
        <v>0</v>
      </c>
      <c r="F132" s="32">
        <v>0</v>
      </c>
      <c r="G132" s="32">
        <v>0</v>
      </c>
      <c r="H132" s="32">
        <v>0</v>
      </c>
      <c r="I132" s="32">
        <v>0</v>
      </c>
      <c r="J132" s="32">
        <v>0</v>
      </c>
      <c r="M132" s="12">
        <f t="shared" si="53"/>
        <v>0</v>
      </c>
      <c r="N132" s="12">
        <f t="shared" si="53"/>
        <v>0</v>
      </c>
      <c r="O132" s="12">
        <f t="shared" si="53"/>
        <v>0</v>
      </c>
      <c r="P132" s="12">
        <f t="shared" si="53"/>
        <v>0</v>
      </c>
      <c r="Q132" s="12">
        <f t="shared" si="53"/>
        <v>0</v>
      </c>
      <c r="R132" s="12">
        <f t="shared" si="53"/>
        <v>0</v>
      </c>
      <c r="S132" s="12">
        <f t="shared" si="53"/>
        <v>0</v>
      </c>
      <c r="T132" s="12">
        <f t="shared" si="53"/>
        <v>0</v>
      </c>
      <c r="U132" s="12">
        <f t="shared" si="53"/>
        <v>0</v>
      </c>
      <c r="W132" s="12">
        <f t="shared" si="42"/>
        <v>0</v>
      </c>
      <c r="X132" s="12">
        <f t="shared" si="43"/>
        <v>0</v>
      </c>
      <c r="Y132" s="12">
        <f t="shared" si="44"/>
        <v>0</v>
      </c>
      <c r="Z132" s="12">
        <f t="shared" si="45"/>
        <v>0</v>
      </c>
      <c r="AA132" s="12">
        <f t="shared" si="46"/>
        <v>0</v>
      </c>
      <c r="AB132" s="12">
        <f t="shared" si="47"/>
        <v>0</v>
      </c>
      <c r="AC132" s="12">
        <f t="shared" si="48"/>
        <v>0</v>
      </c>
      <c r="AD132" s="12">
        <f t="shared" si="49"/>
        <v>0</v>
      </c>
      <c r="AE132" s="12" t="e">
        <f t="shared" si="50"/>
        <v>#DIV/0!</v>
      </c>
      <c r="AF132" s="12" t="e">
        <f t="shared" si="50"/>
        <v>#DIV/0!</v>
      </c>
      <c r="AG132" s="12" t="e">
        <f t="shared" si="50"/>
        <v>#DIV/0!</v>
      </c>
      <c r="AH132" s="12" t="e">
        <f t="shared" si="41"/>
        <v>#DIV/0!</v>
      </c>
    </row>
    <row r="133" spans="1:34" x14ac:dyDescent="0.25">
      <c r="A133" s="32" t="s">
        <v>310</v>
      </c>
      <c r="B133" s="32">
        <v>120294.9</v>
      </c>
      <c r="C133" s="32">
        <v>267916.174</v>
      </c>
      <c r="D133" s="32">
        <v>287254.87199999997</v>
      </c>
      <c r="E133" s="32">
        <v>160816.78999999998</v>
      </c>
      <c r="F133" s="32">
        <v>287864.304</v>
      </c>
      <c r="G133" s="32">
        <v>247905.17800000001</v>
      </c>
      <c r="H133" s="32">
        <v>137879.64199999999</v>
      </c>
      <c r="I133" s="32">
        <v>193704.5980001</v>
      </c>
      <c r="J133" s="32">
        <v>211128.96000000002</v>
      </c>
      <c r="M133" s="12">
        <f t="shared" si="53"/>
        <v>3.7333886631358637E-3</v>
      </c>
      <c r="N133" s="12">
        <f t="shared" si="53"/>
        <v>7.3269551841341285E-3</v>
      </c>
      <c r="O133" s="12">
        <f t="shared" si="53"/>
        <v>7.7963448137244127E-3</v>
      </c>
      <c r="P133" s="12">
        <f t="shared" si="53"/>
        <v>3.8415742552084463E-3</v>
      </c>
      <c r="Q133" s="12">
        <f t="shared" si="53"/>
        <v>7.1179646684185922E-3</v>
      </c>
      <c r="R133" s="12">
        <f t="shared" si="53"/>
        <v>6.4890144877318657E-3</v>
      </c>
      <c r="S133" s="12">
        <f t="shared" si="53"/>
        <v>4.7004138351417046E-3</v>
      </c>
      <c r="T133" s="12">
        <f t="shared" si="53"/>
        <v>6.4869635959929131E-3</v>
      </c>
      <c r="U133" s="12">
        <f t="shared" si="53"/>
        <v>6.5948229378607129E-3</v>
      </c>
      <c r="W133" s="12">
        <f t="shared" si="42"/>
        <v>6.2855628869981353E-3</v>
      </c>
      <c r="X133" s="12">
        <f t="shared" si="43"/>
        <v>5.8161844704529677E-3</v>
      </c>
      <c r="Y133" s="12">
        <f t="shared" si="44"/>
        <v>5.9274001229984441E-3</v>
      </c>
      <c r="Z133" s="12">
        <f t="shared" si="45"/>
        <v>6.0097158268165151E-3</v>
      </c>
      <c r="AA133" s="12">
        <f t="shared" si="46"/>
        <v>2.2226733020851187E-3</v>
      </c>
      <c r="AB133" s="12">
        <f t="shared" si="47"/>
        <v>1.7387376768959366E-3</v>
      </c>
      <c r="AC133" s="12">
        <f t="shared" si="48"/>
        <v>1.0639689480188713E-3</v>
      </c>
      <c r="AD133" s="12">
        <f t="shared" si="49"/>
        <v>1.5228261581357997E-3</v>
      </c>
      <c r="AE133" s="12">
        <f t="shared" si="50"/>
        <v>0.35361563348332437</v>
      </c>
      <c r="AF133" s="12">
        <f t="shared" si="50"/>
        <v>0.29894816537009233</v>
      </c>
      <c r="AG133" s="12">
        <f t="shared" si="50"/>
        <v>0.17950010560121429</v>
      </c>
      <c r="AH133" s="12">
        <f t="shared" si="41"/>
        <v>0.25339403759170354</v>
      </c>
    </row>
    <row r="134" spans="1:34" x14ac:dyDescent="0.25">
      <c r="A134" s="32" t="s">
        <v>311</v>
      </c>
      <c r="B134" s="32">
        <v>85238.130000100005</v>
      </c>
      <c r="C134" s="32">
        <v>180611.35199999998</v>
      </c>
      <c r="D134" s="32">
        <v>178209.64799999999</v>
      </c>
      <c r="E134" s="32">
        <v>105582.334</v>
      </c>
      <c r="F134" s="32">
        <v>169752.00200000001</v>
      </c>
      <c r="G134" s="32">
        <v>161519.26999999999</v>
      </c>
      <c r="H134" s="32">
        <v>80890.45</v>
      </c>
      <c r="I134" s="32">
        <v>127954.96600003001</v>
      </c>
      <c r="J134" s="32">
        <v>147060.45199999999</v>
      </c>
      <c r="M134" s="12">
        <f t="shared" si="53"/>
        <v>2.6453911862371086E-3</v>
      </c>
      <c r="N134" s="12">
        <f t="shared" si="53"/>
        <v>4.9393482375195228E-3</v>
      </c>
      <c r="O134" s="12">
        <f t="shared" si="53"/>
        <v>4.836763447272195E-3</v>
      </c>
      <c r="P134" s="12">
        <f t="shared" si="53"/>
        <v>2.5221394861769065E-3</v>
      </c>
      <c r="Q134" s="12">
        <f t="shared" si="53"/>
        <v>4.1974247443660895E-3</v>
      </c>
      <c r="R134" s="12">
        <f t="shared" si="53"/>
        <v>4.2278297352783597E-3</v>
      </c>
      <c r="S134" s="12">
        <f t="shared" si="53"/>
        <v>2.7576122536700398E-3</v>
      </c>
      <c r="T134" s="12">
        <f t="shared" si="53"/>
        <v>4.2850774578323493E-3</v>
      </c>
      <c r="U134" s="12">
        <f t="shared" si="53"/>
        <v>4.5935794033265939E-3</v>
      </c>
      <c r="W134" s="12">
        <f t="shared" si="42"/>
        <v>4.1405009570096088E-3</v>
      </c>
      <c r="X134" s="12">
        <f t="shared" si="43"/>
        <v>3.6491313219404521E-3</v>
      </c>
      <c r="Y134" s="12">
        <f t="shared" si="44"/>
        <v>3.8787563716096616E-3</v>
      </c>
      <c r="Z134" s="12">
        <f t="shared" si="45"/>
        <v>3.8894628835199081E-3</v>
      </c>
      <c r="AA134" s="12">
        <f t="shared" si="46"/>
        <v>1.2958185944768931E-3</v>
      </c>
      <c r="AB134" s="12">
        <f t="shared" si="47"/>
        <v>9.7612195153902687E-4</v>
      </c>
      <c r="AC134" s="12">
        <f t="shared" si="48"/>
        <v>9.8311569130310993E-4</v>
      </c>
      <c r="AD134" s="12">
        <f t="shared" si="49"/>
        <v>9.7208761968761172E-4</v>
      </c>
      <c r="AE134" s="12">
        <f t="shared" si="50"/>
        <v>0.31296179083913828</v>
      </c>
      <c r="AF134" s="12">
        <f t="shared" si="50"/>
        <v>0.26749433369801745</v>
      </c>
      <c r="AG134" s="12">
        <f t="shared" si="50"/>
        <v>0.25346157301834416</v>
      </c>
      <c r="AH134" s="12">
        <f t="shared" si="41"/>
        <v>0.24992849881829607</v>
      </c>
    </row>
    <row r="135" spans="1:34" x14ac:dyDescent="0.25">
      <c r="A135" s="32" t="s">
        <v>312</v>
      </c>
      <c r="B135" s="32">
        <v>0</v>
      </c>
      <c r="C135" s="32">
        <v>0</v>
      </c>
      <c r="D135" s="32">
        <v>0</v>
      </c>
      <c r="E135" s="32">
        <v>0</v>
      </c>
      <c r="F135" s="32">
        <v>0</v>
      </c>
      <c r="G135" s="32">
        <v>0</v>
      </c>
      <c r="H135" s="32">
        <v>0</v>
      </c>
      <c r="I135" s="32">
        <v>0</v>
      </c>
      <c r="J135" s="32">
        <v>0</v>
      </c>
      <c r="M135" s="12">
        <f t="shared" si="53"/>
        <v>0</v>
      </c>
      <c r="N135" s="12">
        <f t="shared" si="53"/>
        <v>0</v>
      </c>
      <c r="O135" s="12">
        <f t="shared" si="53"/>
        <v>0</v>
      </c>
      <c r="P135" s="12">
        <f t="shared" si="53"/>
        <v>0</v>
      </c>
      <c r="Q135" s="12">
        <f t="shared" si="53"/>
        <v>0</v>
      </c>
      <c r="R135" s="12">
        <f t="shared" si="53"/>
        <v>0</v>
      </c>
      <c r="S135" s="12">
        <f t="shared" si="53"/>
        <v>0</v>
      </c>
      <c r="T135" s="12">
        <f t="shared" si="53"/>
        <v>0</v>
      </c>
      <c r="U135" s="12">
        <f t="shared" si="53"/>
        <v>0</v>
      </c>
      <c r="W135" s="12">
        <f t="shared" si="42"/>
        <v>0</v>
      </c>
      <c r="X135" s="12">
        <f t="shared" si="43"/>
        <v>0</v>
      </c>
      <c r="Y135" s="12">
        <f t="shared" si="44"/>
        <v>0</v>
      </c>
      <c r="Z135" s="12">
        <f t="shared" si="45"/>
        <v>0</v>
      </c>
      <c r="AA135" s="12">
        <f t="shared" si="46"/>
        <v>0</v>
      </c>
      <c r="AB135" s="12">
        <f t="shared" si="47"/>
        <v>0</v>
      </c>
      <c r="AC135" s="12">
        <f t="shared" si="48"/>
        <v>0</v>
      </c>
      <c r="AD135" s="12">
        <f t="shared" si="49"/>
        <v>0</v>
      </c>
      <c r="AE135" s="12" t="e">
        <f t="shared" si="50"/>
        <v>#DIV/0!</v>
      </c>
      <c r="AF135" s="12" t="e">
        <f t="shared" si="50"/>
        <v>#DIV/0!</v>
      </c>
      <c r="AG135" s="12" t="e">
        <f t="shared" si="50"/>
        <v>#DIV/0!</v>
      </c>
      <c r="AH135" s="12" t="e">
        <f t="shared" si="41"/>
        <v>#DIV/0!</v>
      </c>
    </row>
    <row r="136" spans="1:34" x14ac:dyDescent="0.25">
      <c r="A136" s="32" t="s">
        <v>313</v>
      </c>
      <c r="B136" s="32">
        <v>0</v>
      </c>
      <c r="C136" s="32">
        <v>0</v>
      </c>
      <c r="D136" s="32">
        <v>0</v>
      </c>
      <c r="E136" s="32">
        <v>0</v>
      </c>
      <c r="F136" s="32">
        <v>0</v>
      </c>
      <c r="G136" s="32">
        <v>0</v>
      </c>
      <c r="H136" s="32">
        <v>0</v>
      </c>
      <c r="I136" s="32">
        <v>0</v>
      </c>
      <c r="J136" s="32">
        <v>0</v>
      </c>
      <c r="M136" s="12">
        <f t="shared" si="53"/>
        <v>0</v>
      </c>
      <c r="N136" s="12">
        <f t="shared" si="53"/>
        <v>0</v>
      </c>
      <c r="O136" s="12">
        <f t="shared" si="53"/>
        <v>0</v>
      </c>
      <c r="P136" s="12">
        <f t="shared" si="53"/>
        <v>0</v>
      </c>
      <c r="Q136" s="12">
        <f t="shared" si="53"/>
        <v>0</v>
      </c>
      <c r="R136" s="12">
        <f t="shared" si="53"/>
        <v>0</v>
      </c>
      <c r="S136" s="12">
        <f t="shared" si="53"/>
        <v>0</v>
      </c>
      <c r="T136" s="12">
        <f t="shared" si="53"/>
        <v>0</v>
      </c>
      <c r="U136" s="12">
        <f t="shared" si="53"/>
        <v>0</v>
      </c>
      <c r="W136" s="12">
        <f t="shared" si="42"/>
        <v>0</v>
      </c>
      <c r="X136" s="12">
        <f t="shared" si="43"/>
        <v>0</v>
      </c>
      <c r="Y136" s="12">
        <f t="shared" si="44"/>
        <v>0</v>
      </c>
      <c r="Z136" s="12">
        <f t="shared" si="45"/>
        <v>0</v>
      </c>
      <c r="AA136" s="12">
        <f t="shared" si="46"/>
        <v>0</v>
      </c>
      <c r="AB136" s="12">
        <f t="shared" si="47"/>
        <v>0</v>
      </c>
      <c r="AC136" s="12">
        <f t="shared" si="48"/>
        <v>0</v>
      </c>
      <c r="AD136" s="12">
        <f t="shared" si="49"/>
        <v>0</v>
      </c>
      <c r="AE136" s="12" t="e">
        <f t="shared" si="50"/>
        <v>#DIV/0!</v>
      </c>
      <c r="AF136" s="12" t="e">
        <f t="shared" si="50"/>
        <v>#DIV/0!</v>
      </c>
      <c r="AG136" s="12" t="e">
        <f t="shared" si="50"/>
        <v>#DIV/0!</v>
      </c>
      <c r="AH136" s="12" t="e">
        <f t="shared" si="50"/>
        <v>#DIV/0!</v>
      </c>
    </row>
    <row r="137" spans="1:34" x14ac:dyDescent="0.25">
      <c r="A137" s="32" t="s">
        <v>314</v>
      </c>
      <c r="B137" s="32">
        <v>16828.528000000002</v>
      </c>
      <c r="C137" s="32">
        <v>21967.059999999998</v>
      </c>
      <c r="D137" s="32">
        <v>20148.583999999999</v>
      </c>
      <c r="E137" s="32">
        <v>15014.964</v>
      </c>
      <c r="F137" s="32">
        <v>19687.234</v>
      </c>
      <c r="G137" s="32">
        <v>16845.987999999001</v>
      </c>
      <c r="H137" s="32">
        <v>16197.642</v>
      </c>
      <c r="I137" s="32">
        <v>18102.69400001</v>
      </c>
      <c r="J137" s="32">
        <v>16831.64</v>
      </c>
      <c r="M137" s="12">
        <f t="shared" si="53"/>
        <v>5.2227846444416568E-4</v>
      </c>
      <c r="N137" s="12">
        <f t="shared" si="53"/>
        <v>6.0075381692777324E-4</v>
      </c>
      <c r="O137" s="12">
        <f t="shared" si="53"/>
        <v>5.4684993601184482E-4</v>
      </c>
      <c r="P137" s="12">
        <f t="shared" si="53"/>
        <v>3.586758518515488E-4</v>
      </c>
      <c r="Q137" s="12">
        <f t="shared" si="53"/>
        <v>4.8680240684127767E-4</v>
      </c>
      <c r="R137" s="12">
        <f t="shared" si="53"/>
        <v>4.4095029024424277E-4</v>
      </c>
      <c r="S137" s="12">
        <f t="shared" si="53"/>
        <v>5.5218899214629774E-4</v>
      </c>
      <c r="T137" s="12">
        <f t="shared" si="53"/>
        <v>6.062402141192517E-4</v>
      </c>
      <c r="U137" s="12">
        <f t="shared" si="53"/>
        <v>5.2575300685331794E-4</v>
      </c>
      <c r="W137" s="12">
        <f t="shared" ref="W137:W169" si="54">AVERAGE(M137:O137)</f>
        <v>5.5662740579459462E-4</v>
      </c>
      <c r="X137" s="12">
        <f t="shared" ref="X137:X169" si="55">AVERAGE(P137:R137)</f>
        <v>4.2880951631235641E-4</v>
      </c>
      <c r="Y137" s="12">
        <f t="shared" ref="Y137:Y169" si="56">AVERAGE(S137:U137)</f>
        <v>5.6139407103962243E-4</v>
      </c>
      <c r="Z137" s="12">
        <f t="shared" ref="Z137:Z169" si="57">AVERAGE(M137:U137)</f>
        <v>5.1561033104885782E-4</v>
      </c>
      <c r="AA137" s="12">
        <f t="shared" ref="AA137:AA169" si="58">STDEV(M137:O137)</f>
        <v>4.0140932019212653E-5</v>
      </c>
      <c r="AB137" s="12">
        <f t="shared" ref="AB137:AB169" si="59">STDEV(P137:R137)</f>
        <v>6.4920353643005391E-5</v>
      </c>
      <c r="AC137" s="12">
        <f t="shared" ref="AC137:AC169" si="60">STDEV(S137:U137)</f>
        <v>4.1025574236585577E-5</v>
      </c>
      <c r="AD137" s="12">
        <f t="shared" ref="AD137:AD169" si="61">STDEV(M137:U137)</f>
        <v>7.8227941847343045E-5</v>
      </c>
      <c r="AE137" s="12">
        <f t="shared" ref="AE137:AH169" si="62">AA137/W137</f>
        <v>7.2114544848741011E-2</v>
      </c>
      <c r="AF137" s="12">
        <f t="shared" si="62"/>
        <v>0.15139671852738373</v>
      </c>
      <c r="AG137" s="12">
        <f t="shared" si="62"/>
        <v>7.3078032620850469E-2</v>
      </c>
      <c r="AH137" s="12">
        <f t="shared" si="62"/>
        <v>0.15171911254805789</v>
      </c>
    </row>
    <row r="138" spans="1:34" x14ac:dyDescent="0.25">
      <c r="A138" s="32" t="s">
        <v>315</v>
      </c>
      <c r="B138" s="32">
        <v>64887.229999999996</v>
      </c>
      <c r="C138" s="32">
        <v>132990.296</v>
      </c>
      <c r="D138" s="32">
        <v>143139.18000000002</v>
      </c>
      <c r="E138" s="32">
        <v>76831.850000099992</v>
      </c>
      <c r="F138" s="32">
        <v>136541.764</v>
      </c>
      <c r="G138" s="32">
        <v>117643.826</v>
      </c>
      <c r="H138" s="32">
        <v>69693.838000000003</v>
      </c>
      <c r="I138" s="32">
        <v>106239.36800002999</v>
      </c>
      <c r="J138" s="32">
        <v>113502.41</v>
      </c>
      <c r="M138" s="12">
        <f t="shared" si="53"/>
        <v>2.0137948397171393E-3</v>
      </c>
      <c r="N138" s="12">
        <f t="shared" si="53"/>
        <v>3.6370105028326223E-3</v>
      </c>
      <c r="O138" s="12">
        <f t="shared" si="53"/>
        <v>3.8849207181898223E-3</v>
      </c>
      <c r="P138" s="12">
        <f t="shared" si="53"/>
        <v>1.8353510037131149E-3</v>
      </c>
      <c r="Q138" s="12">
        <f t="shared" si="53"/>
        <v>3.3762416472295559E-3</v>
      </c>
      <c r="R138" s="12">
        <f t="shared" si="53"/>
        <v>3.0793729177621561E-3</v>
      </c>
      <c r="S138" s="12">
        <f t="shared" si="53"/>
        <v>2.3759118866824784E-3</v>
      </c>
      <c r="T138" s="12">
        <f t="shared" si="53"/>
        <v>3.5578448823250608E-3</v>
      </c>
      <c r="U138" s="12">
        <f t="shared" si="53"/>
        <v>3.545360603161552E-3</v>
      </c>
      <c r="W138" s="12">
        <f t="shared" si="54"/>
        <v>3.178575353579861E-3</v>
      </c>
      <c r="X138" s="12">
        <f t="shared" si="55"/>
        <v>2.7636551895682759E-3</v>
      </c>
      <c r="Y138" s="12">
        <f t="shared" si="56"/>
        <v>3.1597057907230305E-3</v>
      </c>
      <c r="Z138" s="12">
        <f t="shared" si="57"/>
        <v>3.0339787779570557E-3</v>
      </c>
      <c r="AA138" s="12">
        <f t="shared" si="58"/>
        <v>1.0163169303053765E-3</v>
      </c>
      <c r="AB138" s="12">
        <f t="shared" si="59"/>
        <v>8.175232453826966E-4</v>
      </c>
      <c r="AC138" s="12">
        <f t="shared" si="60"/>
        <v>6.7881413311370118E-4</v>
      </c>
      <c r="AD138" s="12">
        <f t="shared" si="61"/>
        <v>7.6267922937361596E-4</v>
      </c>
      <c r="AE138" s="12">
        <f t="shared" si="62"/>
        <v>0.31973976302331564</v>
      </c>
      <c r="AF138" s="12">
        <f t="shared" si="62"/>
        <v>0.29581231713295097</v>
      </c>
      <c r="AG138" s="12">
        <f t="shared" si="62"/>
        <v>0.21483460109061903</v>
      </c>
      <c r="AH138" s="12">
        <f t="shared" si="62"/>
        <v>0.25137922351822439</v>
      </c>
    </row>
    <row r="139" spans="1:34" x14ac:dyDescent="0.25">
      <c r="A139" s="32" t="s">
        <v>316</v>
      </c>
      <c r="B139" s="32">
        <v>39636.765999999996</v>
      </c>
      <c r="C139" s="32">
        <v>85274.574000100009</v>
      </c>
      <c r="D139" s="32">
        <v>91889.358000000007</v>
      </c>
      <c r="E139" s="32">
        <v>46512.960000100007</v>
      </c>
      <c r="F139" s="32">
        <v>82926.240000000005</v>
      </c>
      <c r="G139" s="32">
        <v>73847.406000104005</v>
      </c>
      <c r="H139" s="32">
        <v>40330.370000000003</v>
      </c>
      <c r="I139" s="32">
        <v>70960.27399999999</v>
      </c>
      <c r="J139" s="32">
        <v>75183.76999999999</v>
      </c>
      <c r="M139" s="12">
        <f t="shared" si="53"/>
        <v>1.2301390402067673E-3</v>
      </c>
      <c r="N139" s="12">
        <f t="shared" si="53"/>
        <v>2.3320838481549165E-3</v>
      </c>
      <c r="O139" s="12">
        <f t="shared" si="53"/>
        <v>2.4939563764118369E-3</v>
      </c>
      <c r="P139" s="12">
        <f t="shared" si="53"/>
        <v>1.1110966067033451E-3</v>
      </c>
      <c r="Q139" s="12">
        <f t="shared" si="53"/>
        <v>2.0505010110763878E-3</v>
      </c>
      <c r="R139" s="12">
        <f t="shared" si="53"/>
        <v>1.9329845841948971E-3</v>
      </c>
      <c r="S139" s="12">
        <f t="shared" si="53"/>
        <v>1.3748906392169482E-3</v>
      </c>
      <c r="T139" s="12">
        <f t="shared" si="53"/>
        <v>2.3763850675317718E-3</v>
      </c>
      <c r="U139" s="12">
        <f t="shared" si="53"/>
        <v>2.3484397922049348E-3</v>
      </c>
      <c r="W139" s="12">
        <f t="shared" si="54"/>
        <v>2.0187264215911736E-3</v>
      </c>
      <c r="X139" s="12">
        <f t="shared" si="55"/>
        <v>1.6981940673248767E-3</v>
      </c>
      <c r="Y139" s="12">
        <f t="shared" si="56"/>
        <v>2.0332384996512181E-3</v>
      </c>
      <c r="Z139" s="12">
        <f t="shared" si="57"/>
        <v>1.9167196628557563E-3</v>
      </c>
      <c r="AA139" s="12">
        <f t="shared" si="58"/>
        <v>6.877159460199452E-4</v>
      </c>
      <c r="AB139" s="12">
        <f t="shared" si="59"/>
        <v>5.1182526202595382E-4</v>
      </c>
      <c r="AC139" s="12">
        <f t="shared" si="60"/>
        <v>5.7031716054057073E-4</v>
      </c>
      <c r="AD139" s="12">
        <f t="shared" si="61"/>
        <v>5.4032008244005278E-4</v>
      </c>
      <c r="AE139" s="12">
        <f t="shared" si="62"/>
        <v>0.34066822461157609</v>
      </c>
      <c r="AF139" s="12">
        <f t="shared" si="62"/>
        <v>0.30139385826039278</v>
      </c>
      <c r="AG139" s="12">
        <f t="shared" si="62"/>
        <v>0.28049693168725803</v>
      </c>
      <c r="AH139" s="12">
        <f t="shared" si="62"/>
        <v>0.28189833542742493</v>
      </c>
    </row>
    <row r="140" spans="1:34" x14ac:dyDescent="0.25">
      <c r="A140" s="32" t="s">
        <v>317</v>
      </c>
      <c r="B140" s="32">
        <v>0</v>
      </c>
      <c r="C140" s="32">
        <v>0</v>
      </c>
      <c r="D140" s="32">
        <v>0</v>
      </c>
      <c r="E140" s="32">
        <v>0</v>
      </c>
      <c r="F140" s="32">
        <v>0</v>
      </c>
      <c r="G140" s="32">
        <v>0</v>
      </c>
      <c r="H140" s="32">
        <v>0</v>
      </c>
      <c r="I140" s="32">
        <v>0</v>
      </c>
      <c r="J140" s="32">
        <v>0</v>
      </c>
      <c r="M140" s="12">
        <f t="shared" si="53"/>
        <v>0</v>
      </c>
      <c r="N140" s="12">
        <f t="shared" si="53"/>
        <v>0</v>
      </c>
      <c r="O140" s="12">
        <f t="shared" si="53"/>
        <v>0</v>
      </c>
      <c r="P140" s="12">
        <f t="shared" si="53"/>
        <v>0</v>
      </c>
      <c r="Q140" s="12">
        <f t="shared" si="53"/>
        <v>0</v>
      </c>
      <c r="R140" s="12">
        <f t="shared" si="53"/>
        <v>0</v>
      </c>
      <c r="S140" s="12">
        <f t="shared" si="53"/>
        <v>0</v>
      </c>
      <c r="T140" s="12">
        <f t="shared" si="53"/>
        <v>0</v>
      </c>
      <c r="U140" s="12">
        <f t="shared" si="53"/>
        <v>0</v>
      </c>
      <c r="W140" s="12">
        <f t="shared" si="54"/>
        <v>0</v>
      </c>
      <c r="X140" s="12">
        <f t="shared" si="55"/>
        <v>0</v>
      </c>
      <c r="Y140" s="12">
        <f t="shared" si="56"/>
        <v>0</v>
      </c>
      <c r="Z140" s="12">
        <f t="shared" si="57"/>
        <v>0</v>
      </c>
      <c r="AA140" s="12">
        <f t="shared" si="58"/>
        <v>0</v>
      </c>
      <c r="AB140" s="12">
        <f t="shared" si="59"/>
        <v>0</v>
      </c>
      <c r="AC140" s="12">
        <f t="shared" si="60"/>
        <v>0</v>
      </c>
      <c r="AD140" s="12">
        <f t="shared" si="61"/>
        <v>0</v>
      </c>
      <c r="AE140" s="12" t="e">
        <f t="shared" si="62"/>
        <v>#DIV/0!</v>
      </c>
      <c r="AF140" s="12" t="e">
        <f t="shared" si="62"/>
        <v>#DIV/0!</v>
      </c>
      <c r="AG140" s="12" t="e">
        <f t="shared" si="62"/>
        <v>#DIV/0!</v>
      </c>
      <c r="AH140" s="12" t="e">
        <f t="shared" si="62"/>
        <v>#DIV/0!</v>
      </c>
    </row>
    <row r="141" spans="1:34" x14ac:dyDescent="0.25">
      <c r="A141" s="32" t="s">
        <v>318</v>
      </c>
      <c r="B141" s="32">
        <v>0</v>
      </c>
      <c r="C141" s="32">
        <v>0</v>
      </c>
      <c r="D141" s="32">
        <v>0</v>
      </c>
      <c r="E141" s="32">
        <v>0</v>
      </c>
      <c r="F141" s="32">
        <v>0</v>
      </c>
      <c r="G141" s="32">
        <v>0</v>
      </c>
      <c r="H141" s="32">
        <v>0</v>
      </c>
      <c r="I141" s="32">
        <v>0</v>
      </c>
      <c r="J141" s="32">
        <v>0</v>
      </c>
      <c r="M141" s="12">
        <f t="shared" si="53"/>
        <v>0</v>
      </c>
      <c r="N141" s="12">
        <f t="shared" si="53"/>
        <v>0</v>
      </c>
      <c r="O141" s="12">
        <f t="shared" si="53"/>
        <v>0</v>
      </c>
      <c r="P141" s="12">
        <f t="shared" si="53"/>
        <v>0</v>
      </c>
      <c r="Q141" s="12">
        <f t="shared" si="53"/>
        <v>0</v>
      </c>
      <c r="R141" s="12">
        <f t="shared" si="53"/>
        <v>0</v>
      </c>
      <c r="S141" s="12">
        <f t="shared" si="53"/>
        <v>0</v>
      </c>
      <c r="T141" s="12">
        <f t="shared" si="53"/>
        <v>0</v>
      </c>
      <c r="U141" s="12">
        <f t="shared" si="53"/>
        <v>0</v>
      </c>
      <c r="W141" s="12">
        <f t="shared" si="54"/>
        <v>0</v>
      </c>
      <c r="X141" s="12">
        <f t="shared" si="55"/>
        <v>0</v>
      </c>
      <c r="Y141" s="12">
        <f t="shared" si="56"/>
        <v>0</v>
      </c>
      <c r="Z141" s="12">
        <f t="shared" si="57"/>
        <v>0</v>
      </c>
      <c r="AA141" s="12">
        <f t="shared" si="58"/>
        <v>0</v>
      </c>
      <c r="AB141" s="12">
        <f t="shared" si="59"/>
        <v>0</v>
      </c>
      <c r="AC141" s="12">
        <f t="shared" si="60"/>
        <v>0</v>
      </c>
      <c r="AD141" s="12">
        <f t="shared" si="61"/>
        <v>0</v>
      </c>
      <c r="AE141" s="12" t="e">
        <f t="shared" si="62"/>
        <v>#DIV/0!</v>
      </c>
      <c r="AF141" s="12" t="e">
        <f t="shared" si="62"/>
        <v>#DIV/0!</v>
      </c>
      <c r="AG141" s="12" t="e">
        <f t="shared" si="62"/>
        <v>#DIV/0!</v>
      </c>
      <c r="AH141" s="12" t="e">
        <f t="shared" si="62"/>
        <v>#DIV/0!</v>
      </c>
    </row>
    <row r="142" spans="1:34" x14ac:dyDescent="0.25">
      <c r="A142" s="32" t="s">
        <v>319</v>
      </c>
      <c r="B142" s="32">
        <v>176944.758</v>
      </c>
      <c r="C142" s="32">
        <v>373880.18599999999</v>
      </c>
      <c r="D142" s="32">
        <v>398883.53599999996</v>
      </c>
      <c r="E142" s="32">
        <v>193420.764</v>
      </c>
      <c r="F142" s="32">
        <v>344939.38399999996</v>
      </c>
      <c r="G142" s="32">
        <v>314128.07600001001</v>
      </c>
      <c r="H142" s="32">
        <v>171800.08199999999</v>
      </c>
      <c r="I142" s="32">
        <v>306173.77999999997</v>
      </c>
      <c r="J142" s="32">
        <v>313439.90600000002</v>
      </c>
      <c r="M142" s="12">
        <f t="shared" si="53"/>
        <v>5.4915341674378467E-3</v>
      </c>
      <c r="N142" s="12">
        <f t="shared" si="53"/>
        <v>1.022485252069079E-2</v>
      </c>
      <c r="O142" s="12">
        <f t="shared" si="53"/>
        <v>1.0826042968467581E-2</v>
      </c>
      <c r="P142" s="12">
        <f t="shared" si="53"/>
        <v>4.6204144940658791E-3</v>
      </c>
      <c r="Q142" s="12">
        <f t="shared" si="53"/>
        <v>8.5292490730565652E-3</v>
      </c>
      <c r="R142" s="12">
        <f t="shared" si="53"/>
        <v>8.2224246085227035E-3</v>
      </c>
      <c r="S142" s="12">
        <f t="shared" si="53"/>
        <v>5.8567854586631385E-3</v>
      </c>
      <c r="T142" s="12">
        <f t="shared" si="53"/>
        <v>1.0253438407830244E-2</v>
      </c>
      <c r="U142" s="12">
        <f t="shared" si="53"/>
        <v>9.7906070381330243E-3</v>
      </c>
      <c r="W142" s="12">
        <f t="shared" si="54"/>
        <v>8.8474765521987398E-3</v>
      </c>
      <c r="X142" s="12">
        <f t="shared" si="55"/>
        <v>7.1240293918817159E-3</v>
      </c>
      <c r="Y142" s="12">
        <f t="shared" si="56"/>
        <v>8.6336103015421366E-3</v>
      </c>
      <c r="Z142" s="12">
        <f t="shared" si="57"/>
        <v>8.2017054152075299E-3</v>
      </c>
      <c r="AA142" s="12">
        <f t="shared" si="58"/>
        <v>2.9218349467415995E-3</v>
      </c>
      <c r="AB142" s="12">
        <f t="shared" si="59"/>
        <v>2.1736147267704033E-3</v>
      </c>
      <c r="AC142" s="12">
        <f t="shared" si="60"/>
        <v>2.4159098441821924E-3</v>
      </c>
      <c r="AD142" s="12">
        <f t="shared" si="61"/>
        <v>2.3316175992668183E-3</v>
      </c>
      <c r="AE142" s="12">
        <f t="shared" si="62"/>
        <v>0.33024500596336442</v>
      </c>
      <c r="AF142" s="12">
        <f t="shared" si="62"/>
        <v>0.30511029744590545</v>
      </c>
      <c r="AG142" s="12">
        <f t="shared" si="62"/>
        <v>0.27982613991167316</v>
      </c>
      <c r="AH142" s="12">
        <f t="shared" si="62"/>
        <v>0.2842844849003664</v>
      </c>
    </row>
    <row r="143" spans="1:34" x14ac:dyDescent="0.25">
      <c r="A143" s="32" t="s">
        <v>320</v>
      </c>
      <c r="B143" s="32">
        <v>197226.228</v>
      </c>
      <c r="C143" s="32">
        <v>368566.84</v>
      </c>
      <c r="D143" s="32">
        <v>410687.33199999999</v>
      </c>
      <c r="E143" s="32">
        <v>208072.34599999999</v>
      </c>
      <c r="F143" s="32">
        <v>348359.64399999997</v>
      </c>
      <c r="G143" s="32">
        <v>346384.41400000994</v>
      </c>
      <c r="H143" s="32">
        <v>183156.23199999999</v>
      </c>
      <c r="I143" s="32">
        <v>281638.40600000002</v>
      </c>
      <c r="J143" s="32">
        <v>307554.38400000002</v>
      </c>
      <c r="M143" s="12">
        <f t="shared" si="53"/>
        <v>6.1209757328718768E-3</v>
      </c>
      <c r="N143" s="12">
        <f t="shared" si="53"/>
        <v>1.00795434583876E-2</v>
      </c>
      <c r="O143" s="12">
        <f t="shared" si="53"/>
        <v>1.1146408165709078E-2</v>
      </c>
      <c r="P143" s="12">
        <f t="shared" si="53"/>
        <v>4.9704099156215233E-3</v>
      </c>
      <c r="Q143" s="12">
        <f t="shared" si="53"/>
        <v>8.6138211769906659E-3</v>
      </c>
      <c r="R143" s="12">
        <f t="shared" si="53"/>
        <v>9.0667468057911114E-3</v>
      </c>
      <c r="S143" s="12">
        <f t="shared" si="53"/>
        <v>6.2439245881217463E-3</v>
      </c>
      <c r="T143" s="12">
        <f t="shared" si="53"/>
        <v>9.4317744948652638E-3</v>
      </c>
      <c r="U143" s="12">
        <f t="shared" si="53"/>
        <v>9.6067669079733155E-3</v>
      </c>
      <c r="W143" s="12">
        <f t="shared" si="54"/>
        <v>9.1156424523228512E-3</v>
      </c>
      <c r="X143" s="12">
        <f t="shared" si="55"/>
        <v>7.550325966134433E-3</v>
      </c>
      <c r="Y143" s="12">
        <f t="shared" si="56"/>
        <v>8.4274886636534416E-3</v>
      </c>
      <c r="Z143" s="12">
        <f t="shared" si="57"/>
        <v>8.3644856940369092E-3</v>
      </c>
      <c r="AA143" s="12">
        <f t="shared" si="58"/>
        <v>2.6477484107015311E-3</v>
      </c>
      <c r="AB143" s="12">
        <f t="shared" si="59"/>
        <v>2.2457204917524063E-3</v>
      </c>
      <c r="AC143" s="12">
        <f t="shared" si="60"/>
        <v>1.8930450708120464E-3</v>
      </c>
      <c r="AD143" s="12">
        <f t="shared" si="61"/>
        <v>2.0906963362675971E-3</v>
      </c>
      <c r="AE143" s="12">
        <f t="shared" si="62"/>
        <v>0.29046207379786282</v>
      </c>
      <c r="AF143" s="12">
        <f t="shared" si="62"/>
        <v>0.29743358125532104</v>
      </c>
      <c r="AG143" s="12">
        <f t="shared" si="62"/>
        <v>0.22462742417874498</v>
      </c>
      <c r="AH143" s="12">
        <f t="shared" si="62"/>
        <v>0.24994917951238374</v>
      </c>
    </row>
    <row r="144" spans="1:34" x14ac:dyDescent="0.25">
      <c r="A144" s="32" t="s">
        <v>321</v>
      </c>
      <c r="B144" s="32">
        <v>57237.9620001</v>
      </c>
      <c r="C144" s="32">
        <v>108674.24000010001</v>
      </c>
      <c r="D144" s="32">
        <v>112598.5500001</v>
      </c>
      <c r="E144" s="32">
        <v>63414.425999999999</v>
      </c>
      <c r="F144" s="32">
        <v>102214.3720001</v>
      </c>
      <c r="G144" s="32">
        <v>101918.83799999999</v>
      </c>
      <c r="H144" s="32">
        <v>50900.262000100003</v>
      </c>
      <c r="I144" s="32">
        <v>77283.532000099993</v>
      </c>
      <c r="J144" s="32">
        <v>89019.994000199993</v>
      </c>
      <c r="M144" s="12">
        <f t="shared" si="53"/>
        <v>1.7763974901028616E-3</v>
      </c>
      <c r="N144" s="12">
        <f t="shared" si="53"/>
        <v>2.97201648658423E-3</v>
      </c>
      <c r="O144" s="12">
        <f t="shared" si="53"/>
        <v>3.056021696739642E-3</v>
      </c>
      <c r="P144" s="12">
        <f t="shared" si="53"/>
        <v>1.5148370162743651E-3</v>
      </c>
      <c r="Q144" s="12">
        <f t="shared" si="53"/>
        <v>2.5274349003734289E-3</v>
      </c>
      <c r="R144" s="12">
        <f t="shared" si="53"/>
        <v>2.6677652386703954E-3</v>
      </c>
      <c r="S144" s="12">
        <f t="shared" si="53"/>
        <v>1.7352256812329671E-3</v>
      </c>
      <c r="T144" s="12">
        <f t="shared" si="53"/>
        <v>2.5881443384949657E-3</v>
      </c>
      <c r="U144" s="12">
        <f t="shared" si="53"/>
        <v>2.7806280027180635E-3</v>
      </c>
      <c r="W144" s="12">
        <f t="shared" si="54"/>
        <v>2.601478557808911E-3</v>
      </c>
      <c r="X144" s="12">
        <f t="shared" si="55"/>
        <v>2.2366790517727299E-3</v>
      </c>
      <c r="Y144" s="12">
        <f t="shared" si="56"/>
        <v>2.3679993408153321E-3</v>
      </c>
      <c r="Z144" s="12">
        <f t="shared" si="57"/>
        <v>2.4020523167989907E-3</v>
      </c>
      <c r="AA144" s="12">
        <f t="shared" si="58"/>
        <v>7.1577461190554237E-4</v>
      </c>
      <c r="AB144" s="12">
        <f t="shared" si="59"/>
        <v>6.2905889559003306E-4</v>
      </c>
      <c r="AC144" s="12">
        <f t="shared" si="60"/>
        <v>5.5638509006274747E-4</v>
      </c>
      <c r="AD144" s="12">
        <f t="shared" si="61"/>
        <v>5.7446298378503421E-4</v>
      </c>
      <c r="AE144" s="12">
        <f t="shared" si="62"/>
        <v>0.27514146128823058</v>
      </c>
      <c r="AF144" s="12">
        <f t="shared" si="62"/>
        <v>0.2812468311407747</v>
      </c>
      <c r="AG144" s="12">
        <f t="shared" si="62"/>
        <v>0.23495998519626995</v>
      </c>
      <c r="AH144" s="12">
        <f t="shared" si="62"/>
        <v>0.23915506742607998</v>
      </c>
    </row>
    <row r="145" spans="1:34" x14ac:dyDescent="0.25">
      <c r="A145" s="32" t="s">
        <v>322</v>
      </c>
      <c r="B145" s="32">
        <v>9525.3020000199995</v>
      </c>
      <c r="C145" s="32">
        <v>21406.94</v>
      </c>
      <c r="D145" s="32">
        <v>23420.65</v>
      </c>
      <c r="E145" s="32">
        <v>7782.4359999999997</v>
      </c>
      <c r="F145" s="32">
        <v>15709.1</v>
      </c>
      <c r="G145" s="32">
        <v>14433.2</v>
      </c>
      <c r="H145" s="32">
        <v>6132.4360000099996</v>
      </c>
      <c r="I145" s="32">
        <v>17019.576000000001</v>
      </c>
      <c r="J145" s="32">
        <v>17139.87</v>
      </c>
      <c r="M145" s="12">
        <f t="shared" si="53"/>
        <v>2.956206331259267E-4</v>
      </c>
      <c r="N145" s="12">
        <f t="shared" si="53"/>
        <v>5.8543568933411326E-4</v>
      </c>
      <c r="O145" s="12">
        <f t="shared" si="53"/>
        <v>6.3565662747594649E-4</v>
      </c>
      <c r="P145" s="12">
        <f t="shared" si="53"/>
        <v>1.8590599762877621E-4</v>
      </c>
      <c r="Q145" s="12">
        <f t="shared" si="53"/>
        <v>3.8843586099044259E-4</v>
      </c>
      <c r="R145" s="12">
        <f t="shared" si="53"/>
        <v>3.77794625589997E-4</v>
      </c>
      <c r="S145" s="12">
        <f t="shared" si="53"/>
        <v>2.0905905033875892E-4</v>
      </c>
      <c r="T145" s="12">
        <f t="shared" si="53"/>
        <v>5.6996772957954099E-4</v>
      </c>
      <c r="U145" s="12">
        <f t="shared" si="53"/>
        <v>5.3538087729864574E-4</v>
      </c>
      <c r="W145" s="12">
        <f t="shared" si="54"/>
        <v>5.0557098331199552E-4</v>
      </c>
      <c r="X145" s="12">
        <f t="shared" si="55"/>
        <v>3.1737882806973859E-4</v>
      </c>
      <c r="Y145" s="12">
        <f t="shared" si="56"/>
        <v>4.3813588573898187E-4</v>
      </c>
      <c r="Z145" s="12">
        <f t="shared" si="57"/>
        <v>4.2036189904023864E-4</v>
      </c>
      <c r="AA145" s="12">
        <f t="shared" si="58"/>
        <v>1.8354808038876665E-4</v>
      </c>
      <c r="AB145" s="12">
        <f t="shared" si="59"/>
        <v>1.1398305940283608E-4</v>
      </c>
      <c r="AC145" s="12">
        <f t="shared" si="60"/>
        <v>1.9913867021603503E-4</v>
      </c>
      <c r="AD145" s="12">
        <f t="shared" si="61"/>
        <v>1.685313538698457E-4</v>
      </c>
      <c r="AE145" s="12">
        <f t="shared" si="62"/>
        <v>0.36305105800642112</v>
      </c>
      <c r="AF145" s="12">
        <f t="shared" si="62"/>
        <v>0.35913882503148647</v>
      </c>
      <c r="AG145" s="12">
        <f t="shared" si="62"/>
        <v>0.4545134893028856</v>
      </c>
      <c r="AH145" s="12">
        <f t="shared" si="62"/>
        <v>0.40091967006199397</v>
      </c>
    </row>
    <row r="146" spans="1:34" x14ac:dyDescent="0.25">
      <c r="A146" s="32" t="s">
        <v>323</v>
      </c>
      <c r="B146" s="32">
        <v>0</v>
      </c>
      <c r="C146" s="32">
        <v>0</v>
      </c>
      <c r="D146" s="32">
        <v>0</v>
      </c>
      <c r="E146" s="32">
        <v>0</v>
      </c>
      <c r="F146" s="32">
        <v>0</v>
      </c>
      <c r="G146" s="32">
        <v>0</v>
      </c>
      <c r="H146" s="32">
        <v>0</v>
      </c>
      <c r="I146" s="32">
        <v>0</v>
      </c>
      <c r="J146" s="32">
        <v>0</v>
      </c>
      <c r="M146" s="12">
        <f t="shared" si="53"/>
        <v>0</v>
      </c>
      <c r="N146" s="12">
        <f t="shared" si="53"/>
        <v>0</v>
      </c>
      <c r="O146" s="12">
        <f t="shared" si="53"/>
        <v>0</v>
      </c>
      <c r="P146" s="12">
        <f t="shared" si="53"/>
        <v>0</v>
      </c>
      <c r="Q146" s="12">
        <f t="shared" si="53"/>
        <v>0</v>
      </c>
      <c r="R146" s="12">
        <f t="shared" si="53"/>
        <v>0</v>
      </c>
      <c r="S146" s="12">
        <f t="shared" si="53"/>
        <v>0</v>
      </c>
      <c r="T146" s="12">
        <f t="shared" si="53"/>
        <v>0</v>
      </c>
      <c r="U146" s="12">
        <f t="shared" si="53"/>
        <v>0</v>
      </c>
      <c r="W146" s="12">
        <f t="shared" si="54"/>
        <v>0</v>
      </c>
      <c r="X146" s="12">
        <f t="shared" si="55"/>
        <v>0</v>
      </c>
      <c r="Y146" s="12">
        <f t="shared" si="56"/>
        <v>0</v>
      </c>
      <c r="Z146" s="12">
        <f t="shared" si="57"/>
        <v>0</v>
      </c>
      <c r="AA146" s="12">
        <f t="shared" si="58"/>
        <v>0</v>
      </c>
      <c r="AB146" s="12">
        <f t="shared" si="59"/>
        <v>0</v>
      </c>
      <c r="AC146" s="12">
        <f t="shared" si="60"/>
        <v>0</v>
      </c>
      <c r="AD146" s="12">
        <f t="shared" si="61"/>
        <v>0</v>
      </c>
      <c r="AE146" s="12" t="e">
        <f t="shared" si="62"/>
        <v>#DIV/0!</v>
      </c>
      <c r="AF146" s="12" t="e">
        <f t="shared" si="62"/>
        <v>#DIV/0!</v>
      </c>
      <c r="AG146" s="12" t="e">
        <f t="shared" si="62"/>
        <v>#DIV/0!</v>
      </c>
      <c r="AH146" s="12" t="e">
        <f t="shared" si="62"/>
        <v>#DIV/0!</v>
      </c>
    </row>
    <row r="147" spans="1:34" x14ac:dyDescent="0.25">
      <c r="A147" s="32" t="s">
        <v>324</v>
      </c>
      <c r="B147" s="32">
        <v>10484.853999999999</v>
      </c>
      <c r="C147" s="32">
        <v>26361.542000000001</v>
      </c>
      <c r="D147" s="32">
        <v>30130.34</v>
      </c>
      <c r="E147" s="32">
        <v>8908.8379999900008</v>
      </c>
      <c r="F147" s="32">
        <v>19528.601999999999</v>
      </c>
      <c r="G147" s="32">
        <v>20020.022000000001</v>
      </c>
      <c r="H147" s="32">
        <v>7412.3040000199999</v>
      </c>
      <c r="I147" s="32">
        <v>20516.844000000001</v>
      </c>
      <c r="J147" s="32">
        <v>22628.042000000001</v>
      </c>
      <c r="M147" s="12">
        <f t="shared" si="53"/>
        <v>3.2540062012799143E-4</v>
      </c>
      <c r="N147" s="12">
        <f t="shared" si="53"/>
        <v>7.2093384260805981E-4</v>
      </c>
      <c r="O147" s="12">
        <f t="shared" si="53"/>
        <v>8.1776339722012875E-4</v>
      </c>
      <c r="P147" s="12">
        <f t="shared" si="53"/>
        <v>2.1281336796104619E-4</v>
      </c>
      <c r="Q147" s="12">
        <f t="shared" si="53"/>
        <v>4.8287994422402804E-4</v>
      </c>
      <c r="R147" s="12">
        <f t="shared" si="53"/>
        <v>5.2403186512994359E-4</v>
      </c>
      <c r="S147" s="12">
        <f t="shared" si="53"/>
        <v>2.5269064937063156E-4</v>
      </c>
      <c r="T147" s="12">
        <f t="shared" si="53"/>
        <v>6.870875627464296E-4</v>
      </c>
      <c r="U147" s="12">
        <f t="shared" si="53"/>
        <v>7.068093852234937E-4</v>
      </c>
      <c r="W147" s="12">
        <f t="shared" si="54"/>
        <v>6.2136595331872661E-4</v>
      </c>
      <c r="X147" s="12">
        <f t="shared" si="55"/>
        <v>4.0657505910500594E-4</v>
      </c>
      <c r="Y147" s="12">
        <f t="shared" si="56"/>
        <v>5.4886253244685159E-4</v>
      </c>
      <c r="Z147" s="12">
        <f t="shared" si="57"/>
        <v>5.2560118162352806E-4</v>
      </c>
      <c r="AA147" s="12">
        <f t="shared" si="58"/>
        <v>2.6084593057899158E-4</v>
      </c>
      <c r="AB147" s="12">
        <f t="shared" si="59"/>
        <v>1.6905935308283632E-4</v>
      </c>
      <c r="AC147" s="12">
        <f t="shared" si="60"/>
        <v>2.5668185719707545E-4</v>
      </c>
      <c r="AD147" s="12">
        <f t="shared" si="61"/>
        <v>2.2266905928483715E-4</v>
      </c>
      <c r="AE147" s="12">
        <f t="shared" si="62"/>
        <v>0.41979437268136244</v>
      </c>
      <c r="AF147" s="12">
        <f t="shared" si="62"/>
        <v>0.41581338868888523</v>
      </c>
      <c r="AG147" s="12">
        <f t="shared" si="62"/>
        <v>0.46766146716697393</v>
      </c>
      <c r="AH147" s="12">
        <f t="shared" si="62"/>
        <v>0.42364642065117758</v>
      </c>
    </row>
    <row r="148" spans="1:34" x14ac:dyDescent="0.25">
      <c r="A148" s="32" t="s">
        <v>325</v>
      </c>
      <c r="B148" s="32">
        <v>19723.334000000003</v>
      </c>
      <c r="C148" s="32">
        <v>22660.056</v>
      </c>
      <c r="D148" s="32">
        <v>27601.664000104</v>
      </c>
      <c r="E148" s="32">
        <v>15306.304</v>
      </c>
      <c r="F148" s="32">
        <v>20698.648000000001</v>
      </c>
      <c r="G148" s="32">
        <v>17021.335999999999</v>
      </c>
      <c r="H148" s="32">
        <v>18993.351999999999</v>
      </c>
      <c r="I148" s="32">
        <v>21285.032000000003</v>
      </c>
      <c r="J148" s="32">
        <v>19211.448000004002</v>
      </c>
      <c r="M148" s="12">
        <f t="shared" si="53"/>
        <v>6.1211964559463575E-4</v>
      </c>
      <c r="N148" s="12">
        <f t="shared" si="53"/>
        <v>6.1970582926422978E-4</v>
      </c>
      <c r="O148" s="12">
        <f t="shared" si="53"/>
        <v>7.4913295109360113E-4</v>
      </c>
      <c r="P148" s="12">
        <f t="shared" si="53"/>
        <v>3.656353505675251E-4</v>
      </c>
      <c r="Q148" s="12">
        <f t="shared" si="53"/>
        <v>5.1181144414499263E-4</v>
      </c>
      <c r="R148" s="12">
        <f t="shared" si="53"/>
        <v>4.455400923677034E-4</v>
      </c>
      <c r="S148" s="12">
        <f t="shared" si="53"/>
        <v>6.4749670960500725E-4</v>
      </c>
      <c r="T148" s="12">
        <f t="shared" si="53"/>
        <v>7.1281337226426073E-4</v>
      </c>
      <c r="U148" s="12">
        <f t="shared" si="53"/>
        <v>6.000886753761526E-4</v>
      </c>
      <c r="W148" s="12">
        <f t="shared" si="54"/>
        <v>6.6031947531748885E-4</v>
      </c>
      <c r="X148" s="12">
        <f t="shared" si="55"/>
        <v>4.4099562902674038E-4</v>
      </c>
      <c r="Y148" s="12">
        <f t="shared" si="56"/>
        <v>6.5346625241514012E-4</v>
      </c>
      <c r="Z148" s="12">
        <f t="shared" si="57"/>
        <v>5.8492711891978987E-4</v>
      </c>
      <c r="AA148" s="12">
        <f t="shared" si="58"/>
        <v>7.7008198623541122E-5</v>
      </c>
      <c r="AB148" s="12">
        <f t="shared" si="59"/>
        <v>7.319393208241482E-5</v>
      </c>
      <c r="AC148" s="12">
        <f t="shared" si="60"/>
        <v>5.6598947897911235E-5</v>
      </c>
      <c r="AD148" s="12">
        <f t="shared" si="61"/>
        <v>1.236303929678748E-4</v>
      </c>
      <c r="AE148" s="12">
        <f t="shared" si="62"/>
        <v>0.11662263722649516</v>
      </c>
      <c r="AF148" s="12">
        <f t="shared" si="62"/>
        <v>0.16597428016225668</v>
      </c>
      <c r="AG148" s="12">
        <f t="shared" si="62"/>
        <v>8.6613421410405941E-2</v>
      </c>
      <c r="AH148" s="12">
        <f t="shared" si="62"/>
        <v>0.21136033698726156</v>
      </c>
    </row>
    <row r="149" spans="1:34" x14ac:dyDescent="0.25">
      <c r="A149" s="32" t="s">
        <v>326</v>
      </c>
      <c r="B149" s="32">
        <v>0</v>
      </c>
      <c r="C149" s="32">
        <v>0</v>
      </c>
      <c r="D149" s="32">
        <v>0</v>
      </c>
      <c r="E149" s="32">
        <v>0</v>
      </c>
      <c r="F149" s="32">
        <v>0</v>
      </c>
      <c r="G149" s="32">
        <v>0</v>
      </c>
      <c r="H149" s="32">
        <v>0</v>
      </c>
      <c r="I149" s="32">
        <v>0</v>
      </c>
      <c r="J149" s="32">
        <v>0</v>
      </c>
      <c r="M149" s="12">
        <f t="shared" si="53"/>
        <v>0</v>
      </c>
      <c r="N149" s="12">
        <f t="shared" si="53"/>
        <v>0</v>
      </c>
      <c r="O149" s="12">
        <f t="shared" si="53"/>
        <v>0</v>
      </c>
      <c r="P149" s="12">
        <f t="shared" si="53"/>
        <v>0</v>
      </c>
      <c r="Q149" s="12">
        <f t="shared" si="53"/>
        <v>0</v>
      </c>
      <c r="R149" s="12">
        <f t="shared" si="53"/>
        <v>0</v>
      </c>
      <c r="S149" s="12">
        <f t="shared" si="53"/>
        <v>0</v>
      </c>
      <c r="T149" s="12">
        <f t="shared" si="53"/>
        <v>0</v>
      </c>
      <c r="U149" s="12">
        <f t="shared" si="53"/>
        <v>0</v>
      </c>
      <c r="W149" s="12">
        <f t="shared" si="54"/>
        <v>0</v>
      </c>
      <c r="X149" s="12">
        <f t="shared" si="55"/>
        <v>0</v>
      </c>
      <c r="Y149" s="12">
        <f t="shared" si="56"/>
        <v>0</v>
      </c>
      <c r="Z149" s="12">
        <f t="shared" si="57"/>
        <v>0</v>
      </c>
      <c r="AA149" s="12">
        <f t="shared" si="58"/>
        <v>0</v>
      </c>
      <c r="AB149" s="12">
        <f t="shared" si="59"/>
        <v>0</v>
      </c>
      <c r="AC149" s="12">
        <f t="shared" si="60"/>
        <v>0</v>
      </c>
      <c r="AD149" s="12">
        <f t="shared" si="61"/>
        <v>0</v>
      </c>
      <c r="AE149" s="12" t="e">
        <f t="shared" si="62"/>
        <v>#DIV/0!</v>
      </c>
      <c r="AF149" s="12" t="e">
        <f t="shared" si="62"/>
        <v>#DIV/0!</v>
      </c>
      <c r="AG149" s="12" t="e">
        <f t="shared" si="62"/>
        <v>#DIV/0!</v>
      </c>
      <c r="AH149" s="12" t="e">
        <f t="shared" si="62"/>
        <v>#DIV/0!</v>
      </c>
    </row>
    <row r="150" spans="1:34" x14ac:dyDescent="0.25">
      <c r="A150" s="32" t="s">
        <v>327</v>
      </c>
      <c r="B150" s="32">
        <v>100713.5340002</v>
      </c>
      <c r="C150" s="32">
        <v>188140.98800000001</v>
      </c>
      <c r="D150" s="32">
        <v>225554.56200002</v>
      </c>
      <c r="E150" s="32">
        <v>91095.421999999991</v>
      </c>
      <c r="F150" s="32">
        <v>167972.43400000001</v>
      </c>
      <c r="G150" s="32">
        <v>160746.84</v>
      </c>
      <c r="H150" s="32">
        <v>95312.100000199993</v>
      </c>
      <c r="I150" s="32">
        <v>165580.31</v>
      </c>
      <c r="J150" s="32">
        <v>163379.52800001</v>
      </c>
      <c r="M150" s="12">
        <f t="shared" si="53"/>
        <v>3.1256750374346301E-3</v>
      </c>
      <c r="N150" s="12">
        <f t="shared" si="53"/>
        <v>5.1452682635529014E-3</v>
      </c>
      <c r="O150" s="12">
        <f t="shared" si="53"/>
        <v>6.121745220254219E-3</v>
      </c>
      <c r="P150" s="12">
        <f t="shared" si="53"/>
        <v>2.1760776839442517E-3</v>
      </c>
      <c r="Q150" s="12">
        <f t="shared" si="53"/>
        <v>4.1534217124755907E-3</v>
      </c>
      <c r="R150" s="12">
        <f t="shared" si="53"/>
        <v>4.2076110794955482E-3</v>
      </c>
      <c r="S150" s="12">
        <f t="shared" si="53"/>
        <v>3.2492564311803894E-3</v>
      </c>
      <c r="T150" s="12">
        <f t="shared" si="53"/>
        <v>5.5451107215465627E-3</v>
      </c>
      <c r="U150" s="12">
        <f t="shared" si="53"/>
        <v>5.1033219641271497E-3</v>
      </c>
      <c r="W150" s="12">
        <f t="shared" si="54"/>
        <v>4.7975628404139164E-3</v>
      </c>
      <c r="X150" s="12">
        <f t="shared" si="55"/>
        <v>3.5123701586384629E-3</v>
      </c>
      <c r="Y150" s="12">
        <f t="shared" si="56"/>
        <v>4.6325630389513666E-3</v>
      </c>
      <c r="Z150" s="12">
        <f t="shared" si="57"/>
        <v>4.3141653460012485E-3</v>
      </c>
      <c r="AA150" s="12">
        <f t="shared" si="58"/>
        <v>1.5279998138270001E-3</v>
      </c>
      <c r="AB150" s="12">
        <f t="shared" si="59"/>
        <v>1.1575803666777488E-3</v>
      </c>
      <c r="AC150" s="12">
        <f t="shared" si="60"/>
        <v>1.2181737170341037E-3</v>
      </c>
      <c r="AD150" s="12">
        <f t="shared" si="61"/>
        <v>1.2870131669570843E-3</v>
      </c>
      <c r="AE150" s="12">
        <f t="shared" si="62"/>
        <v>0.31849500770586464</v>
      </c>
      <c r="AF150" s="12">
        <f t="shared" si="62"/>
        <v>0.32957242955465543</v>
      </c>
      <c r="AG150" s="12">
        <f t="shared" si="62"/>
        <v>0.26295890779930997</v>
      </c>
      <c r="AH150" s="12">
        <f t="shared" si="62"/>
        <v>0.29832263340346987</v>
      </c>
    </row>
    <row r="151" spans="1:34" x14ac:dyDescent="0.25">
      <c r="A151" s="32" t="s">
        <v>328</v>
      </c>
      <c r="B151" s="32">
        <v>111681.10799999999</v>
      </c>
      <c r="C151" s="32">
        <v>202069.87600000002</v>
      </c>
      <c r="D151" s="32">
        <v>240533.00200001002</v>
      </c>
      <c r="E151" s="32">
        <v>101950.106</v>
      </c>
      <c r="F151" s="32">
        <v>175992.50200000001</v>
      </c>
      <c r="G151" s="32">
        <v>179408.33199999999</v>
      </c>
      <c r="H151" s="32">
        <v>100900.43399999999</v>
      </c>
      <c r="I151" s="32">
        <v>170054.99799999999</v>
      </c>
      <c r="J151" s="32">
        <v>182162.19000001001</v>
      </c>
      <c r="M151" s="12">
        <f t="shared" si="53"/>
        <v>3.4660570189896001E-3</v>
      </c>
      <c r="N151" s="12">
        <f t="shared" si="53"/>
        <v>5.5261946429391038E-3</v>
      </c>
      <c r="O151" s="12">
        <f t="shared" si="53"/>
        <v>6.5282729919106195E-3</v>
      </c>
      <c r="P151" s="12">
        <f t="shared" si="53"/>
        <v>2.435373212743347E-3</v>
      </c>
      <c r="Q151" s="12">
        <f t="shared" si="53"/>
        <v>4.351732374371046E-3</v>
      </c>
      <c r="R151" s="12">
        <f t="shared" si="53"/>
        <v>4.6960828933061182E-3</v>
      </c>
      <c r="S151" s="12">
        <f t="shared" si="53"/>
        <v>3.4397666621835471E-3</v>
      </c>
      <c r="T151" s="12">
        <f t="shared" si="53"/>
        <v>5.6949633242163828E-3</v>
      </c>
      <c r="U151" s="12">
        <f t="shared" si="53"/>
        <v>5.6900170825594336E-3</v>
      </c>
      <c r="W151" s="12">
        <f t="shared" si="54"/>
        <v>5.1735082179464415E-3</v>
      </c>
      <c r="X151" s="12">
        <f t="shared" si="55"/>
        <v>3.8277294934735036E-3</v>
      </c>
      <c r="Y151" s="12">
        <f t="shared" si="56"/>
        <v>4.9415823563197878E-3</v>
      </c>
      <c r="Z151" s="12">
        <f t="shared" si="57"/>
        <v>4.6476066892465785E-3</v>
      </c>
      <c r="AA151" s="12">
        <f t="shared" si="58"/>
        <v>1.5612759051441662E-3</v>
      </c>
      <c r="AB151" s="12">
        <f t="shared" si="59"/>
        <v>1.2180461113353836E-3</v>
      </c>
      <c r="AC151" s="12">
        <f t="shared" si="60"/>
        <v>1.3006128942510415E-3</v>
      </c>
      <c r="AD151" s="12">
        <f t="shared" si="61"/>
        <v>1.3384320838501784E-3</v>
      </c>
      <c r="AE151" s="12">
        <f t="shared" si="62"/>
        <v>0.30178282112865668</v>
      </c>
      <c r="AF151" s="12">
        <f t="shared" si="62"/>
        <v>0.31821635081899635</v>
      </c>
      <c r="AG151" s="12">
        <f t="shared" si="62"/>
        <v>0.26319765623003089</v>
      </c>
      <c r="AH151" s="12">
        <f t="shared" si="62"/>
        <v>0.28798307889240754</v>
      </c>
    </row>
    <row r="152" spans="1:34" x14ac:dyDescent="0.25">
      <c r="A152" s="32" t="s">
        <v>329</v>
      </c>
      <c r="B152" s="32">
        <v>6432.9320000099997</v>
      </c>
      <c r="C152" s="32">
        <v>8214.6860000100005</v>
      </c>
      <c r="D152" s="32">
        <v>9381.0360000199998</v>
      </c>
      <c r="E152" s="32">
        <v>5413.4579999999996</v>
      </c>
      <c r="F152" s="32">
        <v>5855.78600001</v>
      </c>
      <c r="G152" s="32">
        <v>5574.0860000000002</v>
      </c>
      <c r="H152" s="32">
        <v>6619.0840000099997</v>
      </c>
      <c r="I152" s="32">
        <v>8656.3260000099999</v>
      </c>
      <c r="J152" s="32">
        <v>8450.0760000200007</v>
      </c>
      <c r="M152" s="12">
        <f t="shared" si="53"/>
        <v>1.9964799338593119E-4</v>
      </c>
      <c r="N152" s="12">
        <f t="shared" si="53"/>
        <v>2.2465473164679981E-4</v>
      </c>
      <c r="O152" s="12">
        <f t="shared" si="53"/>
        <v>2.5460940264267456E-4</v>
      </c>
      <c r="P152" s="12">
        <f t="shared" si="53"/>
        <v>1.2931610489459592E-4</v>
      </c>
      <c r="Q152" s="12">
        <f t="shared" si="53"/>
        <v>1.4479488173667901E-4</v>
      </c>
      <c r="R152" s="12">
        <f t="shared" si="53"/>
        <v>1.4590386978469388E-4</v>
      </c>
      <c r="S152" s="12">
        <f t="shared" si="53"/>
        <v>2.2564922245455276E-4</v>
      </c>
      <c r="T152" s="12">
        <f t="shared" si="53"/>
        <v>2.8989126854429565E-4</v>
      </c>
      <c r="U152" s="12">
        <f t="shared" si="53"/>
        <v>2.6394652363938227E-4</v>
      </c>
      <c r="W152" s="12">
        <f t="shared" si="54"/>
        <v>2.2630404255846853E-4</v>
      </c>
      <c r="X152" s="12">
        <f t="shared" si="55"/>
        <v>1.4000495213865627E-4</v>
      </c>
      <c r="Y152" s="12">
        <f t="shared" si="56"/>
        <v>2.5982900487941024E-4</v>
      </c>
      <c r="Z152" s="12">
        <f t="shared" si="57"/>
        <v>2.0871266652551168E-4</v>
      </c>
      <c r="AA152" s="12">
        <f t="shared" si="58"/>
        <v>2.751779963467866E-5</v>
      </c>
      <c r="AB152" s="12">
        <f t="shared" si="59"/>
        <v>9.2734058024979373E-6</v>
      </c>
      <c r="AC152" s="12">
        <f t="shared" si="60"/>
        <v>3.2318347606324236E-5</v>
      </c>
      <c r="AD152" s="12">
        <f t="shared" si="61"/>
        <v>5.7776143010066372E-5</v>
      </c>
      <c r="AE152" s="12">
        <f t="shared" si="62"/>
        <v>0.12159658892336882</v>
      </c>
      <c r="AF152" s="12">
        <f t="shared" si="62"/>
        <v>6.6236269937893791E-2</v>
      </c>
      <c r="AG152" s="12">
        <f t="shared" si="62"/>
        <v>0.1243831404477863</v>
      </c>
      <c r="AH152" s="12">
        <f t="shared" si="62"/>
        <v>0.27682145013946335</v>
      </c>
    </row>
    <row r="153" spans="1:34" x14ac:dyDescent="0.25">
      <c r="A153" s="32" t="s">
        <v>330</v>
      </c>
      <c r="B153" s="32">
        <v>22713.671999999999</v>
      </c>
      <c r="C153" s="32">
        <v>37791.432000000001</v>
      </c>
      <c r="D153" s="32">
        <v>43544.146000100001</v>
      </c>
      <c r="E153" s="32">
        <v>18818.464</v>
      </c>
      <c r="F153" s="32">
        <v>29464.95</v>
      </c>
      <c r="G153" s="32">
        <v>30030.044000000002</v>
      </c>
      <c r="H153" s="32">
        <v>20168.351999999999</v>
      </c>
      <c r="I153" s="32">
        <v>31996.14</v>
      </c>
      <c r="J153" s="32">
        <v>33798.273999999998</v>
      </c>
      <c r="M153" s="12">
        <f t="shared" si="53"/>
        <v>7.0492569130517176E-4</v>
      </c>
      <c r="N153" s="12">
        <f t="shared" si="53"/>
        <v>1.0335177771247674E-3</v>
      </c>
      <c r="O153" s="12">
        <f t="shared" si="53"/>
        <v>1.181825653546925E-3</v>
      </c>
      <c r="P153" s="12">
        <f t="shared" si="53"/>
        <v>4.4953345247698926E-4</v>
      </c>
      <c r="Q153" s="12">
        <f t="shared" si="53"/>
        <v>7.2857408904968089E-4</v>
      </c>
      <c r="R153" s="12">
        <f t="shared" si="53"/>
        <v>7.8604808562419525E-4</v>
      </c>
      <c r="S153" s="12">
        <f t="shared" si="53"/>
        <v>6.875532848628071E-4</v>
      </c>
      <c r="T153" s="12">
        <f t="shared" si="53"/>
        <v>1.0715171324543651E-3</v>
      </c>
      <c r="U153" s="12">
        <f t="shared" si="53"/>
        <v>1.0557226854871133E-3</v>
      </c>
      <c r="W153" s="12">
        <f t="shared" si="54"/>
        <v>9.7342304065895467E-4</v>
      </c>
      <c r="X153" s="12">
        <f t="shared" si="55"/>
        <v>6.5471854238362184E-4</v>
      </c>
      <c r="Y153" s="12">
        <f t="shared" si="56"/>
        <v>9.3826436760142842E-4</v>
      </c>
      <c r="Z153" s="12">
        <f t="shared" si="57"/>
        <v>8.5546865021466842E-4</v>
      </c>
      <c r="AA153" s="12">
        <f t="shared" si="58"/>
        <v>2.4406336576741298E-4</v>
      </c>
      <c r="AB153" s="12">
        <f t="shared" si="59"/>
        <v>1.8000418303627412E-4</v>
      </c>
      <c r="AC153" s="12">
        <f t="shared" si="60"/>
        <v>2.1726573911854861E-4</v>
      </c>
      <c r="AD153" s="12">
        <f t="shared" si="61"/>
        <v>2.4019590757872836E-4</v>
      </c>
      <c r="AE153" s="12">
        <f t="shared" si="62"/>
        <v>0.25072692506044986</v>
      </c>
      <c r="AF153" s="12">
        <f t="shared" si="62"/>
        <v>0.27493368735355528</v>
      </c>
      <c r="AG153" s="12">
        <f t="shared" si="62"/>
        <v>0.23156132388781323</v>
      </c>
      <c r="AH153" s="12">
        <f t="shared" si="62"/>
        <v>0.28077698407586815</v>
      </c>
    </row>
    <row r="154" spans="1:34" x14ac:dyDescent="0.25">
      <c r="A154" s="32" t="s">
        <v>331</v>
      </c>
      <c r="B154" s="32">
        <v>0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M154" s="12">
        <f t="shared" si="53"/>
        <v>0</v>
      </c>
      <c r="N154" s="12">
        <f t="shared" si="53"/>
        <v>0</v>
      </c>
      <c r="O154" s="12">
        <f t="shared" si="53"/>
        <v>0</v>
      </c>
      <c r="P154" s="12">
        <f t="shared" si="53"/>
        <v>0</v>
      </c>
      <c r="Q154" s="12">
        <f t="shared" si="53"/>
        <v>0</v>
      </c>
      <c r="R154" s="12">
        <f t="shared" si="53"/>
        <v>0</v>
      </c>
      <c r="S154" s="12">
        <f t="shared" si="53"/>
        <v>0</v>
      </c>
      <c r="T154" s="12">
        <f t="shared" si="53"/>
        <v>0</v>
      </c>
      <c r="U154" s="12">
        <f t="shared" si="53"/>
        <v>0</v>
      </c>
      <c r="W154" s="12">
        <f t="shared" si="54"/>
        <v>0</v>
      </c>
      <c r="X154" s="12">
        <f t="shared" si="55"/>
        <v>0</v>
      </c>
      <c r="Y154" s="12">
        <f t="shared" si="56"/>
        <v>0</v>
      </c>
      <c r="Z154" s="12">
        <f t="shared" si="57"/>
        <v>0</v>
      </c>
      <c r="AA154" s="12">
        <f t="shared" si="58"/>
        <v>0</v>
      </c>
      <c r="AB154" s="12">
        <f t="shared" si="59"/>
        <v>0</v>
      </c>
      <c r="AC154" s="12">
        <f t="shared" si="60"/>
        <v>0</v>
      </c>
      <c r="AD154" s="12">
        <f t="shared" si="61"/>
        <v>0</v>
      </c>
      <c r="AE154" s="12" t="e">
        <f t="shared" si="62"/>
        <v>#DIV/0!</v>
      </c>
      <c r="AF154" s="12" t="e">
        <f t="shared" si="62"/>
        <v>#DIV/0!</v>
      </c>
      <c r="AG154" s="12" t="e">
        <f t="shared" si="62"/>
        <v>#DIV/0!</v>
      </c>
      <c r="AH154" s="12" t="e">
        <f t="shared" si="62"/>
        <v>#DIV/0!</v>
      </c>
    </row>
    <row r="155" spans="1:34" x14ac:dyDescent="0.25">
      <c r="A155" s="32" t="s">
        <v>332</v>
      </c>
      <c r="B155" s="32">
        <v>0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M155" s="12">
        <f t="shared" si="53"/>
        <v>0</v>
      </c>
      <c r="N155" s="12">
        <f t="shared" si="53"/>
        <v>0</v>
      </c>
      <c r="O155" s="12">
        <f t="shared" si="53"/>
        <v>0</v>
      </c>
      <c r="P155" s="12">
        <f t="shared" si="53"/>
        <v>0</v>
      </c>
      <c r="Q155" s="12">
        <f t="shared" si="53"/>
        <v>0</v>
      </c>
      <c r="R155" s="12">
        <f t="shared" si="53"/>
        <v>0</v>
      </c>
      <c r="S155" s="12">
        <f t="shared" si="53"/>
        <v>0</v>
      </c>
      <c r="T155" s="12">
        <f t="shared" si="53"/>
        <v>0</v>
      </c>
      <c r="U155" s="12">
        <f t="shared" si="53"/>
        <v>0</v>
      </c>
      <c r="W155" s="12">
        <f t="shared" si="54"/>
        <v>0</v>
      </c>
      <c r="X155" s="12">
        <f t="shared" si="55"/>
        <v>0</v>
      </c>
      <c r="Y155" s="12">
        <f t="shared" si="56"/>
        <v>0</v>
      </c>
      <c r="Z155" s="12">
        <f t="shared" si="57"/>
        <v>0</v>
      </c>
      <c r="AA155" s="12">
        <f t="shared" si="58"/>
        <v>0</v>
      </c>
      <c r="AB155" s="12">
        <f t="shared" si="59"/>
        <v>0</v>
      </c>
      <c r="AC155" s="12">
        <f t="shared" si="60"/>
        <v>0</v>
      </c>
      <c r="AD155" s="12">
        <f t="shared" si="61"/>
        <v>0</v>
      </c>
      <c r="AE155" s="12" t="e">
        <f t="shared" si="62"/>
        <v>#DIV/0!</v>
      </c>
      <c r="AF155" s="12" t="e">
        <f t="shared" si="62"/>
        <v>#DIV/0!</v>
      </c>
      <c r="AG155" s="12" t="e">
        <f t="shared" si="62"/>
        <v>#DIV/0!</v>
      </c>
      <c r="AH155" s="12" t="e">
        <f t="shared" si="62"/>
        <v>#DIV/0!</v>
      </c>
    </row>
    <row r="156" spans="1:34" x14ac:dyDescent="0.25">
      <c r="A156" s="32" t="s">
        <v>333</v>
      </c>
      <c r="B156" s="32">
        <v>0</v>
      </c>
      <c r="C156" s="32">
        <v>0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M156" s="12">
        <f t="shared" si="53"/>
        <v>0</v>
      </c>
      <c r="N156" s="12">
        <f t="shared" si="53"/>
        <v>0</v>
      </c>
      <c r="O156" s="12">
        <f t="shared" si="53"/>
        <v>0</v>
      </c>
      <c r="P156" s="12">
        <f t="shared" si="53"/>
        <v>0</v>
      </c>
      <c r="Q156" s="12">
        <f t="shared" si="53"/>
        <v>0</v>
      </c>
      <c r="R156" s="12">
        <f t="shared" si="53"/>
        <v>0</v>
      </c>
      <c r="S156" s="12">
        <f t="shared" si="53"/>
        <v>0</v>
      </c>
      <c r="T156" s="12">
        <f t="shared" si="53"/>
        <v>0</v>
      </c>
      <c r="U156" s="12">
        <f t="shared" si="53"/>
        <v>0</v>
      </c>
      <c r="W156" s="12">
        <f t="shared" si="54"/>
        <v>0</v>
      </c>
      <c r="X156" s="12">
        <f t="shared" si="55"/>
        <v>0</v>
      </c>
      <c r="Y156" s="12">
        <f t="shared" si="56"/>
        <v>0</v>
      </c>
      <c r="Z156" s="12">
        <f t="shared" si="57"/>
        <v>0</v>
      </c>
      <c r="AA156" s="12">
        <f t="shared" si="58"/>
        <v>0</v>
      </c>
      <c r="AB156" s="12">
        <f t="shared" si="59"/>
        <v>0</v>
      </c>
      <c r="AC156" s="12">
        <f t="shared" si="60"/>
        <v>0</v>
      </c>
      <c r="AD156" s="12">
        <f t="shared" si="61"/>
        <v>0</v>
      </c>
      <c r="AE156" s="12" t="e">
        <f t="shared" si="62"/>
        <v>#DIV/0!</v>
      </c>
      <c r="AF156" s="12" t="e">
        <f t="shared" si="62"/>
        <v>#DIV/0!</v>
      </c>
      <c r="AG156" s="12" t="e">
        <f t="shared" si="62"/>
        <v>#DIV/0!</v>
      </c>
      <c r="AH156" s="12" t="e">
        <f t="shared" si="62"/>
        <v>#DIV/0!</v>
      </c>
    </row>
    <row r="157" spans="1:34" x14ac:dyDescent="0.25">
      <c r="A157" s="32" t="s">
        <v>334</v>
      </c>
      <c r="B157" s="32">
        <v>43552.103999999999</v>
      </c>
      <c r="C157" s="32">
        <v>83361.439999999988</v>
      </c>
      <c r="D157" s="32">
        <v>109430.63399999999</v>
      </c>
      <c r="E157" s="32">
        <v>34983.830000000999</v>
      </c>
      <c r="F157" s="32">
        <v>70871.538</v>
      </c>
      <c r="G157" s="32">
        <v>67842.263999999996</v>
      </c>
      <c r="H157" s="32">
        <v>37366.215999999004</v>
      </c>
      <c r="I157" s="32">
        <v>79465.126000100005</v>
      </c>
      <c r="J157" s="32">
        <v>76809.514000099996</v>
      </c>
      <c r="M157" s="12">
        <f t="shared" si="53"/>
        <v>1.35165274113295E-3</v>
      </c>
      <c r="N157" s="12">
        <f t="shared" si="53"/>
        <v>2.279763576218008E-3</v>
      </c>
      <c r="O157" s="12">
        <f t="shared" si="53"/>
        <v>2.9700417260406795E-3</v>
      </c>
      <c r="P157" s="12">
        <f t="shared" si="53"/>
        <v>8.3568998409054649E-4</v>
      </c>
      <c r="Q157" s="12">
        <f t="shared" si="53"/>
        <v>1.7524267388167923E-3</v>
      </c>
      <c r="R157" s="12">
        <f t="shared" si="53"/>
        <v>1.7757976558945854E-3</v>
      </c>
      <c r="S157" s="12">
        <f t="shared" si="53"/>
        <v>1.2738405474920559E-3</v>
      </c>
      <c r="T157" s="12">
        <f t="shared" si="53"/>
        <v>2.6612036308677222E-3</v>
      </c>
      <c r="U157" s="12">
        <f t="shared" si="53"/>
        <v>2.3992215221151705E-3</v>
      </c>
      <c r="W157" s="12">
        <f t="shared" si="54"/>
        <v>2.2004860144638791E-3</v>
      </c>
      <c r="X157" s="12">
        <f t="shared" si="55"/>
        <v>1.4546381262673079E-3</v>
      </c>
      <c r="Y157" s="12">
        <f t="shared" si="56"/>
        <v>2.111421900158316E-3</v>
      </c>
      <c r="Z157" s="12">
        <f t="shared" si="57"/>
        <v>1.9221820136298344E-3</v>
      </c>
      <c r="AA157" s="12">
        <f t="shared" si="58"/>
        <v>8.1210185658322912E-4</v>
      </c>
      <c r="AB157" s="12">
        <f t="shared" si="59"/>
        <v>5.3615217240006842E-4</v>
      </c>
      <c r="AC157" s="12">
        <f t="shared" si="60"/>
        <v>7.3709941532827867E-4</v>
      </c>
      <c r="AD157" s="12">
        <f t="shared" si="61"/>
        <v>7.0499598096867688E-4</v>
      </c>
      <c r="AE157" s="12">
        <f t="shared" si="62"/>
        <v>0.36905567735729855</v>
      </c>
      <c r="AF157" s="12">
        <f t="shared" si="62"/>
        <v>0.36858113555422084</v>
      </c>
      <c r="AG157" s="12">
        <f t="shared" si="62"/>
        <v>0.34910096142936209</v>
      </c>
      <c r="AH157" s="12">
        <f t="shared" si="62"/>
        <v>0.36676858693385006</v>
      </c>
    </row>
    <row r="158" spans="1:34" x14ac:dyDescent="0.25">
      <c r="A158" s="32" t="s">
        <v>335</v>
      </c>
      <c r="B158" s="32">
        <v>42066.478000000003</v>
      </c>
      <c r="C158" s="32">
        <v>68637.361999999994</v>
      </c>
      <c r="D158" s="32">
        <v>89849.930000199995</v>
      </c>
      <c r="E158" s="32">
        <v>33033.360000000001</v>
      </c>
      <c r="F158" s="32">
        <v>55023.735999999997</v>
      </c>
      <c r="G158" s="32">
        <v>59301.218000000001</v>
      </c>
      <c r="H158" s="32">
        <v>35723.356</v>
      </c>
      <c r="I158" s="32">
        <v>60990.922000099999</v>
      </c>
      <c r="J158" s="32">
        <v>61848.98</v>
      </c>
      <c r="M158" s="12">
        <f t="shared" si="53"/>
        <v>1.3055458881735989E-3</v>
      </c>
      <c r="N158" s="12">
        <f t="shared" si="53"/>
        <v>1.8770903892170049E-3</v>
      </c>
      <c r="O158" s="12">
        <f t="shared" si="53"/>
        <v>2.4386045426953136E-3</v>
      </c>
      <c r="P158" s="12">
        <f t="shared" ref="P158:U170" si="63">E158/E$170</f>
        <v>7.8909736563596681E-4</v>
      </c>
      <c r="Q158" s="12">
        <f t="shared" si="63"/>
        <v>1.3605612204436162E-3</v>
      </c>
      <c r="R158" s="12">
        <f t="shared" si="63"/>
        <v>1.5522324537414287E-3</v>
      </c>
      <c r="S158" s="12">
        <f t="shared" si="63"/>
        <v>1.2178342962341927E-3</v>
      </c>
      <c r="T158" s="12">
        <f t="shared" si="63"/>
        <v>2.0425219369366119E-3</v>
      </c>
      <c r="U158" s="12">
        <f t="shared" si="63"/>
        <v>1.9319143711373772E-3</v>
      </c>
      <c r="W158" s="12">
        <f t="shared" si="54"/>
        <v>1.873746940028639E-3</v>
      </c>
      <c r="X158" s="12">
        <f t="shared" si="55"/>
        <v>1.2339636799403371E-3</v>
      </c>
      <c r="Y158" s="12">
        <f t="shared" si="56"/>
        <v>1.7307568681027275E-3</v>
      </c>
      <c r="Z158" s="12">
        <f t="shared" si="57"/>
        <v>1.6128224960239013E-3</v>
      </c>
      <c r="AA158" s="12">
        <f t="shared" si="58"/>
        <v>5.665367266435566E-4</v>
      </c>
      <c r="AB158" s="12">
        <f t="shared" si="59"/>
        <v>3.9700628914482233E-4</v>
      </c>
      <c r="AC158" s="12">
        <f t="shared" si="60"/>
        <v>4.4763342363163863E-4</v>
      </c>
      <c r="AD158" s="12">
        <f t="shared" si="61"/>
        <v>5.0429149913276672E-4</v>
      </c>
      <c r="AE158" s="12">
        <f t="shared" si="62"/>
        <v>0.30235498430481622</v>
      </c>
      <c r="AF158" s="12">
        <f t="shared" si="62"/>
        <v>0.32173255631317921</v>
      </c>
      <c r="AG158" s="12">
        <f t="shared" si="62"/>
        <v>0.25863449215853107</v>
      </c>
      <c r="AH158" s="12">
        <f t="shared" si="62"/>
        <v>0.3126763796859226</v>
      </c>
    </row>
    <row r="159" spans="1:34" x14ac:dyDescent="0.25">
      <c r="A159" s="32" t="s">
        <v>336</v>
      </c>
      <c r="B159" s="32">
        <v>0</v>
      </c>
      <c r="C159" s="32">
        <v>0</v>
      </c>
      <c r="D159" s="32">
        <v>0</v>
      </c>
      <c r="E159" s="32">
        <v>0</v>
      </c>
      <c r="F159" s="32">
        <v>0</v>
      </c>
      <c r="G159" s="32">
        <v>0</v>
      </c>
      <c r="H159" s="32">
        <v>0</v>
      </c>
      <c r="I159" s="32">
        <v>0</v>
      </c>
      <c r="J159" s="32">
        <v>0</v>
      </c>
      <c r="M159" s="12">
        <f t="shared" ref="M159:O170" si="64">B159/B$170</f>
        <v>0</v>
      </c>
      <c r="N159" s="12">
        <f t="shared" si="64"/>
        <v>0</v>
      </c>
      <c r="O159" s="12">
        <f t="shared" si="64"/>
        <v>0</v>
      </c>
      <c r="P159" s="12">
        <f t="shared" si="63"/>
        <v>0</v>
      </c>
      <c r="Q159" s="12">
        <f t="shared" si="63"/>
        <v>0</v>
      </c>
      <c r="R159" s="12">
        <f t="shared" si="63"/>
        <v>0</v>
      </c>
      <c r="S159" s="12">
        <f t="shared" si="63"/>
        <v>0</v>
      </c>
      <c r="T159" s="12">
        <f t="shared" si="63"/>
        <v>0</v>
      </c>
      <c r="U159" s="12">
        <f t="shared" si="63"/>
        <v>0</v>
      </c>
      <c r="W159" s="12">
        <f t="shared" si="54"/>
        <v>0</v>
      </c>
      <c r="X159" s="12">
        <f t="shared" si="55"/>
        <v>0</v>
      </c>
      <c r="Y159" s="12">
        <f t="shared" si="56"/>
        <v>0</v>
      </c>
      <c r="Z159" s="12">
        <f t="shared" si="57"/>
        <v>0</v>
      </c>
      <c r="AA159" s="12">
        <f t="shared" si="58"/>
        <v>0</v>
      </c>
      <c r="AB159" s="12">
        <f t="shared" si="59"/>
        <v>0</v>
      </c>
      <c r="AC159" s="12">
        <f t="shared" si="60"/>
        <v>0</v>
      </c>
      <c r="AD159" s="12">
        <f t="shared" si="61"/>
        <v>0</v>
      </c>
      <c r="AE159" s="12" t="e">
        <f t="shared" si="62"/>
        <v>#DIV/0!</v>
      </c>
      <c r="AF159" s="12" t="e">
        <f t="shared" si="62"/>
        <v>#DIV/0!</v>
      </c>
      <c r="AG159" s="12" t="e">
        <f t="shared" si="62"/>
        <v>#DIV/0!</v>
      </c>
      <c r="AH159" s="12" t="e">
        <f t="shared" si="62"/>
        <v>#DIV/0!</v>
      </c>
    </row>
    <row r="160" spans="1:34" x14ac:dyDescent="0.25">
      <c r="A160" s="32" t="s">
        <v>337</v>
      </c>
      <c r="B160" s="32">
        <v>8434.5460000000003</v>
      </c>
      <c r="C160" s="32">
        <v>22131.416000000001</v>
      </c>
      <c r="D160" s="32">
        <v>33127.978000000003</v>
      </c>
      <c r="E160" s="32">
        <v>4781.42000001</v>
      </c>
      <c r="F160" s="32">
        <v>10857.598</v>
      </c>
      <c r="G160" s="32">
        <v>12195.172</v>
      </c>
      <c r="H160" s="32">
        <v>6867.3239999999996</v>
      </c>
      <c r="I160" s="32">
        <v>17902.126</v>
      </c>
      <c r="J160" s="32">
        <v>18818.026000000002</v>
      </c>
      <c r="M160" s="12">
        <f t="shared" si="64"/>
        <v>2.6176869023622739E-4</v>
      </c>
      <c r="N160" s="12">
        <f t="shared" si="64"/>
        <v>6.052486147903449E-4</v>
      </c>
      <c r="O160" s="12">
        <f t="shared" si="64"/>
        <v>8.9912187623218621E-4</v>
      </c>
      <c r="P160" s="12">
        <f t="shared" si="63"/>
        <v>1.142180488453798E-4</v>
      </c>
      <c r="Q160" s="12">
        <f t="shared" si="63"/>
        <v>2.6847371443418833E-4</v>
      </c>
      <c r="R160" s="12">
        <f t="shared" si="63"/>
        <v>3.1921337193038373E-4</v>
      </c>
      <c r="S160" s="12">
        <f t="shared" si="63"/>
        <v>2.3411189840484697E-4</v>
      </c>
      <c r="T160" s="12">
        <f t="shared" si="63"/>
        <v>5.9952340239656195E-4</v>
      </c>
      <c r="U160" s="12">
        <f t="shared" si="63"/>
        <v>5.8779974812578665E-4</v>
      </c>
      <c r="W160" s="12">
        <f t="shared" si="54"/>
        <v>5.8871306041958615E-4</v>
      </c>
      <c r="X160" s="12">
        <f t="shared" si="55"/>
        <v>2.3396837840331726E-4</v>
      </c>
      <c r="Y160" s="12">
        <f t="shared" si="56"/>
        <v>4.7381168297573189E-4</v>
      </c>
      <c r="Z160" s="12">
        <f t="shared" si="57"/>
        <v>4.3216437393287844E-4</v>
      </c>
      <c r="AA160" s="12">
        <f t="shared" si="58"/>
        <v>3.1899818078409329E-4</v>
      </c>
      <c r="AB160" s="12">
        <f t="shared" si="59"/>
        <v>1.0676485509114776E-4</v>
      </c>
      <c r="AC160" s="12">
        <f t="shared" si="60"/>
        <v>2.0766884951735451E-4</v>
      </c>
      <c r="AD160" s="12">
        <f t="shared" si="61"/>
        <v>2.5227484418725935E-4</v>
      </c>
      <c r="AE160" s="12">
        <f t="shared" si="62"/>
        <v>0.5418568097618518</v>
      </c>
      <c r="AF160" s="12">
        <f t="shared" si="62"/>
        <v>0.45632172954203809</v>
      </c>
      <c r="AG160" s="12">
        <f t="shared" si="62"/>
        <v>0.43829406698692797</v>
      </c>
      <c r="AH160" s="12">
        <f t="shared" si="62"/>
        <v>0.58374743362450643</v>
      </c>
    </row>
    <row r="161" spans="1:34" x14ac:dyDescent="0.25">
      <c r="A161" s="32" t="s">
        <v>338</v>
      </c>
      <c r="B161" s="32">
        <v>12151.04000001</v>
      </c>
      <c r="C161" s="32">
        <v>35298.592000000004</v>
      </c>
      <c r="D161" s="32">
        <v>50721.506000000001</v>
      </c>
      <c r="E161" s="32">
        <v>9580.3160000099997</v>
      </c>
      <c r="F161" s="32">
        <v>21176.510000000002</v>
      </c>
      <c r="G161" s="32">
        <v>23197.896000000001</v>
      </c>
      <c r="H161" s="32">
        <v>9312.4539999999997</v>
      </c>
      <c r="I161" s="32">
        <v>28426.633999999998</v>
      </c>
      <c r="J161" s="32">
        <v>28959.481999989999</v>
      </c>
      <c r="M161" s="12">
        <f t="shared" si="64"/>
        <v>3.7711120738574737E-4</v>
      </c>
      <c r="N161" s="12">
        <f t="shared" si="64"/>
        <v>9.6534374086364606E-4</v>
      </c>
      <c r="O161" s="12">
        <f t="shared" si="64"/>
        <v>1.3766253901775136E-3</v>
      </c>
      <c r="P161" s="12">
        <f t="shared" si="63"/>
        <v>2.2885356250675057E-4</v>
      </c>
      <c r="Q161" s="12">
        <f t="shared" si="63"/>
        <v>5.236274448964434E-4</v>
      </c>
      <c r="R161" s="12">
        <f t="shared" si="63"/>
        <v>6.0721395350966446E-4</v>
      </c>
      <c r="S161" s="12">
        <f t="shared" si="63"/>
        <v>3.1746809743472289E-4</v>
      </c>
      <c r="T161" s="12">
        <f t="shared" si="63"/>
        <v>9.5197812451782479E-4</v>
      </c>
      <c r="U161" s="12">
        <f t="shared" si="63"/>
        <v>9.0457820737665964E-4</v>
      </c>
      <c r="W161" s="12">
        <f t="shared" si="54"/>
        <v>9.0636011280896892E-4</v>
      </c>
      <c r="X161" s="12">
        <f t="shared" si="55"/>
        <v>4.5323165363761946E-4</v>
      </c>
      <c r="Y161" s="12">
        <f t="shared" si="56"/>
        <v>7.2467480977640242E-4</v>
      </c>
      <c r="Z161" s="12">
        <f t="shared" si="57"/>
        <v>6.9475552540766369E-4</v>
      </c>
      <c r="AA161" s="12">
        <f t="shared" si="58"/>
        <v>5.0236087793969629E-4</v>
      </c>
      <c r="AB161" s="12">
        <f t="shared" si="59"/>
        <v>1.9876071528394739E-4</v>
      </c>
      <c r="AC161" s="12">
        <f t="shared" si="60"/>
        <v>3.5344683895649265E-4</v>
      </c>
      <c r="AD161" s="12">
        <f t="shared" si="61"/>
        <v>3.7841944652220106E-4</v>
      </c>
      <c r="AE161" s="12">
        <f t="shared" si="62"/>
        <v>0.55426189970208628</v>
      </c>
      <c r="AF161" s="12">
        <f t="shared" si="62"/>
        <v>0.43854111620117814</v>
      </c>
      <c r="AG161" s="12">
        <f t="shared" si="62"/>
        <v>0.48773164761384247</v>
      </c>
      <c r="AH161" s="12">
        <f t="shared" si="62"/>
        <v>0.54468000999366617</v>
      </c>
    </row>
    <row r="162" spans="1:34" x14ac:dyDescent="0.25">
      <c r="A162" s="32" t="s">
        <v>339</v>
      </c>
      <c r="B162" s="32">
        <v>3862.6239999999998</v>
      </c>
      <c r="C162" s="32">
        <v>9524.1020000000008</v>
      </c>
      <c r="D162" s="32">
        <v>13776.34</v>
      </c>
      <c r="E162" s="32">
        <v>2123.5520000000001</v>
      </c>
      <c r="F162" s="32">
        <v>4169.66</v>
      </c>
      <c r="G162" s="32">
        <v>5498.49600001</v>
      </c>
      <c r="H162" s="32">
        <v>3112.9059999999999</v>
      </c>
      <c r="I162" s="32">
        <v>7915.7740000000003</v>
      </c>
      <c r="J162" s="32">
        <v>8466.3080000000009</v>
      </c>
      <c r="M162" s="12">
        <f t="shared" si="64"/>
        <v>1.1987770596722308E-4</v>
      </c>
      <c r="N162" s="12">
        <f t="shared" si="64"/>
        <v>2.6046456054244126E-4</v>
      </c>
      <c r="O162" s="12">
        <f t="shared" si="64"/>
        <v>3.7390174155550678E-4</v>
      </c>
      <c r="P162" s="12">
        <f t="shared" si="63"/>
        <v>5.0727182732576667E-5</v>
      </c>
      <c r="Q162" s="12">
        <f t="shared" si="63"/>
        <v>1.0310237200968921E-4</v>
      </c>
      <c r="R162" s="12">
        <f t="shared" si="63"/>
        <v>1.4392527212481459E-4</v>
      </c>
      <c r="S162" s="12">
        <f t="shared" si="63"/>
        <v>1.0612115188038871E-4</v>
      </c>
      <c r="T162" s="12">
        <f t="shared" si="63"/>
        <v>2.6509095964815819E-4</v>
      </c>
      <c r="U162" s="12">
        <f t="shared" si="63"/>
        <v>2.6445354629414013E-4</v>
      </c>
      <c r="W162" s="12">
        <f t="shared" si="54"/>
        <v>2.5141466935505705E-4</v>
      </c>
      <c r="X162" s="12">
        <f t="shared" si="55"/>
        <v>9.925160895569349E-5</v>
      </c>
      <c r="Y162" s="12">
        <f t="shared" si="56"/>
        <v>2.1188855260756236E-4</v>
      </c>
      <c r="Z162" s="12">
        <f t="shared" si="57"/>
        <v>1.8751827697277096E-4</v>
      </c>
      <c r="AA162" s="12">
        <f t="shared" si="58"/>
        <v>1.2725359744233963E-4</v>
      </c>
      <c r="AB162" s="12">
        <f t="shared" si="59"/>
        <v>4.6718221805462657E-5</v>
      </c>
      <c r="AC162" s="12">
        <f t="shared" si="60"/>
        <v>9.1597810379849513E-5</v>
      </c>
      <c r="AD162" s="12">
        <f t="shared" si="61"/>
        <v>1.0661581161148181E-4</v>
      </c>
      <c r="AE162" s="12">
        <f t="shared" si="62"/>
        <v>0.50615024878531423</v>
      </c>
      <c r="AF162" s="12">
        <f t="shared" si="62"/>
        <v>0.47070493160788912</v>
      </c>
      <c r="AG162" s="12">
        <f t="shared" si="62"/>
        <v>0.43229239735993347</v>
      </c>
      <c r="AH162" s="12">
        <f t="shared" si="62"/>
        <v>0.56856224007947342</v>
      </c>
    </row>
    <row r="163" spans="1:34" x14ac:dyDescent="0.25">
      <c r="A163" s="32" t="s">
        <v>340</v>
      </c>
      <c r="B163" s="32">
        <v>17947.256000000001</v>
      </c>
      <c r="C163" s="32">
        <v>37193.483999999997</v>
      </c>
      <c r="D163" s="32">
        <v>51487.839999999997</v>
      </c>
      <c r="E163" s="32">
        <v>13148.922</v>
      </c>
      <c r="F163" s="32">
        <v>26744.916000000001</v>
      </c>
      <c r="G163" s="32">
        <v>26748.576000000001</v>
      </c>
      <c r="H163" s="32">
        <v>15078.022000000001</v>
      </c>
      <c r="I163" s="32">
        <v>40159.326000000001</v>
      </c>
      <c r="J163" s="32">
        <v>35158.65</v>
      </c>
      <c r="M163" s="12">
        <f t="shared" si="64"/>
        <v>5.5699852682696536E-4</v>
      </c>
      <c r="N163" s="12">
        <f t="shared" si="64"/>
        <v>1.0171651316945491E-3</v>
      </c>
      <c r="O163" s="12">
        <f t="shared" si="64"/>
        <v>1.3974243554479117E-3</v>
      </c>
      <c r="P163" s="12">
        <f t="shared" si="63"/>
        <v>3.141000404183168E-4</v>
      </c>
      <c r="Q163" s="12">
        <f t="shared" si="63"/>
        <v>6.6131633725528924E-4</v>
      </c>
      <c r="R163" s="12">
        <f t="shared" si="63"/>
        <v>7.0015438398869125E-4</v>
      </c>
      <c r="S163" s="12">
        <f t="shared" si="63"/>
        <v>5.1402035998447833E-4</v>
      </c>
      <c r="T163" s="12">
        <f t="shared" si="63"/>
        <v>1.3448936601983873E-3</v>
      </c>
      <c r="U163" s="12">
        <f t="shared" si="63"/>
        <v>1.0982153821257707E-3</v>
      </c>
      <c r="W163" s="12">
        <f t="shared" si="54"/>
        <v>9.9052933798980864E-4</v>
      </c>
      <c r="X163" s="12">
        <f t="shared" si="55"/>
        <v>5.5852358722076583E-4</v>
      </c>
      <c r="Y163" s="12">
        <f t="shared" si="56"/>
        <v>9.8570980076954549E-4</v>
      </c>
      <c r="Z163" s="12">
        <f t="shared" si="57"/>
        <v>8.4492090866003988E-4</v>
      </c>
      <c r="AA163" s="12">
        <f t="shared" si="58"/>
        <v>4.2084556844882207E-4</v>
      </c>
      <c r="AB163" s="12">
        <f t="shared" si="59"/>
        <v>2.1256587482974118E-4</v>
      </c>
      <c r="AC163" s="12">
        <f t="shared" si="60"/>
        <v>4.2670919796661846E-4</v>
      </c>
      <c r="AD163" s="12">
        <f t="shared" si="61"/>
        <v>3.8371412278407312E-4</v>
      </c>
      <c r="AE163" s="12">
        <f t="shared" si="62"/>
        <v>0.42486936258030561</v>
      </c>
      <c r="AF163" s="12">
        <f t="shared" si="62"/>
        <v>0.38058531401955087</v>
      </c>
      <c r="AG163" s="12">
        <f t="shared" si="62"/>
        <v>0.43289535889111158</v>
      </c>
      <c r="AH163" s="12">
        <f t="shared" si="62"/>
        <v>0.45414206093278642</v>
      </c>
    </row>
    <row r="164" spans="1:34" x14ac:dyDescent="0.25">
      <c r="A164" s="32" t="s">
        <v>341</v>
      </c>
      <c r="B164" s="32">
        <v>2239.6039999999998</v>
      </c>
      <c r="C164" s="32">
        <v>3009.326</v>
      </c>
      <c r="D164" s="32">
        <v>4299.3339999999998</v>
      </c>
      <c r="E164" s="32">
        <v>1035.8119999999999</v>
      </c>
      <c r="F164" s="32">
        <v>1457.338</v>
      </c>
      <c r="G164" s="32">
        <v>1680.336</v>
      </c>
      <c r="H164" s="32">
        <v>2091.172</v>
      </c>
      <c r="I164" s="32">
        <v>2941.366</v>
      </c>
      <c r="J164" s="32">
        <v>2559.1819999999998</v>
      </c>
      <c r="M164" s="12">
        <f t="shared" si="64"/>
        <v>6.9506788596305683E-5</v>
      </c>
      <c r="N164" s="12">
        <f t="shared" si="64"/>
        <v>8.2298863884379075E-5</v>
      </c>
      <c r="O164" s="12">
        <f t="shared" si="64"/>
        <v>1.1668763039593993E-4</v>
      </c>
      <c r="P164" s="12">
        <f t="shared" si="63"/>
        <v>2.4743366115167273E-5</v>
      </c>
      <c r="Q164" s="12">
        <f t="shared" si="63"/>
        <v>3.6035313339662339E-5</v>
      </c>
      <c r="R164" s="12">
        <f t="shared" si="63"/>
        <v>4.3983448575880131E-5</v>
      </c>
      <c r="S164" s="12">
        <f t="shared" si="63"/>
        <v>7.1289522208513927E-5</v>
      </c>
      <c r="T164" s="12">
        <f t="shared" si="63"/>
        <v>9.8503258887439727E-5</v>
      </c>
      <c r="U164" s="12">
        <f t="shared" si="63"/>
        <v>7.9938593719024864E-5</v>
      </c>
      <c r="W164" s="12">
        <f t="shared" si="54"/>
        <v>8.9497760958874879E-5</v>
      </c>
      <c r="X164" s="12">
        <f t="shared" si="55"/>
        <v>3.4920709343569917E-5</v>
      </c>
      <c r="Y164" s="12">
        <f t="shared" si="56"/>
        <v>8.3243791604992848E-5</v>
      </c>
      <c r="Z164" s="147">
        <f>AVERAGE(M164:U164)</f>
        <v>6.9220753969145897E-5</v>
      </c>
      <c r="AA164" s="12">
        <f t="shared" si="58"/>
        <v>2.4400328840968866E-5</v>
      </c>
      <c r="AB164" s="12">
        <f t="shared" si="59"/>
        <v>9.6683478332565464E-6</v>
      </c>
      <c r="AC164" s="12">
        <f t="shared" si="60"/>
        <v>1.3904679636961551E-5</v>
      </c>
      <c r="AD164" s="12">
        <f t="shared" si="61"/>
        <v>2.982715457703932E-5</v>
      </c>
      <c r="AE164" s="12">
        <f t="shared" si="62"/>
        <v>0.2726361931242175</v>
      </c>
      <c r="AF164" s="12">
        <f t="shared" si="62"/>
        <v>0.27686573425911282</v>
      </c>
      <c r="AG164" s="12">
        <f t="shared" si="62"/>
        <v>0.16703563555756593</v>
      </c>
      <c r="AH164" s="12">
        <f t="shared" si="62"/>
        <v>0.4308990131822939</v>
      </c>
    </row>
    <row r="165" spans="1:34" x14ac:dyDescent="0.25">
      <c r="A165" s="32" t="s">
        <v>342</v>
      </c>
      <c r="B165" s="32">
        <v>4019.1979999999999</v>
      </c>
      <c r="C165" s="32">
        <v>8994.1920000200007</v>
      </c>
      <c r="D165" s="32">
        <v>15673.106</v>
      </c>
      <c r="E165" s="32">
        <v>1900.796</v>
      </c>
      <c r="F165" s="32">
        <v>4167.4920000000002</v>
      </c>
      <c r="G165" s="32">
        <v>4873.61200001</v>
      </c>
      <c r="H165" s="32">
        <v>3413.7539999999999</v>
      </c>
      <c r="I165" s="32">
        <v>8713.7459999999992</v>
      </c>
      <c r="J165" s="32">
        <v>8167.5879999999997</v>
      </c>
      <c r="M165" s="12">
        <f t="shared" si="64"/>
        <v>1.2473702748909835E-4</v>
      </c>
      <c r="N165" s="12">
        <f t="shared" si="64"/>
        <v>2.4597261418657108E-4</v>
      </c>
      <c r="O165" s="12">
        <f t="shared" si="64"/>
        <v>4.2538160563575396E-4</v>
      </c>
      <c r="P165" s="12">
        <f t="shared" si="63"/>
        <v>4.5406011262898571E-5</v>
      </c>
      <c r="Q165" s="12">
        <f t="shared" si="63"/>
        <v>1.0304876429526718E-4</v>
      </c>
      <c r="R165" s="12">
        <f t="shared" si="63"/>
        <v>1.2756869029838803E-4</v>
      </c>
      <c r="S165" s="12">
        <f t="shared" si="63"/>
        <v>1.1637727150009815E-4</v>
      </c>
      <c r="T165" s="12">
        <f t="shared" si="63"/>
        <v>2.9181420405260424E-4</v>
      </c>
      <c r="U165" s="12">
        <f t="shared" si="63"/>
        <v>2.5512273015220605E-4</v>
      </c>
      <c r="W165" s="12">
        <f t="shared" si="54"/>
        <v>2.6536374910380781E-4</v>
      </c>
      <c r="X165" s="12">
        <f t="shared" si="55"/>
        <v>9.2007821952184594E-5</v>
      </c>
      <c r="Y165" s="12">
        <f t="shared" si="56"/>
        <v>2.2110473523496947E-4</v>
      </c>
      <c r="Z165" s="12">
        <f t="shared" si="57"/>
        <v>1.9282543543032064E-4</v>
      </c>
      <c r="AA165" s="12">
        <f t="shared" si="58"/>
        <v>1.5125740536343663E-4</v>
      </c>
      <c r="AB165" s="12">
        <f t="shared" si="59"/>
        <v>4.2179417521341736E-5</v>
      </c>
      <c r="AC165" s="12">
        <f t="shared" si="60"/>
        <v>9.2533492906622693E-5</v>
      </c>
      <c r="AD165" s="12">
        <f t="shared" si="61"/>
        <v>1.1995720971705967E-4</v>
      </c>
      <c r="AE165" s="12">
        <f t="shared" si="62"/>
        <v>0.57000025766242157</v>
      </c>
      <c r="AF165" s="12">
        <f t="shared" si="62"/>
        <v>0.45843295305112097</v>
      </c>
      <c r="AG165" s="12">
        <f t="shared" si="62"/>
        <v>0.41850525185852189</v>
      </c>
      <c r="AH165" s="12">
        <f t="shared" si="62"/>
        <v>0.6221026258769029</v>
      </c>
    </row>
    <row r="166" spans="1:34" x14ac:dyDescent="0.25">
      <c r="A166" s="32" t="s">
        <v>343</v>
      </c>
      <c r="B166" s="32">
        <v>3914.7060000000001</v>
      </c>
      <c r="C166" s="32">
        <v>10128.933999999999</v>
      </c>
      <c r="D166" s="32">
        <v>17028.38</v>
      </c>
      <c r="E166" s="32">
        <v>1772.192</v>
      </c>
      <c r="F166" s="32">
        <v>4082.1480000000001</v>
      </c>
      <c r="G166" s="32">
        <v>4998.4520000100001</v>
      </c>
      <c r="H166" s="32">
        <v>2976.2359999999999</v>
      </c>
      <c r="I166" s="32">
        <v>8300.732</v>
      </c>
      <c r="J166" s="32">
        <v>8831.2360000000008</v>
      </c>
      <c r="M166" s="12">
        <f t="shared" si="64"/>
        <v>1.2149408661472719E-4</v>
      </c>
      <c r="N166" s="12">
        <f t="shared" si="64"/>
        <v>2.7700546918474746E-4</v>
      </c>
      <c r="O166" s="12">
        <f t="shared" si="64"/>
        <v>4.6216491011901286E-4</v>
      </c>
      <c r="P166" s="12">
        <f t="shared" si="63"/>
        <v>4.2333932685053392E-5</v>
      </c>
      <c r="Q166" s="12">
        <f t="shared" si="63"/>
        <v>1.0093847980281578E-4</v>
      </c>
      <c r="R166" s="12">
        <f t="shared" si="63"/>
        <v>1.3083642587044796E-4</v>
      </c>
      <c r="S166" s="12">
        <f t="shared" si="63"/>
        <v>1.0146197559061552E-4</v>
      </c>
      <c r="T166" s="12">
        <f t="shared" si="63"/>
        <v>2.7798279885986831E-4</v>
      </c>
      <c r="U166" s="12">
        <f t="shared" si="63"/>
        <v>2.7585243512998547E-4</v>
      </c>
      <c r="W166" s="12">
        <f t="shared" si="54"/>
        <v>2.8688815530616252E-4</v>
      </c>
      <c r="X166" s="12">
        <f t="shared" si="55"/>
        <v>9.1369612786105711E-5</v>
      </c>
      <c r="Y166" s="12">
        <f t="shared" si="56"/>
        <v>2.1843240319348976E-4</v>
      </c>
      <c r="Z166" s="12">
        <f t="shared" si="57"/>
        <v>1.9889672376191932E-4</v>
      </c>
      <c r="AA166" s="12">
        <f t="shared" si="58"/>
        <v>1.7055029495870958E-4</v>
      </c>
      <c r="AB166" s="12">
        <f t="shared" si="59"/>
        <v>4.5020497964763939E-5</v>
      </c>
      <c r="AC166" s="12">
        <f t="shared" si="60"/>
        <v>1.0130496193476821E-4</v>
      </c>
      <c r="AD166" s="12">
        <f t="shared" si="61"/>
        <v>1.3314115183368165E-4</v>
      </c>
      <c r="AE166" s="12">
        <f t="shared" si="62"/>
        <v>0.59448357070266977</v>
      </c>
      <c r="AF166" s="12">
        <f t="shared" si="62"/>
        <v>0.49272943806991887</v>
      </c>
      <c r="AG166" s="12">
        <f t="shared" si="62"/>
        <v>0.46378174874096495</v>
      </c>
      <c r="AH166" s="12">
        <f t="shared" si="62"/>
        <v>0.66939841599931271</v>
      </c>
    </row>
    <row r="167" spans="1:34" x14ac:dyDescent="0.25">
      <c r="A167" s="32" t="s">
        <v>344</v>
      </c>
      <c r="B167" s="32">
        <v>0</v>
      </c>
      <c r="C167" s="32">
        <v>0</v>
      </c>
      <c r="D167" s="32">
        <v>0</v>
      </c>
      <c r="E167" s="32">
        <v>0</v>
      </c>
      <c r="F167" s="32">
        <v>0</v>
      </c>
      <c r="G167" s="32">
        <v>0</v>
      </c>
      <c r="H167" s="32">
        <v>0</v>
      </c>
      <c r="I167" s="32">
        <v>0</v>
      </c>
      <c r="J167" s="32">
        <v>0</v>
      </c>
      <c r="M167" s="12">
        <f t="shared" si="64"/>
        <v>0</v>
      </c>
      <c r="N167" s="12">
        <f t="shared" si="64"/>
        <v>0</v>
      </c>
      <c r="O167" s="12">
        <f t="shared" si="64"/>
        <v>0</v>
      </c>
      <c r="P167" s="12">
        <f t="shared" si="63"/>
        <v>0</v>
      </c>
      <c r="Q167" s="12">
        <f t="shared" si="63"/>
        <v>0</v>
      </c>
      <c r="R167" s="12">
        <f t="shared" si="63"/>
        <v>0</v>
      </c>
      <c r="S167" s="12">
        <f t="shared" si="63"/>
        <v>0</v>
      </c>
      <c r="T167" s="12">
        <f t="shared" si="63"/>
        <v>0</v>
      </c>
      <c r="U167" s="12">
        <f t="shared" si="63"/>
        <v>0</v>
      </c>
      <c r="W167" s="12">
        <f t="shared" si="54"/>
        <v>0</v>
      </c>
      <c r="X167" s="12">
        <f t="shared" si="55"/>
        <v>0</v>
      </c>
      <c r="Y167" s="12">
        <f t="shared" si="56"/>
        <v>0</v>
      </c>
      <c r="Z167" s="12">
        <f t="shared" si="57"/>
        <v>0</v>
      </c>
      <c r="AA167" s="12">
        <f t="shared" si="58"/>
        <v>0</v>
      </c>
      <c r="AB167" s="12">
        <f t="shared" si="59"/>
        <v>0</v>
      </c>
      <c r="AC167" s="12">
        <f t="shared" si="60"/>
        <v>0</v>
      </c>
      <c r="AD167" s="12">
        <f t="shared" si="61"/>
        <v>0</v>
      </c>
      <c r="AE167" s="12" t="e">
        <f t="shared" si="62"/>
        <v>#DIV/0!</v>
      </c>
      <c r="AF167" s="12" t="e">
        <f t="shared" si="62"/>
        <v>#DIV/0!</v>
      </c>
      <c r="AG167" s="12" t="e">
        <f t="shared" si="62"/>
        <v>#DIV/0!</v>
      </c>
      <c r="AH167" s="12" t="e">
        <f t="shared" si="62"/>
        <v>#DIV/0!</v>
      </c>
    </row>
    <row r="168" spans="1:34" x14ac:dyDescent="0.25">
      <c r="A168" s="32" t="s">
        <v>345</v>
      </c>
      <c r="B168" s="32">
        <v>2001.492</v>
      </c>
      <c r="C168" s="32">
        <v>4748.42000001</v>
      </c>
      <c r="D168" s="32">
        <v>9371.0779999999995</v>
      </c>
      <c r="E168" s="32">
        <v>700.23400000000004</v>
      </c>
      <c r="F168" s="32">
        <v>1527.116</v>
      </c>
      <c r="G168" s="32">
        <v>2473.1559999999999</v>
      </c>
      <c r="H168" s="32">
        <v>1260.894</v>
      </c>
      <c r="I168" s="32">
        <v>4231.03</v>
      </c>
      <c r="J168" s="32">
        <v>4382.55</v>
      </c>
      <c r="M168" s="12">
        <f t="shared" si="64"/>
        <v>6.2116910543648374E-5</v>
      </c>
      <c r="N168" s="12">
        <f t="shared" si="64"/>
        <v>1.2985950051496126E-4</v>
      </c>
      <c r="O168" s="12">
        <f t="shared" si="64"/>
        <v>2.5433913393923895E-4</v>
      </c>
      <c r="P168" s="12">
        <f t="shared" si="63"/>
        <v>1.6727114793310024E-5</v>
      </c>
      <c r="Q168" s="12">
        <f t="shared" si="63"/>
        <v>3.776070037699682E-5</v>
      </c>
      <c r="R168" s="12">
        <f t="shared" si="63"/>
        <v>6.4735820541921027E-5</v>
      </c>
      <c r="S168" s="12">
        <f t="shared" si="63"/>
        <v>4.2984762045198557E-5</v>
      </c>
      <c r="T168" s="12">
        <f t="shared" si="63"/>
        <v>1.4169275209223337E-4</v>
      </c>
      <c r="U168" s="12">
        <f t="shared" si="63"/>
        <v>1.3689330571382282E-4</v>
      </c>
      <c r="W168" s="12">
        <f t="shared" si="54"/>
        <v>1.4877184833261619E-4</v>
      </c>
      <c r="X168" s="12">
        <f t="shared" si="55"/>
        <v>3.9741211904075956E-5</v>
      </c>
      <c r="Y168" s="12">
        <f t="shared" si="56"/>
        <v>1.0719027328375158E-4</v>
      </c>
      <c r="Z168" s="12">
        <f t="shared" si="57"/>
        <v>9.8567777840147903E-5</v>
      </c>
      <c r="AA168" s="12">
        <f t="shared" si="58"/>
        <v>9.7496684388588569E-5</v>
      </c>
      <c r="AB168" s="12">
        <f t="shared" si="59"/>
        <v>2.406555165263927E-5</v>
      </c>
      <c r="AC168" s="12">
        <f t="shared" si="60"/>
        <v>5.5655362962052261E-5</v>
      </c>
      <c r="AD168" s="12">
        <f t="shared" si="61"/>
        <v>7.4607833271429598E-5</v>
      </c>
      <c r="AE168" s="12">
        <f t="shared" si="62"/>
        <v>0.65534363847258703</v>
      </c>
      <c r="AF168" s="12">
        <f t="shared" si="62"/>
        <v>0.60555656205771236</v>
      </c>
      <c r="AG168" s="12">
        <f t="shared" si="62"/>
        <v>0.51922027304401663</v>
      </c>
      <c r="AH168" s="12">
        <f t="shared" si="62"/>
        <v>0.75691909573557292</v>
      </c>
    </row>
    <row r="169" spans="1:34" x14ac:dyDescent="0.25">
      <c r="A169" s="32" t="s">
        <v>346</v>
      </c>
      <c r="B169" s="32">
        <v>1810.2239999999999</v>
      </c>
      <c r="C169" s="32">
        <v>5031.3380000099996</v>
      </c>
      <c r="D169" s="32">
        <v>10287.1</v>
      </c>
      <c r="E169" s="32">
        <v>569.69600000000003</v>
      </c>
      <c r="F169" s="32">
        <v>1363.6</v>
      </c>
      <c r="G169" s="32">
        <v>2162.92</v>
      </c>
      <c r="H169" s="32">
        <v>1244.8900000000001</v>
      </c>
      <c r="I169" s="32">
        <v>4388.7359999999999</v>
      </c>
      <c r="J169" s="32">
        <v>4682.4800000100004</v>
      </c>
      <c r="M169" s="12">
        <f t="shared" si="64"/>
        <v>5.6180850221717263E-5</v>
      </c>
      <c r="N169" s="12">
        <f t="shared" si="64"/>
        <v>1.3759672472145822E-4</v>
      </c>
      <c r="O169" s="12">
        <f t="shared" si="64"/>
        <v>2.7920076054711586E-4</v>
      </c>
      <c r="P169" s="12">
        <f t="shared" si="63"/>
        <v>1.3608837030606265E-5</v>
      </c>
      <c r="Q169" s="12">
        <f t="shared" si="63"/>
        <v>3.3717472041464343E-5</v>
      </c>
      <c r="R169" s="12">
        <f t="shared" si="63"/>
        <v>5.6615272537006092E-5</v>
      </c>
      <c r="S169" s="12">
        <f t="shared" si="63"/>
        <v>4.2439174444836151E-5</v>
      </c>
      <c r="T169" s="12">
        <f t="shared" si="63"/>
        <v>1.4697416043995434E-4</v>
      </c>
      <c r="U169" s="12">
        <f t="shared" si="63"/>
        <v>1.4626191740886699E-4</v>
      </c>
      <c r="W169" s="12">
        <f t="shared" si="54"/>
        <v>1.5765944516343044E-4</v>
      </c>
      <c r="X169" s="12">
        <f t="shared" si="55"/>
        <v>3.4647193869692234E-5</v>
      </c>
      <c r="Y169" s="12">
        <f t="shared" si="56"/>
        <v>1.1189175076455249E-4</v>
      </c>
      <c r="Z169" s="12">
        <f t="shared" si="57"/>
        <v>1.0139946326589171E-4</v>
      </c>
      <c r="AA169" s="12">
        <f t="shared" si="58"/>
        <v>1.1285545916807372E-4</v>
      </c>
      <c r="AB169" s="12">
        <f t="shared" si="59"/>
        <v>2.1518286659256689E-5</v>
      </c>
      <c r="AC169" s="12">
        <f t="shared" si="60"/>
        <v>6.0148749701206172E-5</v>
      </c>
      <c r="AD169" s="12">
        <f t="shared" si="61"/>
        <v>8.4282222487631024E-5</v>
      </c>
      <c r="AE169" s="12">
        <f t="shared" si="62"/>
        <v>0.7158179394268912</v>
      </c>
      <c r="AF169" s="12">
        <f t="shared" si="62"/>
        <v>0.6210686712518988</v>
      </c>
      <c r="AG169" s="12">
        <f t="shared" si="62"/>
        <v>0.53756196761791497</v>
      </c>
      <c r="AH169" s="12">
        <f t="shared" si="62"/>
        <v>0.83119002579554579</v>
      </c>
    </row>
    <row r="170" spans="1:34" x14ac:dyDescent="0.25">
      <c r="A170" s="17" t="s">
        <v>175</v>
      </c>
      <c r="B170" s="32">
        <f t="shared" ref="B170:J170" si="65">SUM(B8:B169)</f>
        <v>32221370.67801512</v>
      </c>
      <c r="C170" s="32">
        <f t="shared" si="65"/>
        <v>36565826.768007085</v>
      </c>
      <c r="D170" s="32">
        <f t="shared" si="65"/>
        <v>36844813.67400869</v>
      </c>
      <c r="E170" s="32">
        <f t="shared" si="65"/>
        <v>41862210.468003556</v>
      </c>
      <c r="F170" s="32">
        <f t="shared" si="65"/>
        <v>40441940.556015037</v>
      </c>
      <c r="G170" s="32">
        <f t="shared" si="65"/>
        <v>38203825.630022816</v>
      </c>
      <c r="H170" s="32">
        <f t="shared" si="65"/>
        <v>29333511.226005338</v>
      </c>
      <c r="I170" s="32">
        <f t="shared" si="65"/>
        <v>29860595.814003643</v>
      </c>
      <c r="J170" s="32">
        <f t="shared" si="65"/>
        <v>32014348.526010297</v>
      </c>
      <c r="M170" s="12">
        <f t="shared" si="64"/>
        <v>1</v>
      </c>
      <c r="N170" s="12">
        <f t="shared" si="64"/>
        <v>1</v>
      </c>
      <c r="O170" s="12">
        <f t="shared" si="64"/>
        <v>1</v>
      </c>
      <c r="P170" s="12">
        <f t="shared" si="63"/>
        <v>1</v>
      </c>
      <c r="Q170" s="12">
        <f t="shared" si="63"/>
        <v>1</v>
      </c>
      <c r="R170" s="12">
        <f t="shared" si="63"/>
        <v>1</v>
      </c>
      <c r="S170" s="12">
        <f t="shared" si="63"/>
        <v>1</v>
      </c>
      <c r="T170" s="12">
        <f t="shared" si="63"/>
        <v>1</v>
      </c>
      <c r="U170" s="12">
        <f t="shared" si="63"/>
        <v>1</v>
      </c>
    </row>
  </sheetData>
  <mergeCells count="7">
    <mergeCell ref="B7:J7"/>
    <mergeCell ref="M7:U7"/>
    <mergeCell ref="A1:U1"/>
    <mergeCell ref="AK6:AN6"/>
    <mergeCell ref="AO6:AR6"/>
    <mergeCell ref="AS6:AV6"/>
    <mergeCell ref="AW6:AZ6"/>
  </mergeCells>
  <conditionalFormatting sqref="Z8:Z169">
    <cfRule type="top10" dxfId="8" priority="1" rank="20"/>
    <cfRule type="top10" dxfId="7" priority="2" rank="20"/>
    <cfRule type="top10" dxfId="6" priority="3" rank="40"/>
    <cfRule type="top10" dxfId="5" priority="4" rank="60"/>
    <cfRule type="top10" dxfId="4" priority="5" rank="80"/>
    <cfRule type="top10" dxfId="3" priority="6" rank="100"/>
    <cfRule type="top10" dxfId="2" priority="7" rank="118"/>
    <cfRule type="top10" dxfId="1" priority="8" rank="20"/>
    <cfRule type="top10" dxfId="0" priority="9" rank="20"/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 4</vt:lpstr>
      <vt:lpstr>Supplementary Figure 1</vt:lpstr>
      <vt:lpstr>Supplementary Figure 2</vt:lpstr>
      <vt:lpstr>Supplementary Figure 5</vt:lpstr>
      <vt:lpstr>Supplementary Figure 7</vt:lpstr>
      <vt:lpstr>Supplementary Figure 11</vt:lpstr>
      <vt:lpstr>Supplementary Table 1</vt:lpstr>
      <vt:lpstr>Supplementary Table 2</vt:lpstr>
      <vt:lpstr>Supplementary Table 4</vt:lpstr>
    </vt:vector>
  </TitlesOfParts>
  <Company>LUMC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Haan, N. de (CPM)</dc:creator>
  <cp:lastModifiedBy>Lageveen-Kammeijer, G.S.M. (CPM)</cp:lastModifiedBy>
  <dcterms:created xsi:type="dcterms:W3CDTF">2019-02-25T09:27:26Z</dcterms:created>
  <dcterms:modified xsi:type="dcterms:W3CDTF">2019-04-03T07:31:35Z</dcterms:modified>
</cp:coreProperties>
</file>