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tiff" ContentType="image/tiff"/>
  <Default Extension="emf" ContentType="image/x-emf"/>
  <Default Extension="rels" ContentType="application/vnd.openxmlformats-package.relationships+xml"/>
  <Default Extension="tif" ContentType="image/tiff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011"/>
  <workbookPr/>
  <mc:AlternateContent xmlns:mc="http://schemas.openxmlformats.org/markup-compatibility/2006">
    <mc:Choice Requires="x15">
      <x15ac:absPath xmlns:x15ac="http://schemas.microsoft.com/office/spreadsheetml/2010/11/ac" url="/Users/duharcourt/sandra/EZL1/EZL1 paper/Nature_Communications/revision_V3/"/>
    </mc:Choice>
  </mc:AlternateContent>
  <bookViews>
    <workbookView xWindow="1880" yWindow="460" windowWidth="38400" windowHeight="19320" tabRatio="500"/>
  </bookViews>
  <sheets>
    <sheet name="Fig 2a-b-c" sheetId="1" r:id="rId1"/>
    <sheet name="Fig 2d" sheetId="9" r:id="rId2"/>
    <sheet name="Fig 3 c" sheetId="14" r:id="rId3"/>
    <sheet name="Fig 3d" sheetId="15" r:id="rId4"/>
    <sheet name="Fig 3 c-d" sheetId="2" state="hidden" r:id="rId5"/>
    <sheet name="Fig 4f" sheetId="16" r:id="rId6"/>
    <sheet name="Fig 4 f" sheetId="3" state="hidden" r:id="rId7"/>
    <sheet name="Fig 5a-b" sheetId="17" r:id="rId8"/>
    <sheet name="Fig 5 a-b" sheetId="4" state="hidden" r:id="rId9"/>
    <sheet name="Sup Fig 2 a-b-c-d" sheetId="5" state="hidden" r:id="rId10"/>
    <sheet name="Sup Fig 2a" sheetId="10" r:id="rId11"/>
    <sheet name="Sup Fig 2b" sheetId="11" r:id="rId12"/>
    <sheet name="Sup Fig 2c" sheetId="12" r:id="rId13"/>
    <sheet name="Sup Fig 2d" sheetId="13" r:id="rId14"/>
    <sheet name="Sup Fig 7 a-b" sheetId="6" r:id="rId15"/>
    <sheet name="Feuil7" sheetId="7" state="hidden" r:id="rId16"/>
    <sheet name="Feuil1" sheetId="8" state="hidden" r:id="rId17"/>
  </sheets>
  <externalReferences>
    <externalReference r:id="rId18"/>
  </externalReferenc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6" i="16" l="1"/>
  <c r="J6" i="16"/>
  <c r="K6" i="16"/>
  <c r="I7" i="16"/>
  <c r="J7" i="16"/>
  <c r="K7" i="16"/>
  <c r="J8" i="16"/>
  <c r="K8" i="16"/>
  <c r="J9" i="16"/>
  <c r="K9" i="16"/>
  <c r="K17" i="16"/>
  <c r="D36" i="16"/>
  <c r="K14" i="16"/>
  <c r="D33" i="16"/>
  <c r="D55" i="16"/>
  <c r="K21" i="16"/>
  <c r="D40" i="16"/>
  <c r="K18" i="16"/>
  <c r="D37" i="16"/>
  <c r="D59" i="16"/>
  <c r="K16" i="16"/>
  <c r="D35" i="16"/>
  <c r="D54" i="16"/>
  <c r="K20" i="16"/>
  <c r="D39" i="16"/>
  <c r="D58" i="16"/>
  <c r="K15" i="16"/>
  <c r="D34" i="16"/>
  <c r="D53" i="16"/>
  <c r="K19" i="16"/>
  <c r="D38" i="16"/>
  <c r="D57" i="16"/>
  <c r="D52" i="16"/>
  <c r="D56" i="16"/>
  <c r="I17" i="16"/>
  <c r="B36" i="16"/>
  <c r="I14" i="16"/>
  <c r="B33" i="16"/>
  <c r="B55" i="16"/>
  <c r="I21" i="16"/>
  <c r="B40" i="16"/>
  <c r="I18" i="16"/>
  <c r="B37" i="16"/>
  <c r="B59" i="16"/>
  <c r="I16" i="16"/>
  <c r="B35" i="16"/>
  <c r="B54" i="16"/>
  <c r="I20" i="16"/>
  <c r="B39" i="16"/>
  <c r="B58" i="16"/>
  <c r="I15" i="16"/>
  <c r="B34" i="16"/>
  <c r="B53" i="16"/>
  <c r="I19" i="16"/>
  <c r="B38" i="16"/>
  <c r="B57" i="16"/>
  <c r="B52" i="16"/>
  <c r="B56" i="16"/>
  <c r="J17" i="16"/>
  <c r="C36" i="16"/>
  <c r="J14" i="16"/>
  <c r="C33" i="16"/>
  <c r="C55" i="16"/>
  <c r="J21" i="16"/>
  <c r="C40" i="16"/>
  <c r="J18" i="16"/>
  <c r="C37" i="16"/>
  <c r="C59" i="16"/>
  <c r="J16" i="16"/>
  <c r="C35" i="16"/>
  <c r="C54" i="16"/>
  <c r="J20" i="16"/>
  <c r="C39" i="16"/>
  <c r="C58" i="16"/>
  <c r="J15" i="16"/>
  <c r="C34" i="16"/>
  <c r="C53" i="16"/>
  <c r="J19" i="16"/>
  <c r="C38" i="16"/>
  <c r="C57" i="16"/>
  <c r="C52" i="16"/>
  <c r="C56" i="16"/>
  <c r="K13" i="16"/>
  <c r="D32" i="16"/>
  <c r="K10" i="16"/>
  <c r="D29" i="16"/>
  <c r="D51" i="16"/>
  <c r="J13" i="16"/>
  <c r="C32" i="16"/>
  <c r="J10" i="16"/>
  <c r="C29" i="16"/>
  <c r="C51" i="16"/>
  <c r="I13" i="16"/>
  <c r="B32" i="16"/>
  <c r="I10" i="16"/>
  <c r="B29" i="16"/>
  <c r="B51" i="16"/>
  <c r="D28" i="16"/>
  <c r="D25" i="16"/>
  <c r="D47" i="16"/>
  <c r="C28" i="16"/>
  <c r="C25" i="16"/>
  <c r="C47" i="16"/>
  <c r="K12" i="16"/>
  <c r="D31" i="16"/>
  <c r="D50" i="16"/>
  <c r="J12" i="16"/>
  <c r="C31" i="16"/>
  <c r="C50" i="16"/>
  <c r="I12" i="16"/>
  <c r="B31" i="16"/>
  <c r="B50" i="16"/>
  <c r="D27" i="16"/>
  <c r="D46" i="16"/>
  <c r="C27" i="16"/>
  <c r="C46" i="16"/>
  <c r="K11" i="16"/>
  <c r="D30" i="16"/>
  <c r="D49" i="16"/>
  <c r="J11" i="16"/>
  <c r="C30" i="16"/>
  <c r="C49" i="16"/>
  <c r="I11" i="16"/>
  <c r="B30" i="16"/>
  <c r="B49" i="16"/>
  <c r="D26" i="16"/>
  <c r="D45" i="16"/>
  <c r="C26" i="16"/>
  <c r="C45" i="16"/>
  <c r="B26" i="16"/>
  <c r="B25" i="16"/>
  <c r="B45" i="16"/>
  <c r="D48" i="16"/>
  <c r="C48" i="16"/>
  <c r="B48" i="16"/>
  <c r="D44" i="16"/>
  <c r="C44" i="16"/>
  <c r="B44" i="16"/>
  <c r="I15" i="15"/>
  <c r="I23" i="15"/>
  <c r="J15" i="15"/>
  <c r="J23" i="15"/>
  <c r="G15" i="15"/>
  <c r="G23" i="15"/>
  <c r="H15" i="15"/>
  <c r="H23" i="15"/>
  <c r="E15" i="15"/>
  <c r="E23" i="15"/>
  <c r="F15" i="15"/>
  <c r="F23" i="15"/>
  <c r="C15" i="15"/>
  <c r="C23" i="15"/>
  <c r="D15" i="15"/>
  <c r="D23" i="15"/>
  <c r="I14" i="15"/>
  <c r="I22" i="15"/>
  <c r="J14" i="15"/>
  <c r="J22" i="15"/>
  <c r="G14" i="15"/>
  <c r="G22" i="15"/>
  <c r="H14" i="15"/>
  <c r="H22" i="15"/>
  <c r="E14" i="15"/>
  <c r="E22" i="15"/>
  <c r="F14" i="15"/>
  <c r="F22" i="15"/>
  <c r="C14" i="15"/>
  <c r="C22" i="15"/>
  <c r="D14" i="15"/>
  <c r="D22" i="15"/>
  <c r="I13" i="15"/>
  <c r="I21" i="15"/>
  <c r="J13" i="15"/>
  <c r="J21" i="15"/>
  <c r="G13" i="15"/>
  <c r="G21" i="15"/>
  <c r="H13" i="15"/>
  <c r="H21" i="15"/>
  <c r="E13" i="15"/>
  <c r="E21" i="15"/>
  <c r="F13" i="15"/>
  <c r="F21" i="15"/>
  <c r="C13" i="15"/>
  <c r="C21" i="15"/>
  <c r="D13" i="15"/>
  <c r="D21" i="15"/>
  <c r="I12" i="15"/>
  <c r="I20" i="15"/>
  <c r="J12" i="15"/>
  <c r="J20" i="15"/>
  <c r="G12" i="15"/>
  <c r="G20" i="15"/>
  <c r="H12" i="15"/>
  <c r="H20" i="15"/>
  <c r="E12" i="15"/>
  <c r="E20" i="15"/>
  <c r="F12" i="15"/>
  <c r="F20" i="15"/>
  <c r="C12" i="15"/>
  <c r="C20" i="15"/>
  <c r="D12" i="15"/>
  <c r="D20" i="15"/>
  <c r="I11" i="15"/>
  <c r="I19" i="15"/>
  <c r="J11" i="15"/>
  <c r="J19" i="15"/>
  <c r="G11" i="15"/>
  <c r="G19" i="15"/>
  <c r="H11" i="15"/>
  <c r="H19" i="15"/>
  <c r="E11" i="15"/>
  <c r="E19" i="15"/>
  <c r="F11" i="15"/>
  <c r="F19" i="15"/>
  <c r="C11" i="15"/>
  <c r="C19" i="15"/>
  <c r="D11" i="15"/>
  <c r="D19" i="15"/>
  <c r="D24" i="14"/>
  <c r="E24" i="14"/>
  <c r="F24" i="14"/>
  <c r="D25" i="14"/>
  <c r="F23" i="14"/>
  <c r="F22" i="14"/>
  <c r="D19" i="14"/>
  <c r="E19" i="14"/>
  <c r="F19" i="14"/>
  <c r="D20" i="14"/>
  <c r="F18" i="14"/>
  <c r="F17" i="14"/>
  <c r="D14" i="14"/>
  <c r="E14" i="14"/>
  <c r="F14" i="14"/>
  <c r="D15" i="14"/>
  <c r="F13" i="14"/>
  <c r="F12" i="14"/>
  <c r="F11" i="14"/>
  <c r="D7" i="14"/>
  <c r="E7" i="14"/>
  <c r="F7" i="14"/>
  <c r="D8" i="14"/>
  <c r="F6" i="14"/>
  <c r="F5" i="14"/>
  <c r="F4" i="14"/>
  <c r="T4" i="9"/>
  <c r="D17" i="1"/>
  <c r="D16" i="1"/>
  <c r="D15" i="1"/>
  <c r="D14" i="1"/>
  <c r="D9" i="1"/>
  <c r="D8" i="1"/>
  <c r="D7" i="1"/>
  <c r="D6" i="1"/>
  <c r="D5" i="1"/>
  <c r="D4" i="1"/>
  <c r="W13" i="13"/>
  <c r="W12" i="13"/>
  <c r="W9" i="13"/>
  <c r="X12" i="13"/>
  <c r="Z12" i="13"/>
  <c r="Z9" i="13"/>
  <c r="AA12" i="13"/>
  <c r="AB12" i="13"/>
  <c r="W11" i="13"/>
  <c r="X11" i="13"/>
  <c r="Z11" i="13"/>
  <c r="AA11" i="13"/>
  <c r="AB11" i="13"/>
  <c r="W10" i="13"/>
  <c r="X10" i="13"/>
  <c r="Z10" i="13"/>
  <c r="AA10" i="13"/>
  <c r="AB10" i="13"/>
  <c r="X9" i="13"/>
  <c r="AA9" i="13"/>
  <c r="AB9" i="13"/>
  <c r="W7" i="13"/>
  <c r="W4" i="13"/>
  <c r="X7" i="13"/>
  <c r="Z7" i="13"/>
  <c r="Z4" i="13"/>
  <c r="AA7" i="13"/>
  <c r="AB7" i="13"/>
  <c r="W6" i="13"/>
  <c r="X6" i="13"/>
  <c r="Z6" i="13"/>
  <c r="AA6" i="13"/>
  <c r="AB6" i="13"/>
  <c r="W5" i="13"/>
  <c r="X5" i="13"/>
  <c r="Z5" i="13"/>
  <c r="AA5" i="13"/>
  <c r="AB5" i="13"/>
  <c r="X4" i="13"/>
  <c r="AA4" i="13"/>
  <c r="AB4" i="13"/>
  <c r="W3" i="13"/>
  <c r="X3" i="13"/>
  <c r="Z3" i="13"/>
  <c r="AA3" i="13"/>
  <c r="AB3" i="13"/>
  <c r="R12" i="9"/>
  <c r="R11" i="9"/>
  <c r="S12" i="9"/>
  <c r="S11" i="9"/>
  <c r="R10" i="9"/>
  <c r="R7" i="9"/>
  <c r="S10" i="9"/>
  <c r="R9" i="9"/>
  <c r="S9" i="9"/>
  <c r="R8" i="9"/>
  <c r="S8" i="9"/>
  <c r="S7" i="9"/>
  <c r="R6" i="9"/>
  <c r="R3" i="9"/>
  <c r="S6" i="9"/>
  <c r="T6" i="9"/>
  <c r="R5" i="9"/>
  <c r="S5" i="9"/>
  <c r="T5" i="9"/>
  <c r="R4" i="9"/>
  <c r="S4" i="9"/>
  <c r="S3" i="9"/>
  <c r="T3" i="9"/>
  <c r="R2" i="9"/>
  <c r="F36" i="1"/>
  <c r="F32" i="1"/>
  <c r="G36" i="1"/>
  <c r="F35" i="1"/>
  <c r="G35" i="1"/>
  <c r="F34" i="1"/>
  <c r="G34" i="1"/>
  <c r="F33" i="1"/>
  <c r="G33" i="1"/>
  <c r="G32" i="1"/>
  <c r="F30" i="1"/>
  <c r="F26" i="1"/>
  <c r="G30" i="1"/>
  <c r="F29" i="1"/>
  <c r="G29" i="1"/>
  <c r="F28" i="1"/>
  <c r="G28" i="1"/>
  <c r="F27" i="1"/>
  <c r="G27" i="1"/>
  <c r="G26" i="1"/>
  <c r="F24" i="1"/>
  <c r="F20" i="1"/>
  <c r="G24" i="1"/>
  <c r="F23" i="1"/>
  <c r="G23" i="1"/>
  <c r="F22" i="1"/>
  <c r="G22" i="1"/>
  <c r="F21" i="1"/>
  <c r="G21" i="1"/>
  <c r="G20" i="1"/>
  <c r="F31" i="1"/>
  <c r="F25" i="1"/>
  <c r="F19" i="1"/>
  <c r="I24" i="1"/>
  <c r="H24" i="1"/>
  <c r="I23" i="1"/>
  <c r="H23" i="1"/>
  <c r="I22" i="1"/>
  <c r="H22" i="1"/>
  <c r="I21" i="1"/>
  <c r="H21" i="1"/>
  <c r="I20" i="1"/>
  <c r="H20" i="1"/>
</calcChain>
</file>

<file path=xl/sharedStrings.xml><?xml version="1.0" encoding="utf-8"?>
<sst xmlns="http://schemas.openxmlformats.org/spreadsheetml/2006/main" count="550" uniqueCount="193">
  <si>
    <t>Figure 2a</t>
  </si>
  <si>
    <t>Figure 2c</t>
  </si>
  <si>
    <t>Figure 2d</t>
  </si>
  <si>
    <t>CPMA</t>
  </si>
  <si>
    <t>Minus background</t>
  </si>
  <si>
    <t>Ezl1-WT</t>
  </si>
  <si>
    <t>0.293546</t>
  </si>
  <si>
    <t>0.504511</t>
  </si>
  <si>
    <t>0.047536</t>
  </si>
  <si>
    <t>0.091256</t>
  </si>
  <si>
    <t>0.115892</t>
  </si>
  <si>
    <t>relative to  WT</t>
  </si>
  <si>
    <t>PRC2</t>
  </si>
  <si>
    <t>Normalized</t>
  </si>
  <si>
    <t>0.764307</t>
  </si>
  <si>
    <t>0.028489</t>
  </si>
  <si>
    <t>0.008911</t>
  </si>
  <si>
    <t>Experiment</t>
  </si>
  <si>
    <t>Sample</t>
  </si>
  <si>
    <t>Background-subtracted</t>
  </si>
  <si>
    <t>Mean</t>
  </si>
  <si>
    <t>Standard deviation</t>
  </si>
  <si>
    <t>mock</t>
  </si>
  <si>
    <t>WT</t>
  </si>
  <si>
    <t>K9A</t>
  </si>
  <si>
    <t>K27A</t>
  </si>
  <si>
    <t>K9AK27A</t>
  </si>
  <si>
    <t xml:space="preserve"> CPMA</t>
  </si>
  <si>
    <t>Background</t>
  </si>
  <si>
    <t>Ezl1 wt</t>
  </si>
  <si>
    <t>Ezl1 H526A</t>
  </si>
  <si>
    <t>Ezl1 WT</t>
  </si>
  <si>
    <t>mean</t>
  </si>
  <si>
    <t>sample</t>
  </si>
  <si>
    <t>Sup Fig 2b</t>
  </si>
  <si>
    <t>Sup Fig 2c</t>
  </si>
  <si>
    <t>IP</t>
  </si>
  <si>
    <t>Histones</t>
  </si>
  <si>
    <t>CPMA-replicate 1</t>
  </si>
  <si>
    <t>minus background</t>
  </si>
  <si>
    <t>CPMA replicate 2</t>
  </si>
  <si>
    <t>Xenopus H3</t>
  </si>
  <si>
    <t>-</t>
  </si>
  <si>
    <t>K9A/K27A</t>
  </si>
  <si>
    <t>Paramecium H3</t>
  </si>
  <si>
    <t>K9R</t>
  </si>
  <si>
    <t>K27R</t>
  </si>
  <si>
    <t>K9R/K27R</t>
  </si>
  <si>
    <t>Sup Fig 2a</t>
  </si>
  <si>
    <t>Sup Fig 2d</t>
  </si>
  <si>
    <t>Ezl1 WT-1 - K9R/K27R</t>
  </si>
  <si>
    <t>Ezl1 H526A-1 WT</t>
  </si>
  <si>
    <t>Ezl1 H526A-1 K9R/K27R</t>
  </si>
  <si>
    <t>Ezl1-WT-2 - WT</t>
  </si>
  <si>
    <t>Ezl1WT-2 - K9R/K27R</t>
  </si>
  <si>
    <t>Ezl1 H526A-2 - WT</t>
  </si>
  <si>
    <t>Ezl1 H526A-2 - K9R/K27R</t>
  </si>
  <si>
    <t>Ezl1 WT-3 -WT</t>
  </si>
  <si>
    <t>Ezl1 WT-3 - K9R/K27R</t>
  </si>
  <si>
    <t>Ezl1 WT-1 - WT</t>
  </si>
  <si>
    <t>Coomassie stain (bottom panel) Fig 2a-c</t>
  </si>
  <si>
    <t>autoradiography (top panel) Fig 2a-c</t>
  </si>
  <si>
    <t>Figure 3c</t>
  </si>
  <si>
    <t>production of sexual progeny</t>
  </si>
  <si>
    <t>RNAi</t>
  </si>
  <si>
    <t xml:space="preserve"> sexual progeny</t>
  </si>
  <si>
    <t>no sexual progeny</t>
  </si>
  <si>
    <t>total number of cells analyzed</t>
  </si>
  <si>
    <t xml:space="preserve">CTL </t>
  </si>
  <si>
    <t>NI</t>
  </si>
  <si>
    <t>experiment 1</t>
  </si>
  <si>
    <t>experiment 2</t>
  </si>
  <si>
    <t>experiment 3</t>
  </si>
  <si>
    <t>TOTAL</t>
  </si>
  <si>
    <t>production of sexual progeny (%)</t>
  </si>
  <si>
    <t>EZL1</t>
  </si>
  <si>
    <t>EZL1-WT</t>
  </si>
  <si>
    <t>EZL1-H526A</t>
  </si>
  <si>
    <t>Anchois</t>
  </si>
  <si>
    <t>IES1835</t>
  </si>
  <si>
    <t>RT 31010</t>
  </si>
  <si>
    <t>RT 25765</t>
  </si>
  <si>
    <t>RT 42890</t>
  </si>
  <si>
    <t>RT 12275</t>
  </si>
  <si>
    <t>NI EZL1 1</t>
  </si>
  <si>
    <t>NI EZL1 2</t>
  </si>
  <si>
    <t>Ct</t>
  </si>
  <si>
    <t>Ct values correspond to mean of 2 technical replicates</t>
  </si>
  <si>
    <t>Fig 3d</t>
  </si>
  <si>
    <t>Sup Fig 7a ii</t>
  </si>
  <si>
    <t>Sup Fig 7ai</t>
  </si>
  <si>
    <t>Sup Fig 7b i</t>
  </si>
  <si>
    <t>Sup Fig 7</t>
  </si>
  <si>
    <t>Sup Fig 7b ii</t>
  </si>
  <si>
    <t></t>
  </si>
  <si>
    <t>RT31010</t>
  </si>
  <si>
    <t>RT42890</t>
  </si>
  <si>
    <t>GAPDH</t>
  </si>
  <si>
    <t>CTL (ICL7) T0</t>
  </si>
  <si>
    <t>EZL1 T0</t>
  </si>
  <si>
    <t xml:space="preserve">PGM R1 T0 </t>
  </si>
  <si>
    <t>CTL (ICL7) T10</t>
  </si>
  <si>
    <t>EZL1 T10</t>
  </si>
  <si>
    <t>PGM R1 T10</t>
  </si>
  <si>
    <t>CTL (ICL7) T35</t>
  </si>
  <si>
    <t>n.d.</t>
  </si>
  <si>
    <t>EZL1 T35</t>
  </si>
  <si>
    <t>PGM R1 T35</t>
  </si>
  <si>
    <t>CTL (ICL7) T50</t>
  </si>
  <si>
    <t>EZL1 T50</t>
  </si>
  <si>
    <t>PGM R1 T60</t>
  </si>
  <si>
    <t xml:space="preserve">PGM R2 T0 </t>
  </si>
  <si>
    <t>PGM R2 T10</t>
  </si>
  <si>
    <t>PGM R2 T35</t>
  </si>
  <si>
    <t>PGM R2 T60</t>
  </si>
  <si>
    <t>dCt normalized GAPDH</t>
  </si>
  <si>
    <t>dCt.lin</t>
  </si>
  <si>
    <t>dCt.lin/GAPDH/T0</t>
  </si>
  <si>
    <t>Fig 4f</t>
  </si>
  <si>
    <t xml:space="preserve"> Ct  </t>
  </si>
  <si>
    <t xml:space="preserve">PGM  T0 </t>
  </si>
  <si>
    <t>PGM  T10</t>
  </si>
  <si>
    <t>PGM  T35</t>
  </si>
  <si>
    <t>PGM  T60</t>
  </si>
  <si>
    <t>Fig 5a</t>
  </si>
  <si>
    <t>Input 1/100</t>
  </si>
  <si>
    <t>Input 1/200</t>
  </si>
  <si>
    <t>ChIP 1</t>
  </si>
  <si>
    <t>ChIP 1/2</t>
  </si>
  <si>
    <t>ChIP 1/3</t>
  </si>
  <si>
    <t>ChIP 1/4</t>
  </si>
  <si>
    <t>Actin</t>
  </si>
  <si>
    <t>RT25765</t>
  </si>
  <si>
    <t>RT12275</t>
  </si>
  <si>
    <t>EE PPase</t>
  </si>
  <si>
    <t>ST PPase</t>
  </si>
  <si>
    <t>ST Kinase</t>
  </si>
  <si>
    <t>Helicase</t>
  </si>
  <si>
    <t>RT32989</t>
  </si>
  <si>
    <t>RT43773</t>
  </si>
  <si>
    <t>RT48639-1</t>
  </si>
  <si>
    <t>RT48639-2</t>
  </si>
  <si>
    <t>RT48784-2</t>
  </si>
  <si>
    <t>RT48784-1</t>
  </si>
  <si>
    <t>RT50144</t>
  </si>
  <si>
    <t>input WT r1</t>
  </si>
  <si>
    <t>technical replicate</t>
  </si>
  <si>
    <t>WT K4 r1</t>
  </si>
  <si>
    <t>WT K9 r1</t>
  </si>
  <si>
    <t>WT K27 r1</t>
  </si>
  <si>
    <t>input WT r2</t>
  </si>
  <si>
    <t>WT K4 r2</t>
  </si>
  <si>
    <t>WT K9 r2</t>
  </si>
  <si>
    <t>WT K27 r2</t>
  </si>
  <si>
    <t>% Input</t>
  </si>
  <si>
    <t></t>
  </si>
  <si>
    <t>1st biological replicate                 (Mean of technical replicates)</t>
  </si>
  <si>
    <t>2d biological replicate                 (Mean of technical replicates)</t>
  </si>
  <si>
    <t xml:space="preserve"> WT </t>
  </si>
  <si>
    <t>H3K27me3</t>
  </si>
  <si>
    <t>H3K9me3</t>
  </si>
  <si>
    <t>H3K4me3</t>
  </si>
  <si>
    <t>Fig 5b</t>
  </si>
  <si>
    <t>PGM RNAi</t>
  </si>
  <si>
    <t>input Pgm r1</t>
  </si>
  <si>
    <t>Pgm K4 r1</t>
  </si>
  <si>
    <t>Pgm K9 r1</t>
  </si>
  <si>
    <t>Pgm K27 r1</t>
  </si>
  <si>
    <t>input Pgm r2</t>
  </si>
  <si>
    <t>Pgm K4 r2</t>
  </si>
  <si>
    <t>Pgm K9 r2</t>
  </si>
  <si>
    <t>Pgm K27 r2</t>
  </si>
  <si>
    <t>EZL1 RNAi</t>
  </si>
  <si>
    <t>input Ezl1 r1</t>
  </si>
  <si>
    <t>Ezl1 K4 r1</t>
  </si>
  <si>
    <t>Ezl1 K9 r1</t>
  </si>
  <si>
    <t>Ezl1 K27 r1</t>
  </si>
  <si>
    <t>input Ezl1 r2</t>
  </si>
  <si>
    <t>Ezl1 K4 r2</t>
  </si>
  <si>
    <t>Ezl1 K9 r2</t>
  </si>
  <si>
    <t>Ezl1 K27 r2</t>
  </si>
  <si>
    <t xml:space="preserve"> PGM RNAi</t>
  </si>
  <si>
    <t xml:space="preserve"> EZL1 RNAi</t>
  </si>
  <si>
    <t>NI CTL 1</t>
  </si>
  <si>
    <t>NI CTL  1</t>
  </si>
  <si>
    <t>NI CTL  2</t>
  </si>
  <si>
    <t>WT 1 EZL1</t>
  </si>
  <si>
    <t>WT 2 EZL1</t>
  </si>
  <si>
    <t>H526A 1 EZL1</t>
  </si>
  <si>
    <t>H526A 2 EZL1</t>
  </si>
  <si>
    <t>relative copy number</t>
  </si>
  <si>
    <t>normalized to IES1835</t>
  </si>
  <si>
    <t>Relative to Ezl1wt- wt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</si>
</sst>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"/>
    <numFmt numFmtId="165" formatCode="0.000000000"/>
    <numFmt numFmtId="166" formatCode="0.0000"/>
  </numFmts>
  <fonts count="2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</font>
    <font>
      <sz val="11"/>
      <color theme="1"/>
      <name val="Arial"/>
    </font>
    <font>
      <b/>
      <sz val="11"/>
      <color theme="1"/>
      <name val="Arial"/>
    </font>
    <font>
      <sz val="11"/>
      <name val="Arial"/>
    </font>
    <font>
      <b/>
      <sz val="11"/>
      <color rgb="FFFF0000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u/>
      <sz val="12"/>
      <color theme="1"/>
      <name val="Calibri"/>
      <family val="2"/>
      <scheme val="minor"/>
    </font>
    <font>
      <i/>
      <sz val="11"/>
      <color theme="1"/>
      <name val="Arial"/>
    </font>
    <font>
      <b/>
      <sz val="18"/>
      <color theme="1"/>
      <name val="Arial"/>
    </font>
    <font>
      <b/>
      <sz val="18"/>
      <color rgb="FFFF0000"/>
      <name val="Arial"/>
    </font>
    <font>
      <b/>
      <sz val="11"/>
      <name val="Arial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61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8">
    <xf numFmtId="0" fontId="0" fillId="0" borderId="0"/>
    <xf numFmtId="0" fontId="3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1" fillId="3" borderId="0" applyNumberFormat="0" applyBorder="0" applyAlignment="0" applyProtection="0"/>
  </cellStyleXfs>
  <cellXfs count="119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2" fillId="0" borderId="0" xfId="0" applyFont="1"/>
    <xf numFmtId="0" fontId="3" fillId="0" borderId="0" xfId="1"/>
    <xf numFmtId="0" fontId="4" fillId="0" borderId="0" xfId="0" applyFont="1"/>
    <xf numFmtId="0" fontId="5" fillId="0" borderId="0" xfId="0" applyFont="1" applyFill="1"/>
    <xf numFmtId="0" fontId="5" fillId="0" borderId="0" xfId="0" applyFont="1" applyFill="1" applyAlignment="1">
      <alignment horizontal="left"/>
    </xf>
    <xf numFmtId="0" fontId="5" fillId="0" borderId="0" xfId="0" applyFont="1" applyFill="1" applyAlignment="1">
      <alignment horizontal="left" wrapText="1"/>
    </xf>
    <xf numFmtId="1" fontId="5" fillId="0" borderId="0" xfId="0" applyNumberFormat="1" applyFont="1" applyFill="1" applyAlignment="1">
      <alignment horizontal="left"/>
    </xf>
    <xf numFmtId="164" fontId="5" fillId="0" borderId="0" xfId="0" applyNumberFormat="1" applyFont="1" applyFill="1" applyAlignment="1">
      <alignment horizontal="left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0" fontId="5" fillId="0" borderId="0" xfId="1" applyFont="1"/>
    <xf numFmtId="0" fontId="5" fillId="0" borderId="0" xfId="1" applyFont="1" applyAlignment="1">
      <alignment horizontal="right"/>
    </xf>
    <xf numFmtId="0" fontId="6" fillId="0" borderId="0" xfId="1" applyFont="1"/>
    <xf numFmtId="3" fontId="5" fillId="0" borderId="0" xfId="1" applyNumberFormat="1" applyFont="1"/>
    <xf numFmtId="0" fontId="5" fillId="2" borderId="0" xfId="1" applyFont="1" applyFill="1"/>
    <xf numFmtId="2" fontId="5" fillId="0" borderId="0" xfId="1" applyNumberFormat="1" applyFont="1"/>
    <xf numFmtId="0" fontId="4" fillId="0" borderId="0" xfId="1" applyFont="1" applyAlignment="1">
      <alignment horizontal="right"/>
    </xf>
    <xf numFmtId="0" fontId="7" fillId="0" borderId="0" xfId="1" applyFont="1"/>
    <xf numFmtId="0" fontId="5" fillId="0" borderId="0" xfId="1" applyFont="1" applyAlignment="1"/>
    <xf numFmtId="0" fontId="8" fillId="0" borderId="0" xfId="1" applyFont="1" applyAlignment="1">
      <alignment horizontal="right"/>
    </xf>
    <xf numFmtId="0" fontId="5" fillId="0" borderId="0" xfId="1" applyFont="1" applyAlignment="1">
      <alignment horizontal="center"/>
    </xf>
    <xf numFmtId="0" fontId="5" fillId="0" borderId="0" xfId="0" applyFont="1" applyAlignment="1">
      <alignment horizontal="right"/>
    </xf>
    <xf numFmtId="2" fontId="5" fillId="0" borderId="0" xfId="0" applyNumberFormat="1" applyFont="1"/>
    <xf numFmtId="0" fontId="5" fillId="0" borderId="0" xfId="1" applyFont="1" applyFill="1" applyAlignment="1">
      <alignment horizontal="right"/>
    </xf>
    <xf numFmtId="0" fontId="5" fillId="0" borderId="0" xfId="1" applyFont="1" applyFill="1" applyAlignment="1">
      <alignment horizontal="center"/>
    </xf>
    <xf numFmtId="0" fontId="5" fillId="0" borderId="0" xfId="1" applyFont="1" applyFill="1"/>
    <xf numFmtId="0" fontId="5" fillId="2" borderId="0" xfId="1" applyFont="1" applyFill="1" applyAlignment="1">
      <alignment horizontal="right"/>
    </xf>
    <xf numFmtId="0" fontId="5" fillId="2" borderId="0" xfId="1" applyFont="1" applyFill="1" applyAlignment="1">
      <alignment horizontal="center"/>
    </xf>
    <xf numFmtId="0" fontId="8" fillId="2" borderId="0" xfId="1" applyFont="1" applyFill="1" applyAlignment="1">
      <alignment horizontal="right"/>
    </xf>
    <xf numFmtId="0" fontId="1" fillId="0" borderId="0" xfId="8"/>
    <xf numFmtId="0" fontId="2" fillId="0" borderId="0" xfId="8" applyFont="1"/>
    <xf numFmtId="0" fontId="2" fillId="0" borderId="0" xfId="8" applyFont="1" applyAlignment="1">
      <alignment horizontal="center"/>
    </xf>
    <xf numFmtId="2" fontId="1" fillId="0" borderId="0" xfId="8" applyNumberFormat="1" applyAlignment="1">
      <alignment horizontal="center"/>
    </xf>
    <xf numFmtId="0" fontId="2" fillId="0" borderId="0" xfId="8" applyFont="1" applyAlignment="1">
      <alignment horizontal="right"/>
    </xf>
    <xf numFmtId="2" fontId="11" fillId="0" borderId="0" xfId="8" applyNumberFormat="1" applyFont="1" applyAlignment="1">
      <alignment horizontal="center"/>
    </xf>
    <xf numFmtId="165" fontId="1" fillId="0" borderId="0" xfId="8" applyNumberFormat="1" applyAlignment="1">
      <alignment horizontal="center"/>
    </xf>
    <xf numFmtId="165" fontId="11" fillId="0" borderId="0" xfId="8" applyNumberFormat="1" applyFont="1" applyAlignment="1">
      <alignment horizontal="center"/>
    </xf>
    <xf numFmtId="0" fontId="6" fillId="0" borderId="0" xfId="8" applyNumberFormat="1" applyFont="1" applyAlignment="1">
      <alignment horizontal="right"/>
    </xf>
    <xf numFmtId="0" fontId="5" fillId="0" borderId="0" xfId="8" applyNumberFormat="1" applyFont="1" applyAlignment="1">
      <alignment horizontal="right"/>
    </xf>
    <xf numFmtId="0" fontId="5" fillId="0" borderId="0" xfId="8" applyFont="1"/>
    <xf numFmtId="0" fontId="8" fillId="0" borderId="0" xfId="8" applyNumberFormat="1" applyFont="1" applyAlignment="1">
      <alignment horizontal="right"/>
    </xf>
    <xf numFmtId="2" fontId="5" fillId="0" borderId="0" xfId="8" applyNumberFormat="1" applyFont="1" applyAlignment="1">
      <alignment horizontal="center"/>
    </xf>
    <xf numFmtId="0" fontId="12" fillId="0" borderId="0" xfId="8" applyNumberFormat="1" applyFont="1" applyAlignment="1">
      <alignment horizontal="right"/>
    </xf>
    <xf numFmtId="165" fontId="5" fillId="0" borderId="0" xfId="8" applyNumberFormat="1" applyFont="1" applyAlignment="1">
      <alignment horizontal="center"/>
    </xf>
    <xf numFmtId="0" fontId="8" fillId="2" borderId="0" xfId="8" applyNumberFormat="1" applyFont="1" applyFill="1" applyAlignment="1">
      <alignment horizontal="right"/>
    </xf>
    <xf numFmtId="0" fontId="6" fillId="2" borderId="0" xfId="8" applyNumberFormat="1" applyFont="1" applyFill="1" applyAlignment="1">
      <alignment horizontal="right"/>
    </xf>
    <xf numFmtId="0" fontId="5" fillId="2" borderId="0" xfId="8" applyNumberFormat="1" applyFont="1" applyFill="1" applyAlignment="1">
      <alignment horizontal="right"/>
    </xf>
    <xf numFmtId="0" fontId="6" fillId="0" borderId="0" xfId="8" applyNumberFormat="1" applyFont="1" applyFill="1" applyAlignment="1">
      <alignment horizontal="right"/>
    </xf>
    <xf numFmtId="0" fontId="5" fillId="0" borderId="0" xfId="8" applyNumberFormat="1" applyFont="1" applyFill="1" applyAlignment="1">
      <alignment horizontal="right"/>
    </xf>
    <xf numFmtId="0" fontId="8" fillId="0" borderId="0" xfId="8" applyFont="1" applyAlignment="1">
      <alignment horizontal="center"/>
    </xf>
    <xf numFmtId="0" fontId="8" fillId="0" borderId="0" xfId="8" applyNumberFormat="1" applyFont="1" applyFill="1" applyAlignment="1">
      <alignment horizontal="right"/>
    </xf>
    <xf numFmtId="0" fontId="7" fillId="2" borderId="0" xfId="1" applyFont="1" applyFill="1"/>
    <xf numFmtId="0" fontId="13" fillId="0" borderId="0" xfId="1" applyFont="1"/>
    <xf numFmtId="0" fontId="14" fillId="0" borderId="0" xfId="1" applyFont="1"/>
    <xf numFmtId="0" fontId="5" fillId="4" borderId="0" xfId="1" applyFont="1" applyFill="1" applyAlignment="1">
      <alignment horizontal="center"/>
    </xf>
    <xf numFmtId="0" fontId="5" fillId="5" borderId="0" xfId="1" applyFont="1" applyFill="1" applyAlignment="1">
      <alignment horizontal="center"/>
    </xf>
    <xf numFmtId="0" fontId="5" fillId="6" borderId="0" xfId="1" applyFont="1" applyFill="1" applyAlignment="1">
      <alignment horizontal="center"/>
    </xf>
    <xf numFmtId="0" fontId="5" fillId="7" borderId="0" xfId="1" applyFont="1" applyFill="1" applyAlignment="1">
      <alignment horizontal="center"/>
    </xf>
    <xf numFmtId="0" fontId="5" fillId="8" borderId="0" xfId="1" applyFont="1" applyFill="1" applyAlignment="1">
      <alignment horizontal="center"/>
    </xf>
    <xf numFmtId="0" fontId="5" fillId="9" borderId="0" xfId="1" applyFont="1" applyFill="1" applyAlignment="1">
      <alignment horizontal="center"/>
    </xf>
    <xf numFmtId="0" fontId="6" fillId="0" borderId="0" xfId="1" applyFont="1" applyAlignment="1">
      <alignment horizontal="center"/>
    </xf>
    <xf numFmtId="0" fontId="15" fillId="0" borderId="0" xfId="1" applyFont="1" applyFill="1" applyBorder="1" applyAlignment="1">
      <alignment horizontal="center"/>
    </xf>
    <xf numFmtId="0" fontId="15" fillId="0" borderId="0" xfId="1" applyFont="1" applyBorder="1" applyAlignment="1">
      <alignment horizontal="center"/>
    </xf>
    <xf numFmtId="0" fontId="16" fillId="0" borderId="0" xfId="1" applyFont="1" applyAlignment="1">
      <alignment horizontal="center"/>
    </xf>
    <xf numFmtId="0" fontId="17" fillId="0" borderId="0" xfId="1" applyFont="1" applyAlignment="1">
      <alignment horizontal="center"/>
    </xf>
    <xf numFmtId="0" fontId="5" fillId="4" borderId="0" xfId="1" applyFont="1" applyFill="1"/>
    <xf numFmtId="0" fontId="5" fillId="6" borderId="0" xfId="1" applyFont="1" applyFill="1"/>
    <xf numFmtId="0" fontId="5" fillId="9" borderId="0" xfId="1" applyFont="1" applyFill="1"/>
    <xf numFmtId="0" fontId="5" fillId="7" borderId="0" xfId="1" applyFont="1" applyFill="1"/>
    <xf numFmtId="0" fontId="18" fillId="0" borderId="0" xfId="1" applyFont="1"/>
    <xf numFmtId="0" fontId="19" fillId="0" borderId="0" xfId="1" applyFont="1"/>
    <xf numFmtId="0" fontId="17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17" fillId="0" borderId="0" xfId="1" applyFont="1" applyAlignment="1">
      <alignment vertical="center"/>
    </xf>
    <xf numFmtId="0" fontId="5" fillId="0" borderId="0" xfId="1" applyFont="1" applyFill="1" applyAlignment="1">
      <alignment horizontal="center" vertical="center" wrapText="1"/>
    </xf>
    <xf numFmtId="0" fontId="5" fillId="0" borderId="0" xfId="1" applyFont="1" applyFill="1" applyAlignment="1">
      <alignment horizontal="center" vertical="center"/>
    </xf>
    <xf numFmtId="0" fontId="5" fillId="10" borderId="0" xfId="1" applyFont="1" applyFill="1" applyAlignment="1">
      <alignment horizontal="center" vertical="top" wrapText="1"/>
    </xf>
    <xf numFmtId="0" fontId="3" fillId="0" borderId="0" xfId="1" applyAlignment="1">
      <alignment horizontal="center"/>
    </xf>
    <xf numFmtId="0" fontId="6" fillId="10" borderId="0" xfId="1" applyFont="1" applyFill="1" applyAlignment="1">
      <alignment vertical="center" wrapText="1"/>
    </xf>
    <xf numFmtId="0" fontId="5" fillId="10" borderId="0" xfId="1" applyFont="1" applyFill="1" applyAlignment="1">
      <alignment vertical="center"/>
    </xf>
    <xf numFmtId="166" fontId="7" fillId="10" borderId="0" xfId="1" applyNumberFormat="1" applyFont="1" applyFill="1"/>
    <xf numFmtId="0" fontId="5" fillId="10" borderId="0" xfId="1" applyFont="1" applyFill="1" applyAlignment="1">
      <alignment vertical="center" wrapText="1"/>
    </xf>
    <xf numFmtId="0" fontId="5" fillId="0" borderId="0" xfId="1" applyFont="1" applyFill="1" applyAlignment="1">
      <alignment vertical="center" wrapText="1"/>
    </xf>
    <xf numFmtId="0" fontId="5" fillId="0" borderId="0" xfId="1" applyFont="1" applyFill="1" applyAlignment="1">
      <alignment vertical="center"/>
    </xf>
    <xf numFmtId="166" fontId="7" fillId="0" borderId="0" xfId="1" applyNumberFormat="1" applyFont="1" applyFill="1"/>
    <xf numFmtId="0" fontId="3" fillId="0" borderId="0" xfId="1" applyFill="1"/>
    <xf numFmtId="0" fontId="14" fillId="0" borderId="0" xfId="1" applyFont="1" applyFill="1"/>
    <xf numFmtId="0" fontId="16" fillId="0" borderId="0" xfId="1" applyFont="1" applyAlignment="1"/>
    <xf numFmtId="0" fontId="5" fillId="5" borderId="0" xfId="1" applyFont="1" applyFill="1"/>
    <xf numFmtId="0" fontId="7" fillId="5" borderId="0" xfId="1" applyFont="1" applyFill="1"/>
    <xf numFmtId="0" fontId="17" fillId="0" borderId="0" xfId="1" applyFont="1"/>
    <xf numFmtId="0" fontId="20" fillId="0" borderId="0" xfId="1" applyFont="1" applyFill="1" applyBorder="1" applyAlignment="1">
      <alignment horizontal="center"/>
    </xf>
    <xf numFmtId="0" fontId="20" fillId="0" borderId="0" xfId="1" applyFont="1" applyFill="1" applyBorder="1" applyAlignment="1"/>
    <xf numFmtId="0" fontId="20" fillId="0" borderId="0" xfId="1" applyFont="1" applyBorder="1" applyAlignment="1">
      <alignment horizontal="center"/>
    </xf>
    <xf numFmtId="0" fontId="3" fillId="4" borderId="0" xfId="1" applyFill="1"/>
    <xf numFmtId="0" fontId="3" fillId="4" borderId="0" xfId="1" applyFont="1" applyFill="1" applyBorder="1" applyAlignment="1">
      <alignment horizontal="center"/>
    </xf>
    <xf numFmtId="0" fontId="3" fillId="6" borderId="0" xfId="1" applyFill="1"/>
    <xf numFmtId="0" fontId="3" fillId="8" borderId="0" xfId="1" applyFill="1"/>
    <xf numFmtId="0" fontId="3" fillId="9" borderId="0" xfId="1" applyFill="1"/>
    <xf numFmtId="0" fontId="3" fillId="9" borderId="0" xfId="1" applyFont="1" applyFill="1" applyBorder="1" applyAlignment="1">
      <alignment horizontal="center"/>
    </xf>
    <xf numFmtId="166" fontId="7" fillId="10" borderId="0" xfId="27" applyNumberFormat="1" applyFont="1" applyFill="1"/>
    <xf numFmtId="0" fontId="6" fillId="0" borderId="0" xfId="1" applyFont="1" applyFill="1" applyAlignment="1">
      <alignment vertical="center" wrapText="1"/>
    </xf>
    <xf numFmtId="166" fontId="7" fillId="0" borderId="0" xfId="27" applyNumberFormat="1" applyFont="1" applyFill="1"/>
    <xf numFmtId="0" fontId="6" fillId="10" borderId="0" xfId="1" applyFont="1" applyFill="1" applyAlignment="1">
      <alignment vertical="center"/>
    </xf>
    <xf numFmtId="2" fontId="5" fillId="0" borderId="0" xfId="8" applyNumberFormat="1" applyFont="1" applyAlignment="1">
      <alignment horizontal="right"/>
    </xf>
    <xf numFmtId="0" fontId="1" fillId="0" borderId="0" xfId="8" applyFill="1"/>
    <xf numFmtId="0" fontId="8" fillId="0" borderId="0" xfId="8" applyFont="1" applyFill="1" applyAlignment="1">
      <alignment horizontal="center"/>
    </xf>
    <xf numFmtId="165" fontId="5" fillId="0" borderId="0" xfId="8" applyNumberFormat="1" applyFont="1" applyFill="1" applyAlignment="1">
      <alignment horizontal="center"/>
    </xf>
    <xf numFmtId="0" fontId="5" fillId="2" borderId="0" xfId="8" applyFont="1" applyFill="1" applyAlignment="1">
      <alignment horizontal="right"/>
    </xf>
    <xf numFmtId="0" fontId="1" fillId="2" borderId="0" xfId="8" applyFill="1" applyAlignment="1">
      <alignment horizontal="right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5" fillId="10" borderId="0" xfId="1" applyFont="1" applyFill="1" applyAlignment="1">
      <alignment horizontal="center" vertical="center"/>
    </xf>
    <xf numFmtId="0" fontId="15" fillId="10" borderId="0" xfId="1" applyFont="1" applyFill="1" applyAlignment="1">
      <alignment horizontal="center" vertical="center" wrapText="1"/>
    </xf>
  </cellXfs>
  <cellStyles count="28">
    <cellStyle name="Lien hypertexte" xfId="2" builtinId="8" hidden="1"/>
    <cellStyle name="Lien hypertexte" xfId="4" builtinId="8" hidden="1"/>
    <cellStyle name="Lien hypertexte" xfId="6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Normal" xfId="0" builtinId="0"/>
    <cellStyle name="Normal 2" xfId="1"/>
    <cellStyle name="Normal 2 2" xfId="8"/>
    <cellStyle name="Satisfaisant 2" xfId="27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tyles" Target="styles.xml"/><Relationship Id="rId21" Type="http://schemas.openxmlformats.org/officeDocument/2006/relationships/sharedStrings" Target="sharedStrings.xml"/><Relationship Id="rId22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externalLink" Target="externalLinks/externalLink1.xml"/><Relationship Id="rId19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Relationship Id="rId2" Type="http://schemas.openxmlformats.org/officeDocument/2006/relationships/image" Target="../media/image2.t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Relationship Id="rId2" Type="http://schemas.openxmlformats.org/officeDocument/2006/relationships/image" Target="../media/image4.tif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tif"/><Relationship Id="rId2" Type="http://schemas.openxmlformats.org/officeDocument/2006/relationships/image" Target="../media/image6.t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Relationship Id="rId2" Type="http://schemas.openxmlformats.org/officeDocument/2006/relationships/image" Target="../media/image8.tif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tiff"/><Relationship Id="rId2" Type="http://schemas.openxmlformats.org/officeDocument/2006/relationships/image" Target="../media/image10.ti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tif"/><Relationship Id="rId2" Type="http://schemas.openxmlformats.org/officeDocument/2006/relationships/image" Target="../media/image12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tif"/><Relationship Id="rId4" Type="http://schemas.openxmlformats.org/officeDocument/2006/relationships/image" Target="../media/image16.tif"/><Relationship Id="rId1" Type="http://schemas.openxmlformats.org/officeDocument/2006/relationships/image" Target="../media/image13.tif"/><Relationship Id="rId2" Type="http://schemas.openxmlformats.org/officeDocument/2006/relationships/image" Target="../media/image14.t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698500</xdr:colOff>
      <xdr:row>1</xdr:row>
      <xdr:rowOff>88900</xdr:rowOff>
    </xdr:from>
    <xdr:to>
      <xdr:col>22</xdr:col>
      <xdr:colOff>660400</xdr:colOff>
      <xdr:row>43</xdr:row>
      <xdr:rowOff>17162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32300" y="292100"/>
          <a:ext cx="3263900" cy="8623300"/>
        </a:xfrm>
        <a:prstGeom prst="rect">
          <a:avLst/>
        </a:prstGeom>
      </xdr:spPr>
    </xdr:pic>
    <xdr:clientData/>
  </xdr:twoCellAnchor>
  <xdr:twoCellAnchor editAs="oneCell">
    <xdr:from>
      <xdr:col>12</xdr:col>
      <xdr:colOff>101600</xdr:colOff>
      <xdr:row>1</xdr:row>
      <xdr:rowOff>79535</xdr:rowOff>
    </xdr:from>
    <xdr:to>
      <xdr:col>17</xdr:col>
      <xdr:colOff>419100</xdr:colOff>
      <xdr:row>29</xdr:row>
      <xdr:rowOff>104030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007600" y="282735"/>
          <a:ext cx="4445000" cy="58747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368142</xdr:colOff>
      <xdr:row>0</xdr:row>
      <xdr:rowOff>16711</xdr:rowOff>
    </xdr:from>
    <xdr:to>
      <xdr:col>14</xdr:col>
      <xdr:colOff>250433</xdr:colOff>
      <xdr:row>36</xdr:row>
      <xdr:rowOff>150060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122087" y="175661"/>
          <a:ext cx="6750717" cy="6432817"/>
        </a:xfrm>
        <a:prstGeom prst="rect">
          <a:avLst/>
        </a:prstGeom>
      </xdr:spPr>
    </xdr:pic>
    <xdr:clientData/>
  </xdr:twoCellAnchor>
  <xdr:twoCellAnchor>
    <xdr:from>
      <xdr:col>9</xdr:col>
      <xdr:colOff>215743</xdr:colOff>
      <xdr:row>10</xdr:row>
      <xdr:rowOff>114302</xdr:rowOff>
    </xdr:from>
    <xdr:to>
      <xdr:col>11</xdr:col>
      <xdr:colOff>333375</xdr:colOff>
      <xdr:row>13</xdr:row>
      <xdr:rowOff>114301</xdr:rowOff>
    </xdr:to>
    <xdr:sp macro="" textlink="">
      <xdr:nvSpPr>
        <xdr:cNvPr id="3" name="2 Rectángulo"/>
        <xdr:cNvSpPr/>
      </xdr:nvSpPr>
      <xdr:spPr>
        <a:xfrm>
          <a:off x="7645243" y="2019302"/>
          <a:ext cx="1768632" cy="571499"/>
        </a:xfrm>
        <a:prstGeom prst="rect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8</xdr:col>
      <xdr:colOff>749143</xdr:colOff>
      <xdr:row>9</xdr:row>
      <xdr:rowOff>47627</xdr:rowOff>
    </xdr:from>
    <xdr:ext cx="408964" cy="342786"/>
    <xdr:sp macro="" textlink="">
      <xdr:nvSpPr>
        <xdr:cNvPr id="4" name="3 CuadroTexto"/>
        <xdr:cNvSpPr txBox="1"/>
      </xdr:nvSpPr>
      <xdr:spPr>
        <a:xfrm>
          <a:off x="7353143" y="1762127"/>
          <a:ext cx="408964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600" b="1"/>
            <a:t>d</a:t>
          </a:r>
        </a:p>
      </xdr:txBody>
    </xdr:sp>
    <xdr:clientData/>
  </xdr:oneCellAnchor>
  <xdr:oneCellAnchor>
    <xdr:from>
      <xdr:col>8</xdr:col>
      <xdr:colOff>596743</xdr:colOff>
      <xdr:row>11</xdr:row>
      <xdr:rowOff>38102</xdr:rowOff>
    </xdr:from>
    <xdr:ext cx="380361" cy="311496"/>
    <xdr:sp macro="" textlink="">
      <xdr:nvSpPr>
        <xdr:cNvPr id="5" name="4 CuadroTexto"/>
        <xdr:cNvSpPr txBox="1"/>
      </xdr:nvSpPr>
      <xdr:spPr>
        <a:xfrm>
          <a:off x="7200743" y="2133602"/>
          <a:ext cx="380361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400" b="1" baseline="0"/>
            <a:t>CB</a:t>
          </a:r>
        </a:p>
      </xdr:txBody>
    </xdr:sp>
    <xdr:clientData/>
  </xdr:oneCellAnchor>
  <xdr:twoCellAnchor editAs="oneCell">
    <xdr:from>
      <xdr:col>0</xdr:col>
      <xdr:colOff>0</xdr:colOff>
      <xdr:row>0</xdr:row>
      <xdr:rowOff>16711</xdr:rowOff>
    </xdr:from>
    <xdr:to>
      <xdr:col>6</xdr:col>
      <xdr:colOff>333374</xdr:colOff>
      <xdr:row>36</xdr:row>
      <xdr:rowOff>166389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711"/>
          <a:ext cx="5246269" cy="6767046"/>
        </a:xfrm>
        <a:prstGeom prst="rect">
          <a:avLst/>
        </a:prstGeom>
      </xdr:spPr>
    </xdr:pic>
    <xdr:clientData/>
  </xdr:twoCellAnchor>
  <xdr:twoCellAnchor>
    <xdr:from>
      <xdr:col>2</xdr:col>
      <xdr:colOff>720568</xdr:colOff>
      <xdr:row>15</xdr:row>
      <xdr:rowOff>28577</xdr:rowOff>
    </xdr:from>
    <xdr:to>
      <xdr:col>4</xdr:col>
      <xdr:colOff>533400</xdr:colOff>
      <xdr:row>18</xdr:row>
      <xdr:rowOff>28576</xdr:rowOff>
    </xdr:to>
    <xdr:sp macro="" textlink="">
      <xdr:nvSpPr>
        <xdr:cNvPr id="7" name="6 Rectángulo"/>
        <xdr:cNvSpPr/>
      </xdr:nvSpPr>
      <xdr:spPr>
        <a:xfrm>
          <a:off x="2371568" y="2886077"/>
          <a:ext cx="1463832" cy="571499"/>
        </a:xfrm>
        <a:prstGeom prst="rect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2</xdr:col>
      <xdr:colOff>501493</xdr:colOff>
      <xdr:row>13</xdr:row>
      <xdr:rowOff>76202</xdr:rowOff>
    </xdr:from>
    <xdr:ext cx="408964" cy="342786"/>
    <xdr:sp macro="" textlink="">
      <xdr:nvSpPr>
        <xdr:cNvPr id="8" name="7 CuadroTexto"/>
        <xdr:cNvSpPr txBox="1"/>
      </xdr:nvSpPr>
      <xdr:spPr>
        <a:xfrm>
          <a:off x="2152493" y="2552702"/>
          <a:ext cx="408964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600" b="1"/>
            <a:t>d</a:t>
          </a:r>
        </a:p>
      </xdr:txBody>
    </xdr:sp>
    <xdr:clientData/>
  </xdr:oneCellAnchor>
  <xdr:oneCellAnchor>
    <xdr:from>
      <xdr:col>2</xdr:col>
      <xdr:colOff>352425</xdr:colOff>
      <xdr:row>15</xdr:row>
      <xdr:rowOff>152400</xdr:rowOff>
    </xdr:from>
    <xdr:ext cx="358560" cy="311496"/>
    <xdr:sp macro="" textlink="">
      <xdr:nvSpPr>
        <xdr:cNvPr id="9" name="8 CuadroTexto"/>
        <xdr:cNvSpPr txBox="1"/>
      </xdr:nvSpPr>
      <xdr:spPr>
        <a:xfrm>
          <a:off x="2003425" y="3009900"/>
          <a:ext cx="35856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400" b="1" baseline="30000"/>
            <a:t>3</a:t>
          </a:r>
          <a:r>
            <a:rPr lang="en-US" sz="1400" b="1"/>
            <a:t>H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25</xdr:row>
      <xdr:rowOff>0</xdr:rowOff>
    </xdr:from>
    <xdr:to>
      <xdr:col>10</xdr:col>
      <xdr:colOff>476250</xdr:colOff>
      <xdr:row>48</xdr:row>
      <xdr:rowOff>142876</xdr:rowOff>
    </xdr:to>
    <xdr:pic>
      <xdr:nvPicPr>
        <xdr:cNvPr id="2" name="1 Imagen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14" t="21875"/>
        <a:stretch/>
      </xdr:blipFill>
      <xdr:spPr>
        <a:xfrm>
          <a:off x="114300" y="4762500"/>
          <a:ext cx="8616950" cy="4524376"/>
        </a:xfrm>
        <a:prstGeom prst="rect">
          <a:avLst/>
        </a:prstGeom>
      </xdr:spPr>
    </xdr:pic>
    <xdr:clientData/>
  </xdr:twoCellAnchor>
  <xdr:twoCellAnchor>
    <xdr:from>
      <xdr:col>1</xdr:col>
      <xdr:colOff>57150</xdr:colOff>
      <xdr:row>40</xdr:row>
      <xdr:rowOff>171450</xdr:rowOff>
    </xdr:from>
    <xdr:to>
      <xdr:col>4</xdr:col>
      <xdr:colOff>114300</xdr:colOff>
      <xdr:row>43</xdr:row>
      <xdr:rowOff>171449</xdr:rowOff>
    </xdr:to>
    <xdr:sp macro="" textlink="">
      <xdr:nvSpPr>
        <xdr:cNvPr id="3" name="2 Rectángulo"/>
        <xdr:cNvSpPr/>
      </xdr:nvSpPr>
      <xdr:spPr>
        <a:xfrm>
          <a:off x="882650" y="7791450"/>
          <a:ext cx="2533650" cy="571499"/>
        </a:xfrm>
        <a:prstGeom prst="rect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0</xdr:col>
      <xdr:colOff>266699</xdr:colOff>
      <xdr:row>25</xdr:row>
      <xdr:rowOff>123825</xdr:rowOff>
    </xdr:from>
    <xdr:ext cx="962026" cy="342786"/>
    <xdr:sp macro="" textlink="">
      <xdr:nvSpPr>
        <xdr:cNvPr id="4" name="3 CuadroTexto"/>
        <xdr:cNvSpPr txBox="1"/>
      </xdr:nvSpPr>
      <xdr:spPr>
        <a:xfrm>
          <a:off x="266699" y="4886325"/>
          <a:ext cx="962026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s-ES" sz="1600" b="1"/>
            <a:t>anti-H3</a:t>
          </a:r>
          <a:endParaRPr lang="en-US" sz="1600" b="1"/>
        </a:p>
      </xdr:txBody>
    </xdr:sp>
    <xdr:clientData/>
  </xdr:oneCellAnchor>
  <xdr:oneCellAnchor>
    <xdr:from>
      <xdr:col>0</xdr:col>
      <xdr:colOff>228600</xdr:colOff>
      <xdr:row>41</xdr:row>
      <xdr:rowOff>95250</xdr:rowOff>
    </xdr:from>
    <xdr:ext cx="583878" cy="311496"/>
    <xdr:sp macro="" textlink="">
      <xdr:nvSpPr>
        <xdr:cNvPr id="5" name="4 CuadroTexto"/>
        <xdr:cNvSpPr txBox="1"/>
      </xdr:nvSpPr>
      <xdr:spPr>
        <a:xfrm>
          <a:off x="228600" y="7905750"/>
          <a:ext cx="58387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400" b="1" baseline="0"/>
            <a:t>Input</a:t>
          </a:r>
        </a:p>
      </xdr:txBody>
    </xdr:sp>
    <xdr:clientData/>
  </xdr:oneCellAnchor>
  <xdr:twoCellAnchor editAs="oneCell">
    <xdr:from>
      <xdr:col>0</xdr:col>
      <xdr:colOff>19051</xdr:colOff>
      <xdr:row>0</xdr:row>
      <xdr:rowOff>114301</xdr:rowOff>
    </xdr:from>
    <xdr:to>
      <xdr:col>11</xdr:col>
      <xdr:colOff>109539</xdr:colOff>
      <xdr:row>24</xdr:row>
      <xdr:rowOff>123825</xdr:rowOff>
    </xdr:to>
    <xdr:pic>
      <xdr:nvPicPr>
        <xdr:cNvPr id="6" name="5 Imagen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8887"/>
        <a:stretch/>
      </xdr:blipFill>
      <xdr:spPr>
        <a:xfrm>
          <a:off x="19051" y="114301"/>
          <a:ext cx="9170988" cy="4581524"/>
        </a:xfrm>
        <a:prstGeom prst="rect">
          <a:avLst/>
        </a:prstGeom>
      </xdr:spPr>
    </xdr:pic>
    <xdr:clientData/>
  </xdr:twoCellAnchor>
  <xdr:twoCellAnchor>
    <xdr:from>
      <xdr:col>1</xdr:col>
      <xdr:colOff>342899</xdr:colOff>
      <xdr:row>5</xdr:row>
      <xdr:rowOff>85726</xdr:rowOff>
    </xdr:from>
    <xdr:to>
      <xdr:col>4</xdr:col>
      <xdr:colOff>28574</xdr:colOff>
      <xdr:row>8</xdr:row>
      <xdr:rowOff>66676</xdr:rowOff>
    </xdr:to>
    <xdr:sp macro="" textlink="">
      <xdr:nvSpPr>
        <xdr:cNvPr id="7" name="6 Rectángulo"/>
        <xdr:cNvSpPr/>
      </xdr:nvSpPr>
      <xdr:spPr>
        <a:xfrm>
          <a:off x="1168399" y="1038226"/>
          <a:ext cx="2162175" cy="552450"/>
        </a:xfrm>
        <a:prstGeom prst="rect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0</xdr:col>
      <xdr:colOff>400049</xdr:colOff>
      <xdr:row>1</xdr:row>
      <xdr:rowOff>114300</xdr:rowOff>
    </xdr:from>
    <xdr:ext cx="1095376" cy="342786"/>
    <xdr:sp macro="" textlink="">
      <xdr:nvSpPr>
        <xdr:cNvPr id="8" name="7 CuadroTexto"/>
        <xdr:cNvSpPr txBox="1"/>
      </xdr:nvSpPr>
      <xdr:spPr>
        <a:xfrm>
          <a:off x="400049" y="304800"/>
          <a:ext cx="1095376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s-ES" sz="1600" b="1"/>
            <a:t>anti-GFP</a:t>
          </a:r>
          <a:endParaRPr lang="en-US" sz="1600" b="1"/>
        </a:p>
      </xdr:txBody>
    </xdr:sp>
    <xdr:clientData/>
  </xdr:oneCellAnchor>
  <xdr:oneCellAnchor>
    <xdr:from>
      <xdr:col>2</xdr:col>
      <xdr:colOff>314325</xdr:colOff>
      <xdr:row>3</xdr:row>
      <xdr:rowOff>152400</xdr:rowOff>
    </xdr:from>
    <xdr:ext cx="583878" cy="311496"/>
    <xdr:sp macro="" textlink="">
      <xdr:nvSpPr>
        <xdr:cNvPr id="9" name="8 CuadroTexto"/>
        <xdr:cNvSpPr txBox="1"/>
      </xdr:nvSpPr>
      <xdr:spPr>
        <a:xfrm>
          <a:off x="1965325" y="723900"/>
          <a:ext cx="58387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400" b="1" baseline="0"/>
            <a:t>Input</a:t>
          </a:r>
        </a:p>
      </xdr:txBody>
    </xdr:sp>
    <xdr:clientData/>
  </xdr:oneCellAnchor>
  <xdr:twoCellAnchor>
    <xdr:from>
      <xdr:col>4</xdr:col>
      <xdr:colOff>95250</xdr:colOff>
      <xdr:row>5</xdr:row>
      <xdr:rowOff>85725</xdr:rowOff>
    </xdr:from>
    <xdr:to>
      <xdr:col>6</xdr:col>
      <xdr:colOff>390526</xdr:colOff>
      <xdr:row>8</xdr:row>
      <xdr:rowOff>57150</xdr:rowOff>
    </xdr:to>
    <xdr:sp macro="" textlink="">
      <xdr:nvSpPr>
        <xdr:cNvPr id="10" name="9 Rectángulo"/>
        <xdr:cNvSpPr/>
      </xdr:nvSpPr>
      <xdr:spPr>
        <a:xfrm>
          <a:off x="3397250" y="1038225"/>
          <a:ext cx="1946276" cy="542925"/>
        </a:xfrm>
        <a:prstGeom prst="rect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4</xdr:col>
      <xdr:colOff>428624</xdr:colOff>
      <xdr:row>3</xdr:row>
      <xdr:rowOff>142875</xdr:rowOff>
    </xdr:from>
    <xdr:ext cx="1247775" cy="311496"/>
    <xdr:sp macro="" textlink="">
      <xdr:nvSpPr>
        <xdr:cNvPr id="11" name="10 CuadroTexto"/>
        <xdr:cNvSpPr txBox="1"/>
      </xdr:nvSpPr>
      <xdr:spPr>
        <a:xfrm>
          <a:off x="3730624" y="714375"/>
          <a:ext cx="124777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400" b="1" baseline="0"/>
            <a:t>IP: GFP-Trap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39</xdr:row>
      <xdr:rowOff>1</xdr:rowOff>
    </xdr:from>
    <xdr:to>
      <xdr:col>11</xdr:col>
      <xdr:colOff>308737</xdr:colOff>
      <xdr:row>73</xdr:row>
      <xdr:rowOff>1</xdr:rowOff>
    </xdr:to>
    <xdr:pic>
      <xdr:nvPicPr>
        <xdr:cNvPr id="2" name="7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7429501"/>
          <a:ext cx="9370187" cy="6477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12</xdr:col>
      <xdr:colOff>216000</xdr:colOff>
      <xdr:row>37</xdr:row>
      <xdr:rowOff>151500</xdr:rowOff>
    </xdr:to>
    <xdr:pic>
      <xdr:nvPicPr>
        <xdr:cNvPr id="3" name="1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122000" cy="7200000"/>
        </a:xfrm>
        <a:prstGeom prst="rect">
          <a:avLst/>
        </a:prstGeom>
      </xdr:spPr>
    </xdr:pic>
    <xdr:clientData/>
  </xdr:twoCellAnchor>
  <xdr:twoCellAnchor>
    <xdr:from>
      <xdr:col>4</xdr:col>
      <xdr:colOff>552450</xdr:colOff>
      <xdr:row>61</xdr:row>
      <xdr:rowOff>28575</xdr:rowOff>
    </xdr:from>
    <xdr:to>
      <xdr:col>7</xdr:col>
      <xdr:colOff>717707</xdr:colOff>
      <xdr:row>65</xdr:row>
      <xdr:rowOff>133350</xdr:rowOff>
    </xdr:to>
    <xdr:sp macro="" textlink="">
      <xdr:nvSpPr>
        <xdr:cNvPr id="4" name="2 Rectángulo"/>
        <xdr:cNvSpPr/>
      </xdr:nvSpPr>
      <xdr:spPr>
        <a:xfrm>
          <a:off x="3854450" y="11649075"/>
          <a:ext cx="2641757" cy="866775"/>
        </a:xfrm>
        <a:prstGeom prst="rect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7</xdr:col>
      <xdr:colOff>714375</xdr:colOff>
      <xdr:row>62</xdr:row>
      <xdr:rowOff>114300</xdr:rowOff>
    </xdr:from>
    <xdr:ext cx="380361" cy="311496"/>
    <xdr:sp macro="" textlink="">
      <xdr:nvSpPr>
        <xdr:cNvPr id="5" name="4 CuadroTexto"/>
        <xdr:cNvSpPr txBox="1"/>
      </xdr:nvSpPr>
      <xdr:spPr>
        <a:xfrm>
          <a:off x="6492875" y="11925300"/>
          <a:ext cx="380361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400" b="1" baseline="0"/>
            <a:t>CB</a:t>
          </a:r>
        </a:p>
      </xdr:txBody>
    </xdr:sp>
    <xdr:clientData/>
  </xdr:oneCellAnchor>
  <xdr:twoCellAnchor>
    <xdr:from>
      <xdr:col>4</xdr:col>
      <xdr:colOff>371475</xdr:colOff>
      <xdr:row>11</xdr:row>
      <xdr:rowOff>114300</xdr:rowOff>
    </xdr:from>
    <xdr:to>
      <xdr:col>6</xdr:col>
      <xdr:colOff>142875</xdr:colOff>
      <xdr:row>14</xdr:row>
      <xdr:rowOff>114299</xdr:rowOff>
    </xdr:to>
    <xdr:sp macro="" textlink="">
      <xdr:nvSpPr>
        <xdr:cNvPr id="6" name="5 Rectángulo"/>
        <xdr:cNvSpPr/>
      </xdr:nvSpPr>
      <xdr:spPr>
        <a:xfrm>
          <a:off x="3673475" y="2209800"/>
          <a:ext cx="1422400" cy="571499"/>
        </a:xfrm>
        <a:prstGeom prst="rect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6</xdr:col>
      <xdr:colOff>133350</xdr:colOff>
      <xdr:row>12</xdr:row>
      <xdr:rowOff>38098</xdr:rowOff>
    </xdr:from>
    <xdr:ext cx="358560" cy="311496"/>
    <xdr:sp macro="" textlink="">
      <xdr:nvSpPr>
        <xdr:cNvPr id="7" name="6 CuadroTexto"/>
        <xdr:cNvSpPr txBox="1"/>
      </xdr:nvSpPr>
      <xdr:spPr>
        <a:xfrm>
          <a:off x="5086350" y="2324098"/>
          <a:ext cx="35856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400" b="1" baseline="30000"/>
            <a:t>3</a:t>
          </a:r>
          <a:r>
            <a:rPr lang="en-US" sz="1400" b="1"/>
            <a:t>H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209549</xdr:colOff>
      <xdr:row>0</xdr:row>
      <xdr:rowOff>76199</xdr:rowOff>
    </xdr:from>
    <xdr:to>
      <xdr:col>7</xdr:col>
      <xdr:colOff>390525</xdr:colOff>
      <xdr:row>23</xdr:row>
      <xdr:rowOff>6406</xdr:rowOff>
    </xdr:to>
    <xdr:pic>
      <xdr:nvPicPr>
        <xdr:cNvPr id="2" name="1 Imagen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788" t="11986" r="13746" b="15673"/>
        <a:stretch/>
      </xdr:blipFill>
      <xdr:spPr>
        <a:xfrm>
          <a:off x="209549" y="76199"/>
          <a:ext cx="5959476" cy="4311707"/>
        </a:xfrm>
        <a:prstGeom prst="rect">
          <a:avLst/>
        </a:prstGeom>
      </xdr:spPr>
    </xdr:pic>
    <xdr:clientData/>
  </xdr:twoCellAnchor>
  <xdr:twoCellAnchor>
    <xdr:from>
      <xdr:col>2</xdr:col>
      <xdr:colOff>371475</xdr:colOff>
      <xdr:row>7</xdr:row>
      <xdr:rowOff>190499</xdr:rowOff>
    </xdr:from>
    <xdr:to>
      <xdr:col>4</xdr:col>
      <xdr:colOff>447675</xdr:colOff>
      <xdr:row>21</xdr:row>
      <xdr:rowOff>66675</xdr:rowOff>
    </xdr:to>
    <xdr:sp macro="" textlink="">
      <xdr:nvSpPr>
        <xdr:cNvPr id="3" name="2 Rectángulo"/>
        <xdr:cNvSpPr/>
      </xdr:nvSpPr>
      <xdr:spPr>
        <a:xfrm>
          <a:off x="2022475" y="1523999"/>
          <a:ext cx="1727200" cy="2543176"/>
        </a:xfrm>
        <a:prstGeom prst="rect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476250</xdr:colOff>
      <xdr:row>8</xdr:row>
      <xdr:rowOff>47625</xdr:rowOff>
    </xdr:from>
    <xdr:to>
      <xdr:col>1</xdr:col>
      <xdr:colOff>342900</xdr:colOff>
      <xdr:row>21</xdr:row>
      <xdr:rowOff>152666</xdr:rowOff>
    </xdr:to>
    <xdr:sp macro="" textlink="">
      <xdr:nvSpPr>
        <xdr:cNvPr id="4" name="ZoneTexte 74"/>
        <xdr:cNvSpPr txBox="1"/>
      </xdr:nvSpPr>
      <xdr:spPr>
        <a:xfrm>
          <a:off x="476250" y="1571625"/>
          <a:ext cx="692150" cy="2581541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12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250 –</a:t>
          </a:r>
        </a:p>
        <a:p>
          <a:pPr algn="r"/>
          <a:endParaRPr lang="en-US" sz="1600">
            <a:effectLst/>
          </a:endParaRPr>
        </a:p>
        <a:p>
          <a:pPr algn="r"/>
          <a:r>
            <a:rPr lang="fr-FR" sz="12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130 –</a:t>
          </a:r>
          <a:endParaRPr lang="en-US" sz="1200">
            <a:effectLst/>
          </a:endParaRPr>
        </a:p>
        <a:p>
          <a:pPr algn="r"/>
          <a:endParaRPr lang="fr-FR" sz="7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algn="r"/>
          <a:r>
            <a:rPr lang="fr-FR" sz="12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100 –</a:t>
          </a:r>
          <a:endParaRPr lang="en-US" sz="1200">
            <a:effectLst/>
          </a:endParaRPr>
        </a:p>
        <a:p>
          <a:pPr algn="r"/>
          <a:r>
            <a:rPr lang="fr-FR" sz="1200"/>
            <a:t>70 –</a:t>
          </a:r>
        </a:p>
        <a:p>
          <a:pPr algn="r"/>
          <a:endParaRPr lang="fr-FR" sz="200"/>
        </a:p>
        <a:p>
          <a:pPr algn="r"/>
          <a:r>
            <a:rPr lang="fr-FR" sz="1200"/>
            <a:t>55 –</a:t>
          </a:r>
        </a:p>
        <a:p>
          <a:pPr algn="r"/>
          <a:endParaRPr lang="fr-FR" sz="1600"/>
        </a:p>
        <a:p>
          <a:pPr algn="r"/>
          <a:r>
            <a:rPr lang="fr-FR" sz="1200"/>
            <a:t>35 –</a:t>
          </a:r>
        </a:p>
        <a:p>
          <a:pPr algn="r"/>
          <a:endParaRPr lang="fr-FR" sz="400"/>
        </a:p>
        <a:p>
          <a:pPr algn="r"/>
          <a:r>
            <a:rPr lang="fr-FR" sz="1200"/>
            <a:t>25 –</a:t>
          </a:r>
        </a:p>
        <a:p>
          <a:pPr algn="r"/>
          <a:endParaRPr lang="fr-FR" sz="200"/>
        </a:p>
        <a:p>
          <a:pPr algn="r"/>
          <a:endParaRPr lang="fr-FR" sz="1200"/>
        </a:p>
        <a:p>
          <a:pPr algn="r"/>
          <a:r>
            <a:rPr lang="fr-FR" sz="1200"/>
            <a:t>15 –</a:t>
          </a:r>
        </a:p>
      </xdr:txBody>
    </xdr:sp>
    <xdr:clientData/>
  </xdr:twoCellAnchor>
  <xdr:twoCellAnchor editAs="oneCell">
    <xdr:from>
      <xdr:col>0</xdr:col>
      <xdr:colOff>660400</xdr:colOff>
      <xdr:row>28</xdr:row>
      <xdr:rowOff>50800</xdr:rowOff>
    </xdr:from>
    <xdr:to>
      <xdr:col>5</xdr:col>
      <xdr:colOff>711200</xdr:colOff>
      <xdr:row>46</xdr:row>
      <xdr:rowOff>9935</xdr:rowOff>
    </xdr:to>
    <xdr:pic>
      <xdr:nvPicPr>
        <xdr:cNvPr id="8" name="Image 7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7438" t="22871" r="25953" b="8273"/>
        <a:stretch/>
      </xdr:blipFill>
      <xdr:spPr>
        <a:xfrm>
          <a:off x="660400" y="5384800"/>
          <a:ext cx="4178300" cy="3388135"/>
        </a:xfrm>
        <a:prstGeom prst="rect">
          <a:avLst/>
        </a:prstGeom>
      </xdr:spPr>
    </xdr:pic>
    <xdr:clientData/>
  </xdr:twoCellAnchor>
  <xdr:twoCellAnchor>
    <xdr:from>
      <xdr:col>0</xdr:col>
      <xdr:colOff>819150</xdr:colOff>
      <xdr:row>29</xdr:row>
      <xdr:rowOff>174625</xdr:rowOff>
    </xdr:from>
    <xdr:to>
      <xdr:col>1</xdr:col>
      <xdr:colOff>685800</xdr:colOff>
      <xdr:row>44</xdr:row>
      <xdr:rowOff>39537</xdr:rowOff>
    </xdr:to>
    <xdr:sp macro="" textlink="">
      <xdr:nvSpPr>
        <xdr:cNvPr id="9" name="ZoneTexte 74"/>
        <xdr:cNvSpPr txBox="1"/>
      </xdr:nvSpPr>
      <xdr:spPr>
        <a:xfrm>
          <a:off x="819150" y="5699125"/>
          <a:ext cx="692150" cy="272241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12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250 –</a:t>
          </a:r>
        </a:p>
        <a:p>
          <a:pPr algn="r"/>
          <a:endParaRPr lang="en-US" sz="1600">
            <a:effectLst/>
          </a:endParaRPr>
        </a:p>
        <a:p>
          <a:pPr algn="r"/>
          <a:r>
            <a:rPr lang="fr-FR" sz="12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130 –</a:t>
          </a:r>
          <a:endParaRPr lang="en-US" sz="1200">
            <a:effectLst/>
          </a:endParaRPr>
        </a:p>
        <a:p>
          <a:pPr algn="r"/>
          <a:endParaRPr lang="fr-FR" sz="7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algn="r"/>
          <a:r>
            <a:rPr lang="fr-FR" sz="12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100 –</a:t>
          </a:r>
          <a:endParaRPr lang="en-US" sz="1200">
            <a:effectLst/>
          </a:endParaRPr>
        </a:p>
        <a:p>
          <a:pPr algn="r"/>
          <a:endParaRPr lang="fr-FR" sz="400"/>
        </a:p>
        <a:p>
          <a:pPr algn="r"/>
          <a:r>
            <a:rPr lang="fr-FR" sz="1200"/>
            <a:t>70 –</a:t>
          </a:r>
        </a:p>
        <a:p>
          <a:pPr algn="r"/>
          <a:endParaRPr lang="fr-FR" sz="200"/>
        </a:p>
        <a:p>
          <a:pPr algn="r"/>
          <a:endParaRPr lang="fr-FR" sz="200"/>
        </a:p>
        <a:p>
          <a:pPr algn="r"/>
          <a:r>
            <a:rPr lang="fr-FR" sz="1200"/>
            <a:t>55 –</a:t>
          </a:r>
        </a:p>
        <a:p>
          <a:pPr algn="r"/>
          <a:endParaRPr lang="fr-FR" sz="1400"/>
        </a:p>
        <a:p>
          <a:pPr algn="r"/>
          <a:endParaRPr lang="fr-FR" sz="400"/>
        </a:p>
        <a:p>
          <a:pPr algn="r"/>
          <a:r>
            <a:rPr lang="fr-FR" sz="1200"/>
            <a:t>35 –</a:t>
          </a:r>
        </a:p>
        <a:p>
          <a:pPr algn="r"/>
          <a:endParaRPr lang="fr-FR" sz="400"/>
        </a:p>
        <a:p>
          <a:pPr algn="r"/>
          <a:r>
            <a:rPr lang="fr-FR" sz="1200"/>
            <a:t>25 –</a:t>
          </a:r>
        </a:p>
        <a:p>
          <a:pPr algn="r"/>
          <a:endParaRPr lang="fr-FR" sz="200"/>
        </a:p>
        <a:p>
          <a:pPr algn="r"/>
          <a:endParaRPr lang="fr-FR" sz="900"/>
        </a:p>
        <a:p>
          <a:pPr algn="r"/>
          <a:endParaRPr lang="fr-FR" sz="800"/>
        </a:p>
        <a:p>
          <a:pPr algn="r"/>
          <a:r>
            <a:rPr lang="fr-FR" sz="1200"/>
            <a:t>15 –</a:t>
          </a:r>
        </a:p>
      </xdr:txBody>
    </xdr:sp>
    <xdr:clientData/>
  </xdr:twoCellAnchor>
  <xdr:oneCellAnchor>
    <xdr:from>
      <xdr:col>4</xdr:col>
      <xdr:colOff>456141</xdr:colOff>
      <xdr:row>29</xdr:row>
      <xdr:rowOff>184399</xdr:rowOff>
    </xdr:from>
    <xdr:ext cx="963084" cy="478718"/>
    <xdr:sp macro="" textlink="">
      <xdr:nvSpPr>
        <xdr:cNvPr id="10" name="6 CuadroTexto"/>
        <xdr:cNvSpPr txBox="1"/>
      </xdr:nvSpPr>
      <xdr:spPr>
        <a:xfrm>
          <a:off x="3758141" y="5708899"/>
          <a:ext cx="963084" cy="478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s-ES" sz="1600" b="1"/>
            <a:t>anti-Flag</a:t>
          </a:r>
          <a:endParaRPr lang="en-US" sz="1600" b="1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152400</xdr:colOff>
      <xdr:row>35</xdr:row>
      <xdr:rowOff>38100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83900" cy="6705600"/>
        </a:xfrm>
        <a:prstGeom prst="rect">
          <a:avLst/>
        </a:prstGeom>
      </xdr:spPr>
    </xdr:pic>
    <xdr:clientData/>
  </xdr:twoCellAnchor>
  <xdr:twoCellAnchor>
    <xdr:from>
      <xdr:col>2</xdr:col>
      <xdr:colOff>733425</xdr:colOff>
      <xdr:row>22</xdr:row>
      <xdr:rowOff>133350</xdr:rowOff>
    </xdr:from>
    <xdr:to>
      <xdr:col>6</xdr:col>
      <xdr:colOff>228601</xdr:colOff>
      <xdr:row>25</xdr:row>
      <xdr:rowOff>133349</xdr:rowOff>
    </xdr:to>
    <xdr:sp macro="" textlink="">
      <xdr:nvSpPr>
        <xdr:cNvPr id="3" name="2 Rectángulo"/>
        <xdr:cNvSpPr/>
      </xdr:nvSpPr>
      <xdr:spPr>
        <a:xfrm>
          <a:off x="2384425" y="4324350"/>
          <a:ext cx="2797176" cy="571499"/>
        </a:xfrm>
        <a:prstGeom prst="rect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6</xdr:col>
      <xdr:colOff>247650</xdr:colOff>
      <xdr:row>23</xdr:row>
      <xdr:rowOff>76198</xdr:rowOff>
    </xdr:from>
    <xdr:ext cx="358560" cy="311496"/>
    <xdr:sp macro="" textlink="">
      <xdr:nvSpPr>
        <xdr:cNvPr id="4" name="3 CuadroTexto"/>
        <xdr:cNvSpPr txBox="1"/>
      </xdr:nvSpPr>
      <xdr:spPr>
        <a:xfrm>
          <a:off x="5200650" y="4457698"/>
          <a:ext cx="35856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400" b="1" baseline="30000"/>
            <a:t>3</a:t>
          </a:r>
          <a:r>
            <a:rPr lang="en-US" sz="1400" b="1"/>
            <a:t>H</a:t>
          </a:r>
        </a:p>
      </xdr:txBody>
    </xdr:sp>
    <xdr:clientData/>
  </xdr:oneCellAnchor>
  <xdr:twoCellAnchor editAs="oneCell">
    <xdr:from>
      <xdr:col>12</xdr:col>
      <xdr:colOff>171450</xdr:colOff>
      <xdr:row>0</xdr:row>
      <xdr:rowOff>38100</xdr:rowOff>
    </xdr:from>
    <xdr:to>
      <xdr:col>17</xdr:col>
      <xdr:colOff>451782</xdr:colOff>
      <xdr:row>28</xdr:row>
      <xdr:rowOff>52018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77450" y="38100"/>
          <a:ext cx="4407832" cy="5347918"/>
        </a:xfrm>
        <a:prstGeom prst="rect">
          <a:avLst/>
        </a:prstGeom>
      </xdr:spPr>
    </xdr:pic>
    <xdr:clientData/>
  </xdr:twoCellAnchor>
  <xdr:twoCellAnchor>
    <xdr:from>
      <xdr:col>12</xdr:col>
      <xdr:colOff>409574</xdr:colOff>
      <xdr:row>23</xdr:row>
      <xdr:rowOff>9525</xdr:rowOff>
    </xdr:from>
    <xdr:to>
      <xdr:col>17</xdr:col>
      <xdr:colOff>361949</xdr:colOff>
      <xdr:row>26</xdr:row>
      <xdr:rowOff>104775</xdr:rowOff>
    </xdr:to>
    <xdr:sp macro="" textlink="">
      <xdr:nvSpPr>
        <xdr:cNvPr id="6" name="5 Rectángulo"/>
        <xdr:cNvSpPr/>
      </xdr:nvSpPr>
      <xdr:spPr>
        <a:xfrm>
          <a:off x="10315574" y="4391025"/>
          <a:ext cx="4079875" cy="666750"/>
        </a:xfrm>
        <a:prstGeom prst="rect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17</xdr:col>
      <xdr:colOff>409575</xdr:colOff>
      <xdr:row>23</xdr:row>
      <xdr:rowOff>190498</xdr:rowOff>
    </xdr:from>
    <xdr:ext cx="380361" cy="311496"/>
    <xdr:sp macro="" textlink="">
      <xdr:nvSpPr>
        <xdr:cNvPr id="7" name="6 CuadroTexto"/>
        <xdr:cNvSpPr txBox="1"/>
      </xdr:nvSpPr>
      <xdr:spPr>
        <a:xfrm>
          <a:off x="14443075" y="4571998"/>
          <a:ext cx="380361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400" b="1"/>
            <a:t>CB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406400</xdr:colOff>
      <xdr:row>2</xdr:row>
      <xdr:rowOff>63500</xdr:rowOff>
    </xdr:from>
    <xdr:to>
      <xdr:col>17</xdr:col>
      <xdr:colOff>202184</xdr:colOff>
      <xdr:row>15</xdr:row>
      <xdr:rowOff>27940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86900" y="469900"/>
          <a:ext cx="4748784" cy="2606040"/>
        </a:xfrm>
        <a:prstGeom prst="rect">
          <a:avLst/>
        </a:prstGeom>
      </xdr:spPr>
    </xdr:pic>
    <xdr:clientData/>
  </xdr:twoCellAnchor>
  <xdr:twoCellAnchor editAs="oneCell">
    <xdr:from>
      <xdr:col>12</xdr:col>
      <xdr:colOff>165100</xdr:colOff>
      <xdr:row>19</xdr:row>
      <xdr:rowOff>114300</xdr:rowOff>
    </xdr:from>
    <xdr:to>
      <xdr:col>17</xdr:col>
      <xdr:colOff>566928</xdr:colOff>
      <xdr:row>32</xdr:row>
      <xdr:rowOff>78740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071100" y="3975100"/>
          <a:ext cx="4529328" cy="2606040"/>
        </a:xfrm>
        <a:prstGeom prst="rect">
          <a:avLst/>
        </a:prstGeom>
      </xdr:spPr>
    </xdr:pic>
    <xdr:clientData/>
  </xdr:twoCellAnchor>
  <xdr:twoCellAnchor editAs="oneCell">
    <xdr:from>
      <xdr:col>1</xdr:col>
      <xdr:colOff>431800</xdr:colOff>
      <xdr:row>2</xdr:row>
      <xdr:rowOff>0</xdr:rowOff>
    </xdr:from>
    <xdr:to>
      <xdr:col>6</xdr:col>
      <xdr:colOff>492252</xdr:colOff>
      <xdr:row>14</xdr:row>
      <xdr:rowOff>164592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7300" y="406400"/>
          <a:ext cx="4187952" cy="2602992"/>
        </a:xfrm>
        <a:prstGeom prst="rect">
          <a:avLst/>
        </a:prstGeom>
      </xdr:spPr>
    </xdr:pic>
    <xdr:clientData/>
  </xdr:twoCellAnchor>
  <xdr:twoCellAnchor editAs="oneCell">
    <xdr:from>
      <xdr:col>1</xdr:col>
      <xdr:colOff>330200</xdr:colOff>
      <xdr:row>16</xdr:row>
      <xdr:rowOff>177800</xdr:rowOff>
    </xdr:from>
    <xdr:to>
      <xdr:col>6</xdr:col>
      <xdr:colOff>143764</xdr:colOff>
      <xdr:row>29</xdr:row>
      <xdr:rowOff>142240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55700" y="3429000"/>
          <a:ext cx="3941064" cy="26060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uharcourt/Downloads/Fig2-C%20scintillation%20counting%20Ezl1%203%20replicat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">
          <cell r="D3" t="str">
            <v>WT</v>
          </cell>
          <cell r="H3">
            <v>100</v>
          </cell>
          <cell r="I3">
            <v>0</v>
          </cell>
        </row>
        <row r="4">
          <cell r="D4" t="str">
            <v>K9A</v>
          </cell>
          <cell r="H4">
            <v>67.117721865430838</v>
          </cell>
          <cell r="I4">
            <v>11.932497883037653</v>
          </cell>
        </row>
        <row r="5">
          <cell r="D5" t="str">
            <v>K27A</v>
          </cell>
          <cell r="H5">
            <v>37.8756326284661</v>
          </cell>
          <cell r="I5">
            <v>12.352663983174365</v>
          </cell>
        </row>
        <row r="6">
          <cell r="D6" t="str">
            <v>K9AK27A</v>
          </cell>
          <cell r="H6">
            <v>17.835151387396809</v>
          </cell>
          <cell r="I6">
            <v>8.9005289093985986</v>
          </cell>
        </row>
        <row r="7">
          <cell r="D7" t="str">
            <v>WT-H526A</v>
          </cell>
          <cell r="H7">
            <v>7.6302545536431952</v>
          </cell>
          <cell r="I7">
            <v>5.1467534816416149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tabSelected="1" zoomScale="74" zoomScaleNormal="74" zoomScalePageLayoutView="74" workbookViewId="0">
      <selection activeCell="F40" sqref="F40"/>
    </sheetView>
  </sheetViews>
  <sheetFormatPr baseColWidth="10" defaultRowHeight="16" x14ac:dyDescent="0.2"/>
  <cols>
    <col min="4" max="4" width="23.1640625" customWidth="1"/>
    <col min="5" max="5" width="19.1640625" customWidth="1"/>
  </cols>
  <sheetData>
    <row r="1" spans="1:20" x14ac:dyDescent="0.2">
      <c r="A1" s="11" t="s">
        <v>0</v>
      </c>
      <c r="B1" s="12"/>
      <c r="C1" s="12"/>
      <c r="D1" s="12"/>
      <c r="E1" s="12"/>
      <c r="F1" s="12"/>
      <c r="G1" s="12"/>
      <c r="H1" s="12"/>
      <c r="I1" s="12"/>
      <c r="M1" s="5" t="s">
        <v>61</v>
      </c>
      <c r="T1" s="5" t="s">
        <v>60</v>
      </c>
    </row>
    <row r="2" spans="1:20" x14ac:dyDescent="0.2">
      <c r="A2" s="12"/>
      <c r="B2" s="12"/>
      <c r="C2" s="12"/>
      <c r="D2" s="12"/>
      <c r="E2" s="12"/>
      <c r="F2" s="12"/>
      <c r="G2" s="12"/>
      <c r="H2" s="12"/>
      <c r="I2" s="12"/>
    </row>
    <row r="3" spans="1:20" x14ac:dyDescent="0.2">
      <c r="A3" s="12"/>
      <c r="B3" s="12"/>
      <c r="C3" s="12" t="s">
        <v>3</v>
      </c>
      <c r="D3" s="12" t="s">
        <v>4</v>
      </c>
      <c r="E3" s="13" t="s">
        <v>11</v>
      </c>
      <c r="F3" s="12"/>
      <c r="G3" s="12"/>
      <c r="H3" s="12"/>
      <c r="I3" s="12"/>
    </row>
    <row r="4" spans="1:20" x14ac:dyDescent="0.2">
      <c r="A4" s="12">
        <v>3</v>
      </c>
      <c r="B4" s="12" t="s">
        <v>31</v>
      </c>
      <c r="C4" s="13">
        <v>846</v>
      </c>
      <c r="D4" s="13">
        <f>C4-13</f>
        <v>833</v>
      </c>
      <c r="E4" s="13" t="s">
        <v>6</v>
      </c>
      <c r="F4" s="12"/>
      <c r="G4" s="12"/>
      <c r="H4" s="12"/>
      <c r="I4" s="12"/>
    </row>
    <row r="5" spans="1:20" x14ac:dyDescent="0.2">
      <c r="A5" s="12">
        <v>4</v>
      </c>
      <c r="B5" s="12" t="s">
        <v>31</v>
      </c>
      <c r="C5" s="13">
        <v>1454</v>
      </c>
      <c r="D5" s="13">
        <f t="shared" ref="D5:D9" si="0">C5-13</f>
        <v>1441</v>
      </c>
      <c r="E5" s="13" t="s">
        <v>7</v>
      </c>
      <c r="F5" s="12"/>
      <c r="G5" s="12"/>
      <c r="H5" s="12"/>
      <c r="I5" s="12"/>
    </row>
    <row r="6" spans="1:20" x14ac:dyDescent="0.2">
      <c r="A6" s="12">
        <v>5</v>
      </c>
      <c r="B6" s="12" t="s">
        <v>31</v>
      </c>
      <c r="C6" s="13">
        <v>2882</v>
      </c>
      <c r="D6" s="13">
        <f t="shared" si="0"/>
        <v>2869</v>
      </c>
      <c r="E6" s="13">
        <v>1</v>
      </c>
      <c r="F6" s="12"/>
      <c r="G6" s="12"/>
      <c r="H6" s="12"/>
      <c r="I6" s="12"/>
    </row>
    <row r="7" spans="1:20" x14ac:dyDescent="0.2">
      <c r="A7" s="12">
        <v>6</v>
      </c>
      <c r="B7" s="12" t="s">
        <v>30</v>
      </c>
      <c r="C7" s="13">
        <v>137</v>
      </c>
      <c r="D7" s="13">
        <f t="shared" si="0"/>
        <v>124</v>
      </c>
      <c r="E7" s="13" t="s">
        <v>8</v>
      </c>
      <c r="F7" s="12"/>
      <c r="G7" s="12"/>
      <c r="H7" s="12"/>
      <c r="I7" s="12"/>
    </row>
    <row r="8" spans="1:20" x14ac:dyDescent="0.2">
      <c r="A8" s="12">
        <v>7</v>
      </c>
      <c r="B8" s="12" t="s">
        <v>30</v>
      </c>
      <c r="C8" s="13">
        <v>263</v>
      </c>
      <c r="D8" s="13">
        <f t="shared" si="0"/>
        <v>250</v>
      </c>
      <c r="E8" s="13" t="s">
        <v>9</v>
      </c>
      <c r="F8" s="12"/>
      <c r="G8" s="12"/>
      <c r="H8" s="12"/>
      <c r="I8" s="12"/>
    </row>
    <row r="9" spans="1:20" x14ac:dyDescent="0.2">
      <c r="A9" s="12">
        <v>8</v>
      </c>
      <c r="B9" s="12" t="s">
        <v>30</v>
      </c>
      <c r="C9" s="13">
        <v>334</v>
      </c>
      <c r="D9" s="13">
        <f t="shared" si="0"/>
        <v>321</v>
      </c>
      <c r="E9" s="13" t="s">
        <v>10</v>
      </c>
      <c r="F9" s="12"/>
      <c r="G9" s="12"/>
      <c r="H9" s="12"/>
      <c r="I9" s="12"/>
    </row>
    <row r="10" spans="1:20" x14ac:dyDescent="0.2">
      <c r="A10" s="12"/>
      <c r="B10" s="12"/>
      <c r="C10" s="12"/>
      <c r="D10" s="12"/>
      <c r="E10" s="12"/>
      <c r="F10" s="12"/>
      <c r="G10" s="12"/>
      <c r="H10" s="12"/>
      <c r="I10" s="12"/>
    </row>
    <row r="11" spans="1:20" x14ac:dyDescent="0.2">
      <c r="A11" s="12"/>
      <c r="B11" s="12"/>
      <c r="C11" s="12"/>
      <c r="D11" s="12"/>
      <c r="E11" s="12"/>
      <c r="F11" s="12"/>
      <c r="G11" s="12"/>
      <c r="H11" s="12"/>
      <c r="I11" s="12"/>
    </row>
    <row r="12" spans="1:20" x14ac:dyDescent="0.2">
      <c r="A12" s="11" t="s">
        <v>1</v>
      </c>
      <c r="B12" s="12"/>
      <c r="C12" s="12"/>
      <c r="D12" s="12"/>
      <c r="E12" s="12"/>
      <c r="F12" s="12"/>
      <c r="G12" s="12"/>
      <c r="H12" s="12"/>
      <c r="I12" s="12"/>
    </row>
    <row r="13" spans="1:20" x14ac:dyDescent="0.2">
      <c r="A13" s="12"/>
      <c r="B13" s="12"/>
      <c r="C13" s="12" t="s">
        <v>3</v>
      </c>
      <c r="D13" s="12" t="s">
        <v>4</v>
      </c>
      <c r="E13" s="13" t="s">
        <v>13</v>
      </c>
      <c r="F13" s="12"/>
      <c r="G13" s="12"/>
      <c r="H13" s="12"/>
      <c r="I13" s="12"/>
    </row>
    <row r="14" spans="1:20" x14ac:dyDescent="0.2">
      <c r="A14" s="115" t="s">
        <v>12</v>
      </c>
      <c r="B14" s="12">
        <v>1</v>
      </c>
      <c r="C14" s="13">
        <v>7968</v>
      </c>
      <c r="D14" s="13">
        <f t="shared" ref="D14:D17" si="1">C14-13</f>
        <v>7955</v>
      </c>
      <c r="E14" s="13">
        <v>1</v>
      </c>
      <c r="F14" s="12"/>
      <c r="G14" s="12"/>
      <c r="H14" s="12"/>
      <c r="I14" s="12"/>
    </row>
    <row r="15" spans="1:20" x14ac:dyDescent="0.2">
      <c r="A15" s="115"/>
      <c r="B15" s="12">
        <v>2</v>
      </c>
      <c r="C15" s="13">
        <v>6090</v>
      </c>
      <c r="D15" s="13">
        <f t="shared" si="1"/>
        <v>6077</v>
      </c>
      <c r="E15" s="13" t="s">
        <v>14</v>
      </c>
      <c r="F15" s="12"/>
      <c r="G15" s="12"/>
      <c r="H15" s="12"/>
      <c r="I15" s="12"/>
    </row>
    <row r="16" spans="1:20" x14ac:dyDescent="0.2">
      <c r="A16" s="115"/>
      <c r="B16" s="12">
        <v>3</v>
      </c>
      <c r="C16" s="13">
        <v>227</v>
      </c>
      <c r="D16" s="13">
        <f t="shared" si="1"/>
        <v>214</v>
      </c>
      <c r="E16" s="13" t="s">
        <v>15</v>
      </c>
      <c r="F16" s="12"/>
      <c r="G16" s="12"/>
      <c r="H16" s="12"/>
      <c r="I16" s="12"/>
    </row>
    <row r="17" spans="1:9" x14ac:dyDescent="0.2">
      <c r="A17" s="115"/>
      <c r="B17" s="12">
        <v>4</v>
      </c>
      <c r="C17" s="13">
        <v>71</v>
      </c>
      <c r="D17" s="13">
        <f t="shared" si="1"/>
        <v>58</v>
      </c>
      <c r="E17" s="13" t="s">
        <v>16</v>
      </c>
      <c r="F17" s="12"/>
      <c r="G17" s="12"/>
      <c r="H17" s="12"/>
      <c r="I17" s="12"/>
    </row>
    <row r="18" spans="1:9" ht="29" x14ac:dyDescent="0.2">
      <c r="A18" s="12"/>
      <c r="B18" s="6"/>
      <c r="C18" s="6" t="s">
        <v>17</v>
      </c>
      <c r="D18" s="6" t="s">
        <v>18</v>
      </c>
      <c r="E18" s="7" t="s">
        <v>27</v>
      </c>
      <c r="F18" s="8" t="s">
        <v>19</v>
      </c>
      <c r="G18" s="7" t="s">
        <v>13</v>
      </c>
      <c r="H18" s="7" t="s">
        <v>20</v>
      </c>
      <c r="I18" s="8" t="s">
        <v>21</v>
      </c>
    </row>
    <row r="19" spans="1:9" x14ac:dyDescent="0.2">
      <c r="A19" s="116" t="s">
        <v>29</v>
      </c>
      <c r="B19" s="6">
        <v>5</v>
      </c>
      <c r="C19" s="6">
        <v>1</v>
      </c>
      <c r="D19" s="6" t="s">
        <v>22</v>
      </c>
      <c r="E19" s="7">
        <v>126</v>
      </c>
      <c r="F19" s="7">
        <f>P10-P$10</f>
        <v>0</v>
      </c>
      <c r="G19" s="9"/>
      <c r="H19" s="7"/>
      <c r="I19" s="7"/>
    </row>
    <row r="20" spans="1:9" x14ac:dyDescent="0.2">
      <c r="A20" s="116"/>
      <c r="B20" s="6">
        <v>6</v>
      </c>
      <c r="C20" s="6">
        <v>1</v>
      </c>
      <c r="D20" s="6" t="s">
        <v>23</v>
      </c>
      <c r="E20" s="7">
        <v>1699</v>
      </c>
      <c r="F20" s="7">
        <f>E20-E$19</f>
        <v>1573</v>
      </c>
      <c r="G20" s="10">
        <f>F20/F$20</f>
        <v>1</v>
      </c>
      <c r="H20" s="10">
        <f>AVERAGE(G20,G26,G32)</f>
        <v>1</v>
      </c>
      <c r="I20" s="10">
        <f>STDEV(G20,G26,G32)</f>
        <v>0</v>
      </c>
    </row>
    <row r="21" spans="1:9" x14ac:dyDescent="0.2">
      <c r="A21" s="116"/>
      <c r="B21" s="6">
        <v>7</v>
      </c>
      <c r="C21" s="6">
        <v>1</v>
      </c>
      <c r="D21" s="6" t="s">
        <v>24</v>
      </c>
      <c r="E21" s="7">
        <v>991</v>
      </c>
      <c r="F21" s="7">
        <f t="shared" ref="F21:F24" si="2">E21-E$19</f>
        <v>865</v>
      </c>
      <c r="G21" s="10">
        <f t="shared" ref="G21:G24" si="3">F21/F$20</f>
        <v>0.54990464081373169</v>
      </c>
      <c r="H21" s="10">
        <f>AVERAGE(G21,G27,G33)</f>
        <v>0.67117721865430824</v>
      </c>
      <c r="I21" s="10">
        <f>STDEV(G21,G27,G33)</f>
        <v>0.11932497883037775</v>
      </c>
    </row>
    <row r="22" spans="1:9" x14ac:dyDescent="0.2">
      <c r="A22" s="116"/>
      <c r="B22" s="6">
        <v>8</v>
      </c>
      <c r="C22" s="6">
        <v>1</v>
      </c>
      <c r="D22" s="6" t="s">
        <v>25</v>
      </c>
      <c r="E22" s="7">
        <v>940</v>
      </c>
      <c r="F22" s="7">
        <f t="shared" si="2"/>
        <v>814</v>
      </c>
      <c r="G22" s="10">
        <f t="shared" si="3"/>
        <v>0.5174825174825175</v>
      </c>
      <c r="H22" s="10">
        <f>AVERAGE(G22,G28,G34)</f>
        <v>0.37875632628466099</v>
      </c>
      <c r="I22" s="10">
        <f>STDEV(G22,G28,G34)</f>
        <v>0.12352663983174364</v>
      </c>
    </row>
    <row r="23" spans="1:9" x14ac:dyDescent="0.2">
      <c r="A23" s="116"/>
      <c r="B23" s="6">
        <v>9</v>
      </c>
      <c r="C23" s="6">
        <v>1</v>
      </c>
      <c r="D23" s="6" t="s">
        <v>26</v>
      </c>
      <c r="E23" s="7">
        <v>568</v>
      </c>
      <c r="F23" s="7">
        <f t="shared" si="2"/>
        <v>442</v>
      </c>
      <c r="G23" s="10">
        <f t="shared" si="3"/>
        <v>0.28099173553719009</v>
      </c>
      <c r="H23" s="10">
        <f>AVERAGE(G23,G29,G35)</f>
        <v>0.17835151387396811</v>
      </c>
      <c r="I23" s="10">
        <f>STDEV(G23,G29,G35)</f>
        <v>8.9005289093985973E-2</v>
      </c>
    </row>
    <row r="24" spans="1:9" x14ac:dyDescent="0.2">
      <c r="A24" s="14" t="s">
        <v>30</v>
      </c>
      <c r="B24" s="6">
        <v>10</v>
      </c>
      <c r="C24" s="6">
        <v>1</v>
      </c>
      <c r="D24" s="6" t="s">
        <v>23</v>
      </c>
      <c r="E24" s="7">
        <v>339</v>
      </c>
      <c r="F24" s="7">
        <f t="shared" si="2"/>
        <v>213</v>
      </c>
      <c r="G24" s="10">
        <f t="shared" si="3"/>
        <v>0.13541004450095359</v>
      </c>
      <c r="H24" s="10">
        <f>AVERAGE(G24,G30,G36)</f>
        <v>7.6302545536431968E-2</v>
      </c>
      <c r="I24" s="10">
        <f>STDEV(G24,G30,G36)</f>
        <v>5.1467534816416131E-2</v>
      </c>
    </row>
    <row r="25" spans="1:9" x14ac:dyDescent="0.2">
      <c r="A25" s="116" t="s">
        <v>29</v>
      </c>
      <c r="B25" s="6"/>
      <c r="C25" s="6">
        <v>2</v>
      </c>
      <c r="D25" s="6" t="s">
        <v>22</v>
      </c>
      <c r="E25" s="7">
        <v>25</v>
      </c>
      <c r="F25" s="7">
        <f>E25-E$25</f>
        <v>0</v>
      </c>
      <c r="G25" s="10"/>
      <c r="H25" s="10"/>
      <c r="I25" s="10"/>
    </row>
    <row r="26" spans="1:9" x14ac:dyDescent="0.2">
      <c r="A26" s="116"/>
      <c r="B26" s="6"/>
      <c r="C26" s="6">
        <v>2</v>
      </c>
      <c r="D26" s="6" t="s">
        <v>23</v>
      </c>
      <c r="E26" s="7">
        <v>5291</v>
      </c>
      <c r="F26" s="7">
        <f t="shared" ref="F26:F30" si="4">E26-E$25</f>
        <v>5266</v>
      </c>
      <c r="G26" s="10">
        <f>F26/F$26</f>
        <v>1</v>
      </c>
      <c r="H26" s="10"/>
      <c r="I26" s="10"/>
    </row>
    <row r="27" spans="1:9" x14ac:dyDescent="0.2">
      <c r="A27" s="116"/>
      <c r="B27" s="6"/>
      <c r="C27" s="6">
        <v>2</v>
      </c>
      <c r="D27" s="6" t="s">
        <v>24</v>
      </c>
      <c r="E27" s="7">
        <v>4177</v>
      </c>
      <c r="F27" s="7">
        <f t="shared" si="4"/>
        <v>4152</v>
      </c>
      <c r="G27" s="10">
        <f t="shared" ref="G27:G30" si="5">F27/F$26</f>
        <v>0.78845423471325482</v>
      </c>
      <c r="H27" s="10"/>
      <c r="I27" s="10"/>
    </row>
    <row r="28" spans="1:9" x14ac:dyDescent="0.2">
      <c r="A28" s="116"/>
      <c r="B28" s="6"/>
      <c r="C28" s="6">
        <v>2</v>
      </c>
      <c r="D28" s="6" t="s">
        <v>25</v>
      </c>
      <c r="E28" s="7">
        <v>1503</v>
      </c>
      <c r="F28" s="7">
        <f t="shared" si="4"/>
        <v>1478</v>
      </c>
      <c r="G28" s="10">
        <f t="shared" si="5"/>
        <v>0.28066843904291683</v>
      </c>
      <c r="H28" s="10"/>
      <c r="I28" s="10"/>
    </row>
    <row r="29" spans="1:9" x14ac:dyDescent="0.2">
      <c r="A29" s="116"/>
      <c r="B29" s="6"/>
      <c r="C29" s="6">
        <v>2</v>
      </c>
      <c r="D29" s="6" t="s">
        <v>26</v>
      </c>
      <c r="E29" s="7">
        <v>670</v>
      </c>
      <c r="F29" s="7">
        <f t="shared" si="4"/>
        <v>645</v>
      </c>
      <c r="G29" s="10">
        <f t="shared" si="5"/>
        <v>0.12248385871629321</v>
      </c>
      <c r="H29" s="10"/>
      <c r="I29" s="10"/>
    </row>
    <row r="30" spans="1:9" x14ac:dyDescent="0.2">
      <c r="A30" s="14" t="s">
        <v>30</v>
      </c>
      <c r="B30" s="6"/>
      <c r="C30" s="6">
        <v>2</v>
      </c>
      <c r="D30" s="6" t="s">
        <v>23</v>
      </c>
      <c r="E30" s="7">
        <v>243</v>
      </c>
      <c r="F30" s="7">
        <f t="shared" si="4"/>
        <v>218</v>
      </c>
      <c r="G30" s="10">
        <f t="shared" si="5"/>
        <v>4.139764527155336E-2</v>
      </c>
      <c r="H30" s="10"/>
      <c r="I30" s="10"/>
    </row>
    <row r="31" spans="1:9" x14ac:dyDescent="0.2">
      <c r="A31" s="116" t="s">
        <v>29</v>
      </c>
      <c r="B31" s="6"/>
      <c r="C31" s="6">
        <v>3</v>
      </c>
      <c r="D31" s="6" t="s">
        <v>22</v>
      </c>
      <c r="E31" s="7">
        <v>22</v>
      </c>
      <c r="F31" s="7">
        <f>E31-E$31</f>
        <v>0</v>
      </c>
      <c r="G31" s="10"/>
      <c r="H31" s="10"/>
      <c r="I31" s="10"/>
    </row>
    <row r="32" spans="1:9" x14ac:dyDescent="0.2">
      <c r="A32" s="116"/>
      <c r="B32" s="6"/>
      <c r="C32" s="6">
        <v>3</v>
      </c>
      <c r="D32" s="6" t="s">
        <v>23</v>
      </c>
      <c r="E32" s="7">
        <v>3784</v>
      </c>
      <c r="F32" s="7">
        <f t="shared" ref="F32:F36" si="6">E32-E$31</f>
        <v>3762</v>
      </c>
      <c r="G32" s="10">
        <f>F32/F$32</f>
        <v>1</v>
      </c>
      <c r="H32" s="10"/>
      <c r="I32" s="10"/>
    </row>
    <row r="33" spans="1:10" x14ac:dyDescent="0.2">
      <c r="A33" s="116"/>
      <c r="B33" s="6"/>
      <c r="C33" s="6">
        <v>3</v>
      </c>
      <c r="D33" s="6" t="s">
        <v>24</v>
      </c>
      <c r="E33" s="7">
        <v>2562</v>
      </c>
      <c r="F33" s="7">
        <f t="shared" si="6"/>
        <v>2540</v>
      </c>
      <c r="G33" s="10">
        <f t="shared" ref="G33:G36" si="7">F33/F$32</f>
        <v>0.67517278043593831</v>
      </c>
      <c r="H33" s="10"/>
      <c r="I33" s="10"/>
    </row>
    <row r="34" spans="1:10" x14ac:dyDescent="0.2">
      <c r="A34" s="116"/>
      <c r="B34" s="6"/>
      <c r="C34" s="6">
        <v>3</v>
      </c>
      <c r="D34" s="6" t="s">
        <v>25</v>
      </c>
      <c r="E34" s="7">
        <v>1294</v>
      </c>
      <c r="F34" s="7">
        <f t="shared" si="6"/>
        <v>1272</v>
      </c>
      <c r="G34" s="10">
        <f t="shared" si="7"/>
        <v>0.33811802232854865</v>
      </c>
      <c r="H34" s="10"/>
      <c r="I34" s="10"/>
    </row>
    <row r="35" spans="1:10" x14ac:dyDescent="0.2">
      <c r="A35" s="116"/>
      <c r="B35" s="6"/>
      <c r="C35" s="6">
        <v>3</v>
      </c>
      <c r="D35" s="6" t="s">
        <v>26</v>
      </c>
      <c r="E35" s="7">
        <v>517</v>
      </c>
      <c r="F35" s="7">
        <f t="shared" si="6"/>
        <v>495</v>
      </c>
      <c r="G35" s="10">
        <f t="shared" si="7"/>
        <v>0.13157894736842105</v>
      </c>
      <c r="H35" s="10"/>
      <c r="I35" s="10"/>
    </row>
    <row r="36" spans="1:10" x14ac:dyDescent="0.2">
      <c r="A36" s="14" t="s">
        <v>30</v>
      </c>
      <c r="B36" s="6"/>
      <c r="C36" s="6">
        <v>3</v>
      </c>
      <c r="D36" s="6" t="s">
        <v>23</v>
      </c>
      <c r="E36" s="7">
        <v>218</v>
      </c>
      <c r="F36" s="7">
        <f t="shared" si="6"/>
        <v>196</v>
      </c>
      <c r="G36" s="10">
        <f t="shared" si="7"/>
        <v>5.2099946836788945E-2</v>
      </c>
      <c r="H36" s="10"/>
      <c r="I36" s="10"/>
    </row>
    <row r="37" spans="1:10" x14ac:dyDescent="0.2">
      <c r="C37" s="2"/>
      <c r="D37" s="2"/>
      <c r="H37" s="1"/>
      <c r="I37" s="1"/>
      <c r="J37" s="1"/>
    </row>
    <row r="38" spans="1:10" x14ac:dyDescent="0.2">
      <c r="C38" s="2"/>
      <c r="D38" s="2"/>
      <c r="H38" s="1"/>
      <c r="I38" s="1"/>
      <c r="J38" s="1"/>
    </row>
    <row r="39" spans="1:10" x14ac:dyDescent="0.2">
      <c r="C39" s="2"/>
      <c r="D39" s="2"/>
      <c r="H39" s="1"/>
      <c r="I39" s="1"/>
      <c r="J39" s="1"/>
    </row>
    <row r="52" spans="1:13" x14ac:dyDescent="0.2">
      <c r="M52" t="s">
        <v>94</v>
      </c>
    </row>
    <row r="53" spans="1:13" x14ac:dyDescent="0.2">
      <c r="A53" s="3"/>
    </row>
  </sheetData>
  <mergeCells count="4">
    <mergeCell ref="A14:A17"/>
    <mergeCell ref="A19:A23"/>
    <mergeCell ref="A25:A29"/>
    <mergeCell ref="A31:A35"/>
  </mergeCells>
  <pageMargins left="0.7" right="0.7" top="0.75" bottom="0.75" header="0.3" footer="0.3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"/>
  <sheetViews>
    <sheetView topLeftCell="E14" zoomScale="94" zoomScaleNormal="94" zoomScalePageLayoutView="94" workbookViewId="0">
      <selection activeCell="F58" sqref="F58:F66"/>
    </sheetView>
  </sheetViews>
  <sheetFormatPr baseColWidth="10" defaultRowHeight="15" x14ac:dyDescent="0.2"/>
  <cols>
    <col min="1" max="15" width="10.83203125" style="4"/>
    <col min="16" max="16" width="26.33203125" style="4" customWidth="1"/>
    <col min="17" max="17" width="10.83203125" style="4"/>
    <col min="18" max="18" width="17.6640625" style="4" customWidth="1"/>
    <col min="19" max="19" width="18.33203125" style="4" customWidth="1"/>
    <col min="20" max="20" width="10.83203125" style="4"/>
    <col min="21" max="21" width="22.1640625" style="4" customWidth="1"/>
    <col min="22" max="16384" width="10.83203125" style="4"/>
  </cols>
  <sheetData>
    <row r="1" spans="2:21" x14ac:dyDescent="0.2"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 t="s">
        <v>33</v>
      </c>
      <c r="Q1" s="16" t="s">
        <v>3</v>
      </c>
      <c r="R1" s="16" t="s">
        <v>4</v>
      </c>
      <c r="S1" s="16" t="s">
        <v>11</v>
      </c>
      <c r="T1" s="16" t="s">
        <v>32</v>
      </c>
      <c r="U1" s="16"/>
    </row>
    <row r="2" spans="2:21" x14ac:dyDescent="0.2"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 t="s">
        <v>28</v>
      </c>
      <c r="Q2" s="16">
        <v>10</v>
      </c>
      <c r="R2" s="16">
        <f>Q2-$B$2</f>
        <v>10</v>
      </c>
      <c r="S2" s="16"/>
      <c r="T2" s="16"/>
      <c r="U2" s="16"/>
    </row>
    <row r="3" spans="2:21" x14ac:dyDescent="0.2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 t="s">
        <v>59</v>
      </c>
      <c r="Q3" s="16">
        <v>20590</v>
      </c>
      <c r="R3" s="16">
        <f t="shared" ref="R3:R12" si="0">Q3-$B$2</f>
        <v>20590</v>
      </c>
      <c r="S3" s="16">
        <f>(R3/R$3)</f>
        <v>1</v>
      </c>
      <c r="T3" s="16">
        <f>AVERAGE(S3,S7,S11)</f>
        <v>1</v>
      </c>
      <c r="U3" s="16"/>
    </row>
    <row r="4" spans="2:21" x14ac:dyDescent="0.2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 t="s">
        <v>50</v>
      </c>
      <c r="Q4" s="16">
        <v>7567</v>
      </c>
      <c r="R4" s="16">
        <f t="shared" si="0"/>
        <v>7567</v>
      </c>
      <c r="S4" s="16">
        <f t="shared" ref="S4:S6" si="1">(R4/R$3)</f>
        <v>0.36750849927149104</v>
      </c>
      <c r="T4" s="16">
        <f>AVERAGE(S4,S8,S12)</f>
        <v>0.39635752227669335</v>
      </c>
      <c r="U4" s="16"/>
    </row>
    <row r="5" spans="2:21" x14ac:dyDescent="0.2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 t="s">
        <v>51</v>
      </c>
      <c r="Q5" s="16">
        <v>1066</v>
      </c>
      <c r="R5" s="16">
        <f t="shared" si="0"/>
        <v>1066</v>
      </c>
      <c r="S5" s="16">
        <f t="shared" si="1"/>
        <v>5.1772705196697424E-2</v>
      </c>
      <c r="T5" s="16">
        <f>AVERAGE(S5,S9)</f>
        <v>8.1365580599657178E-2</v>
      </c>
      <c r="U5" s="16"/>
    </row>
    <row r="6" spans="2:21" x14ac:dyDescent="0.2"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 t="s">
        <v>52</v>
      </c>
      <c r="Q6" s="16">
        <v>275</v>
      </c>
      <c r="R6" s="16">
        <f t="shared" si="0"/>
        <v>275</v>
      </c>
      <c r="S6" s="16">
        <f t="shared" si="1"/>
        <v>1.3355998057309373E-2</v>
      </c>
      <c r="T6" s="16">
        <f>AVERAGE(S6,S10)</f>
        <v>3.0884737661301072E-2</v>
      </c>
      <c r="U6" s="16"/>
    </row>
    <row r="7" spans="2:21" x14ac:dyDescent="0.2"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 t="s">
        <v>53</v>
      </c>
      <c r="Q7" s="16">
        <v>15285</v>
      </c>
      <c r="R7" s="16">
        <f t="shared" si="0"/>
        <v>15285</v>
      </c>
      <c r="S7" s="16">
        <f>(R7/R$7)</f>
        <v>1</v>
      </c>
      <c r="T7" s="16"/>
      <c r="U7" s="16"/>
    </row>
    <row r="8" spans="2:21" x14ac:dyDescent="0.2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 t="s">
        <v>54</v>
      </c>
      <c r="Q8" s="16">
        <v>6526</v>
      </c>
      <c r="R8" s="16">
        <f t="shared" si="0"/>
        <v>6526</v>
      </c>
      <c r="S8" s="16">
        <f t="shared" ref="S8:S10" si="2">(R8/R$7)</f>
        <v>0.42695453058554139</v>
      </c>
      <c r="T8" s="16"/>
      <c r="U8" s="16"/>
    </row>
    <row r="9" spans="2:21" x14ac:dyDescent="0.2"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 t="s">
        <v>55</v>
      </c>
      <c r="Q9" s="16">
        <v>1696</v>
      </c>
      <c r="R9" s="16">
        <f t="shared" si="0"/>
        <v>1696</v>
      </c>
      <c r="S9" s="16">
        <f t="shared" si="2"/>
        <v>0.11095845600261695</v>
      </c>
      <c r="T9" s="16"/>
      <c r="U9" s="16"/>
    </row>
    <row r="10" spans="2:21" x14ac:dyDescent="0.2"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 t="s">
        <v>56</v>
      </c>
      <c r="Q10" s="16">
        <v>740</v>
      </c>
      <c r="R10" s="16">
        <f t="shared" si="0"/>
        <v>740</v>
      </c>
      <c r="S10" s="16">
        <f t="shared" si="2"/>
        <v>4.841347726529277E-2</v>
      </c>
      <c r="T10" s="16"/>
      <c r="U10" s="16"/>
    </row>
    <row r="11" spans="2:21" x14ac:dyDescent="0.2"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 t="s">
        <v>57</v>
      </c>
      <c r="Q11" s="16">
        <v>20258</v>
      </c>
      <c r="R11" s="16">
        <f t="shared" si="0"/>
        <v>20258</v>
      </c>
      <c r="S11" s="16">
        <f>(R11/R$11)</f>
        <v>1</v>
      </c>
      <c r="T11" s="16"/>
      <c r="U11" s="16"/>
    </row>
    <row r="12" spans="2:21" x14ac:dyDescent="0.2"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 t="s">
        <v>58</v>
      </c>
      <c r="Q12" s="16">
        <v>7994</v>
      </c>
      <c r="R12" s="16">
        <f t="shared" si="0"/>
        <v>7994</v>
      </c>
      <c r="S12" s="16">
        <f>(R12/R$11)</f>
        <v>0.39460953697304768</v>
      </c>
      <c r="T12" s="16"/>
      <c r="U12" s="16"/>
    </row>
    <row r="13" spans="2:21" x14ac:dyDescent="0.2"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</row>
    <row r="14" spans="2:21" x14ac:dyDescent="0.2"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2:21" x14ac:dyDescent="0.2"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</row>
    <row r="16" spans="2:21" x14ac:dyDescent="0.2"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</row>
    <row r="17" spans="2:21" x14ac:dyDescent="0.2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</row>
    <row r="18" spans="2:21" x14ac:dyDescent="0.2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2:21" x14ac:dyDescent="0.2"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</row>
    <row r="20" spans="2:21" x14ac:dyDescent="0.2"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</row>
    <row r="21" spans="2:21" x14ac:dyDescent="0.2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</row>
    <row r="22" spans="2:21" x14ac:dyDescent="0.2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</row>
    <row r="23" spans="2:21" x14ac:dyDescent="0.2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</row>
    <row r="24" spans="2:21" x14ac:dyDescent="0.2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</row>
    <row r="25" spans="2:21" x14ac:dyDescent="0.2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</row>
    <row r="26" spans="2:21" x14ac:dyDescent="0.2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</row>
    <row r="27" spans="2:21" x14ac:dyDescent="0.2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</row>
    <row r="28" spans="2:21" x14ac:dyDescent="0.2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</row>
    <row r="29" spans="2:21" x14ac:dyDescent="0.2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</row>
    <row r="30" spans="2:21" x14ac:dyDescent="0.2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</row>
    <row r="31" spans="2:21" x14ac:dyDescent="0.2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</row>
    <row r="32" spans="2:21" x14ac:dyDescent="0.2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</row>
    <row r="33" spans="1:21" x14ac:dyDescent="0.2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</row>
    <row r="34" spans="1:21" x14ac:dyDescent="0.2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</row>
    <row r="35" spans="1:21" x14ac:dyDescent="0.2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</row>
    <row r="36" spans="1:21" x14ac:dyDescent="0.2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</row>
    <row r="37" spans="1:21" x14ac:dyDescent="0.2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</row>
    <row r="38" spans="1:21" x14ac:dyDescent="0.2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</row>
    <row r="39" spans="1:21" x14ac:dyDescent="0.2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</row>
    <row r="40" spans="1:21" x14ac:dyDescent="0.2">
      <c r="A40" s="17" t="s">
        <v>2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</row>
    <row r="41" spans="1:21" x14ac:dyDescent="0.2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</row>
    <row r="42" spans="1:21" x14ac:dyDescent="0.2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</row>
    <row r="43" spans="1:21" x14ac:dyDescent="0.2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A3" sqref="A3"/>
    </sheetView>
  </sheetViews>
  <sheetFormatPr baseColWidth="10" defaultRowHeight="15" x14ac:dyDescent="0.2"/>
  <cols>
    <col min="1" max="1" width="16.6640625" style="4" bestFit="1" customWidth="1"/>
    <col min="2" max="2" width="14.5" style="4" customWidth="1"/>
    <col min="3" max="3" width="30.5" style="4" customWidth="1"/>
    <col min="4" max="4" width="23.5" style="4" bestFit="1" customWidth="1"/>
    <col min="5" max="5" width="26.6640625" style="4" bestFit="1" customWidth="1"/>
    <col min="6" max="6" width="29.5" style="4" customWidth="1"/>
    <col min="7" max="16384" width="10.83203125" style="4"/>
  </cols>
  <sheetData>
    <row r="1" spans="1:6" x14ac:dyDescent="0.2">
      <c r="A1" s="17" t="s">
        <v>62</v>
      </c>
      <c r="B1" s="17" t="s">
        <v>63</v>
      </c>
      <c r="C1" s="15"/>
      <c r="D1" s="15"/>
      <c r="E1" s="15"/>
      <c r="F1" s="15"/>
    </row>
    <row r="2" spans="1:6" x14ac:dyDescent="0.2">
      <c r="A2" s="15"/>
      <c r="B2" s="15"/>
      <c r="C2" s="15"/>
      <c r="D2" s="15"/>
      <c r="E2" s="15"/>
      <c r="F2" s="15"/>
    </row>
    <row r="3" spans="1:6" x14ac:dyDescent="0.2">
      <c r="A3" s="15" t="s">
        <v>64</v>
      </c>
      <c r="B3" s="15"/>
      <c r="C3" s="15"/>
      <c r="D3" s="15" t="s">
        <v>65</v>
      </c>
      <c r="E3" s="15" t="s">
        <v>66</v>
      </c>
      <c r="F3" s="15" t="s">
        <v>67</v>
      </c>
    </row>
    <row r="4" spans="1:6" x14ac:dyDescent="0.2">
      <c r="A4" s="15" t="s">
        <v>68</v>
      </c>
      <c r="B4" s="15" t="s">
        <v>69</v>
      </c>
      <c r="C4" s="15" t="s">
        <v>70</v>
      </c>
      <c r="D4" s="15">
        <v>25</v>
      </c>
      <c r="E4" s="15">
        <v>2</v>
      </c>
      <c r="F4" s="15">
        <f>SUM(D4:E4)</f>
        <v>27</v>
      </c>
    </row>
    <row r="5" spans="1:6" x14ac:dyDescent="0.2">
      <c r="A5" s="15"/>
      <c r="B5" s="15"/>
      <c r="C5" s="15" t="s">
        <v>71</v>
      </c>
      <c r="D5" s="15">
        <v>30</v>
      </c>
      <c r="E5" s="15">
        <v>0</v>
      </c>
      <c r="F5" s="15">
        <f t="shared" ref="F5:F6" si="0">SUM(D5:E5)</f>
        <v>30</v>
      </c>
    </row>
    <row r="6" spans="1:6" x14ac:dyDescent="0.2">
      <c r="A6" s="15"/>
      <c r="B6" s="15"/>
      <c r="C6" s="15" t="s">
        <v>72</v>
      </c>
      <c r="D6" s="15">
        <v>28</v>
      </c>
      <c r="E6" s="15">
        <v>0</v>
      </c>
      <c r="F6" s="15">
        <f t="shared" si="0"/>
        <v>28</v>
      </c>
    </row>
    <row r="7" spans="1:6" x14ac:dyDescent="0.2">
      <c r="A7" s="15"/>
      <c r="B7" s="15"/>
      <c r="C7" s="15" t="s">
        <v>73</v>
      </c>
      <c r="D7" s="15">
        <f>SUM(D4:D6)</f>
        <v>83</v>
      </c>
      <c r="E7" s="15">
        <f>SUM(E4:E6)</f>
        <v>2</v>
      </c>
      <c r="F7" s="19">
        <f>SUM(D7:E7)</f>
        <v>85</v>
      </c>
    </row>
    <row r="8" spans="1:6" x14ac:dyDescent="0.2">
      <c r="A8" s="15"/>
      <c r="B8" s="15"/>
      <c r="C8" s="15" t="s">
        <v>74</v>
      </c>
      <c r="D8" s="19">
        <f>(D7/F7)*100</f>
        <v>97.647058823529406</v>
      </c>
      <c r="E8" s="15"/>
      <c r="F8" s="15"/>
    </row>
    <row r="9" spans="1:6" x14ac:dyDescent="0.2">
      <c r="A9" s="15"/>
      <c r="B9" s="15"/>
      <c r="C9" s="15"/>
      <c r="D9" s="15"/>
      <c r="E9" s="15"/>
      <c r="F9" s="15"/>
    </row>
    <row r="10" spans="1:6" x14ac:dyDescent="0.2">
      <c r="A10" s="15"/>
      <c r="B10" s="15"/>
      <c r="C10" s="15"/>
      <c r="D10" s="15"/>
      <c r="E10" s="15"/>
      <c r="F10" s="15"/>
    </row>
    <row r="11" spans="1:6" x14ac:dyDescent="0.2">
      <c r="A11" s="15" t="s">
        <v>75</v>
      </c>
      <c r="B11" s="15" t="s">
        <v>69</v>
      </c>
      <c r="C11" s="15" t="s">
        <v>70</v>
      </c>
      <c r="D11" s="15">
        <v>0</v>
      </c>
      <c r="E11" s="15">
        <v>59</v>
      </c>
      <c r="F11" s="15">
        <f t="shared" ref="F11:F13" si="1">SUM(D11:E11)</f>
        <v>59</v>
      </c>
    </row>
    <row r="12" spans="1:6" x14ac:dyDescent="0.2">
      <c r="A12" s="15"/>
      <c r="B12" s="15"/>
      <c r="C12" s="15" t="s">
        <v>71</v>
      </c>
      <c r="D12" s="15">
        <v>0</v>
      </c>
      <c r="E12" s="15">
        <v>30</v>
      </c>
      <c r="F12" s="15">
        <f t="shared" si="1"/>
        <v>30</v>
      </c>
    </row>
    <row r="13" spans="1:6" x14ac:dyDescent="0.2">
      <c r="A13" s="15"/>
      <c r="B13" s="15"/>
      <c r="C13" s="15" t="s">
        <v>72</v>
      </c>
      <c r="D13" s="15">
        <v>0</v>
      </c>
      <c r="E13" s="15">
        <v>30</v>
      </c>
      <c r="F13" s="15">
        <f t="shared" si="1"/>
        <v>30</v>
      </c>
    </row>
    <row r="14" spans="1:6" x14ac:dyDescent="0.2">
      <c r="A14" s="15"/>
      <c r="B14" s="15"/>
      <c r="C14" s="15" t="s">
        <v>73</v>
      </c>
      <c r="D14" s="15">
        <f>SUM(D11:D13)</f>
        <v>0</v>
      </c>
      <c r="E14" s="15">
        <f>SUM(E11:E13)</f>
        <v>119</v>
      </c>
      <c r="F14" s="19">
        <f>SUM(D14:E14)</f>
        <v>119</v>
      </c>
    </row>
    <row r="15" spans="1:6" x14ac:dyDescent="0.2">
      <c r="A15" s="15"/>
      <c r="B15" s="15"/>
      <c r="C15" s="15" t="s">
        <v>74</v>
      </c>
      <c r="D15" s="19">
        <f>(D14/F14)*100</f>
        <v>0</v>
      </c>
      <c r="E15" s="15"/>
      <c r="F15" s="15"/>
    </row>
    <row r="16" spans="1:6" x14ac:dyDescent="0.2">
      <c r="A16" s="15"/>
      <c r="B16" s="15"/>
      <c r="C16" s="15"/>
      <c r="D16" s="15"/>
      <c r="E16" s="15"/>
      <c r="F16" s="15"/>
    </row>
    <row r="17" spans="1:6" x14ac:dyDescent="0.2">
      <c r="A17" s="15" t="s">
        <v>75</v>
      </c>
      <c r="B17" s="15" t="s">
        <v>76</v>
      </c>
      <c r="C17" s="15" t="s">
        <v>70</v>
      </c>
      <c r="D17" s="15">
        <v>55</v>
      </c>
      <c r="E17" s="15">
        <v>3</v>
      </c>
      <c r="F17" s="15">
        <f t="shared" ref="F17:F23" si="2">SUM(D17:E17)</f>
        <v>58</v>
      </c>
    </row>
    <row r="18" spans="1:6" x14ac:dyDescent="0.2">
      <c r="A18" s="15"/>
      <c r="B18" s="15"/>
      <c r="C18" s="15" t="s">
        <v>71</v>
      </c>
      <c r="D18" s="15">
        <v>28</v>
      </c>
      <c r="E18" s="15">
        <v>2</v>
      </c>
      <c r="F18" s="15">
        <f t="shared" si="2"/>
        <v>30</v>
      </c>
    </row>
    <row r="19" spans="1:6" x14ac:dyDescent="0.2">
      <c r="A19" s="15"/>
      <c r="B19" s="15"/>
      <c r="C19" s="15" t="s">
        <v>73</v>
      </c>
      <c r="D19" s="15">
        <f>SUM(D16:D18)</f>
        <v>83</v>
      </c>
      <c r="E19" s="15">
        <f>SUM(E16:E18)</f>
        <v>5</v>
      </c>
      <c r="F19" s="19">
        <f>SUM(D19:E19)</f>
        <v>88</v>
      </c>
    </row>
    <row r="20" spans="1:6" x14ac:dyDescent="0.2">
      <c r="A20" s="15"/>
      <c r="B20" s="15"/>
      <c r="C20" s="15" t="s">
        <v>74</v>
      </c>
      <c r="D20" s="19">
        <f>(D19/F19)*100</f>
        <v>94.318181818181827</v>
      </c>
      <c r="E20" s="15"/>
      <c r="F20" s="15"/>
    </row>
    <row r="21" spans="1:6" x14ac:dyDescent="0.2">
      <c r="A21" s="15"/>
      <c r="B21" s="15"/>
      <c r="C21" s="15"/>
      <c r="D21" s="15"/>
      <c r="E21" s="15"/>
      <c r="F21" s="15"/>
    </row>
    <row r="22" spans="1:6" x14ac:dyDescent="0.2">
      <c r="A22" s="15" t="s">
        <v>75</v>
      </c>
      <c r="B22" s="15" t="s">
        <v>77</v>
      </c>
      <c r="C22" s="15" t="s">
        <v>70</v>
      </c>
      <c r="D22" s="15">
        <v>0</v>
      </c>
      <c r="E22" s="15">
        <v>30</v>
      </c>
      <c r="F22" s="15">
        <f t="shared" si="2"/>
        <v>30</v>
      </c>
    </row>
    <row r="23" spans="1:6" x14ac:dyDescent="0.2">
      <c r="A23" s="15"/>
      <c r="B23" s="15"/>
      <c r="C23" s="15" t="s">
        <v>71</v>
      </c>
      <c r="D23" s="15">
        <v>0</v>
      </c>
      <c r="E23" s="15">
        <v>60</v>
      </c>
      <c r="F23" s="15">
        <f t="shared" si="2"/>
        <v>60</v>
      </c>
    </row>
    <row r="24" spans="1:6" x14ac:dyDescent="0.2">
      <c r="A24" s="15"/>
      <c r="B24" s="15"/>
      <c r="C24" s="15" t="s">
        <v>73</v>
      </c>
      <c r="D24" s="15">
        <f>SUM(D21:D23)</f>
        <v>0</v>
      </c>
      <c r="E24" s="15">
        <f>SUM(E21:E23)</f>
        <v>90</v>
      </c>
      <c r="F24" s="19">
        <f>SUM(D24:E24)</f>
        <v>90</v>
      </c>
    </row>
    <row r="25" spans="1:6" x14ac:dyDescent="0.2">
      <c r="A25" s="15"/>
      <c r="B25" s="15"/>
      <c r="C25" s="15" t="s">
        <v>74</v>
      </c>
      <c r="D25" s="19">
        <f>(D24/F24)*100</f>
        <v>0</v>
      </c>
      <c r="E25" s="15"/>
      <c r="F25" s="15"/>
    </row>
    <row r="26" spans="1:6" x14ac:dyDescent="0.2">
      <c r="A26" s="15"/>
      <c r="B26" s="15"/>
      <c r="C26" s="15"/>
      <c r="D26" s="15"/>
      <c r="E26" s="15"/>
      <c r="F26" s="15"/>
    </row>
    <row r="27" spans="1:6" x14ac:dyDescent="0.2">
      <c r="A27" s="15"/>
      <c r="B27" s="15"/>
      <c r="C27" s="15"/>
      <c r="D27" s="15"/>
      <c r="E27" s="15"/>
      <c r="F27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"/>
  <sheetViews>
    <sheetView workbookViewId="0">
      <selection activeCell="B10" sqref="B10"/>
    </sheetView>
  </sheetViews>
  <sheetFormatPr baseColWidth="10" defaultRowHeight="15" x14ac:dyDescent="0.2"/>
  <cols>
    <col min="1" max="1" width="45.6640625" style="4" customWidth="1"/>
    <col min="2" max="2" width="18.5" style="4" customWidth="1"/>
    <col min="3" max="3" width="14.1640625" style="4" customWidth="1"/>
    <col min="4" max="4" width="16.1640625" style="4" customWidth="1"/>
    <col min="5" max="5" width="10.83203125" style="4"/>
    <col min="6" max="6" width="14.1640625" style="4" customWidth="1"/>
    <col min="7" max="7" width="10.83203125" style="4"/>
    <col min="8" max="8" width="14" style="4" customWidth="1"/>
    <col min="9" max="9" width="14.6640625" style="4" customWidth="1"/>
    <col min="10" max="10" width="16.83203125" style="4" customWidth="1"/>
    <col min="11" max="11" width="16.33203125" style="4" customWidth="1"/>
    <col min="12" max="12" width="16.5" style="4" customWidth="1"/>
    <col min="13" max="13" width="12.6640625" style="4" customWidth="1"/>
    <col min="14" max="16384" width="10.83203125" style="4"/>
  </cols>
  <sheetData>
    <row r="1" spans="1:19" x14ac:dyDescent="0.2">
      <c r="A1" s="17" t="s">
        <v>88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</row>
    <row r="2" spans="1:19" x14ac:dyDescent="0.2">
      <c r="A2" s="23" t="s">
        <v>87</v>
      </c>
      <c r="B2" s="24" t="s">
        <v>86</v>
      </c>
      <c r="C2" s="25" t="s">
        <v>183</v>
      </c>
      <c r="D2" s="25" t="s">
        <v>185</v>
      </c>
      <c r="E2" s="25" t="s">
        <v>84</v>
      </c>
      <c r="F2" s="25" t="s">
        <v>85</v>
      </c>
      <c r="G2" s="29" t="s">
        <v>186</v>
      </c>
      <c r="H2" s="29" t="s">
        <v>187</v>
      </c>
      <c r="I2" s="25" t="s">
        <v>188</v>
      </c>
      <c r="J2" s="25" t="s">
        <v>189</v>
      </c>
      <c r="K2" s="15"/>
      <c r="L2" s="15"/>
      <c r="M2" s="15"/>
      <c r="N2" s="15"/>
      <c r="O2" s="16"/>
      <c r="P2" s="15"/>
      <c r="Q2" s="15"/>
      <c r="R2" s="15"/>
      <c r="S2" s="15"/>
    </row>
    <row r="3" spans="1:19" x14ac:dyDescent="0.2">
      <c r="B3" s="26" t="s">
        <v>79</v>
      </c>
      <c r="C3" s="27">
        <v>26.47</v>
      </c>
      <c r="D3" s="27">
        <v>26.064999999999998</v>
      </c>
      <c r="E3" s="27">
        <v>24.664999999999999</v>
      </c>
      <c r="F3" s="27">
        <v>24.96</v>
      </c>
      <c r="G3" s="27">
        <v>26.189999999999998</v>
      </c>
      <c r="H3" s="27">
        <v>25.734999999999999</v>
      </c>
      <c r="I3" s="27">
        <v>25.855</v>
      </c>
      <c r="J3" s="27">
        <v>27.25</v>
      </c>
      <c r="K3" s="15"/>
      <c r="L3" s="15"/>
      <c r="M3" s="15"/>
      <c r="N3" s="15"/>
      <c r="O3" s="15"/>
      <c r="P3" s="15"/>
      <c r="Q3" s="15"/>
      <c r="R3" s="15"/>
      <c r="S3" s="15"/>
    </row>
    <row r="4" spans="1:19" x14ac:dyDescent="0.2">
      <c r="B4" s="28" t="s">
        <v>78</v>
      </c>
      <c r="C4" s="20">
        <v>27.43</v>
      </c>
      <c r="D4" s="20">
        <v>27.805</v>
      </c>
      <c r="E4" s="20">
        <v>20.704999999999998</v>
      </c>
      <c r="F4" s="20">
        <v>20.57</v>
      </c>
      <c r="G4" s="20">
        <v>26.53</v>
      </c>
      <c r="H4" s="20">
        <v>26.045000000000002</v>
      </c>
      <c r="I4" s="20">
        <v>21.384999999999998</v>
      </c>
      <c r="J4" s="15">
        <v>23.795000000000002</v>
      </c>
      <c r="K4" s="15"/>
      <c r="L4" s="15"/>
      <c r="M4" s="15"/>
      <c r="N4" s="15"/>
      <c r="O4" s="15"/>
      <c r="P4" s="15"/>
      <c r="Q4" s="15"/>
      <c r="R4" s="15"/>
      <c r="S4" s="15"/>
    </row>
    <row r="5" spans="1:19" x14ac:dyDescent="0.2">
      <c r="B5" s="16" t="s">
        <v>80</v>
      </c>
      <c r="C5" s="20">
        <v>25.17</v>
      </c>
      <c r="D5" s="20">
        <v>25.560000000000002</v>
      </c>
      <c r="E5" s="20">
        <v>19.16</v>
      </c>
      <c r="F5" s="20">
        <v>18.920000000000002</v>
      </c>
      <c r="G5" s="20">
        <v>25.355</v>
      </c>
      <c r="H5" s="20">
        <v>24.689999999999998</v>
      </c>
      <c r="I5" s="20">
        <v>20.234999999999999</v>
      </c>
      <c r="J5" s="15">
        <v>22.55</v>
      </c>
      <c r="K5" s="15"/>
      <c r="L5" s="15"/>
      <c r="M5" s="15"/>
      <c r="N5" s="15"/>
      <c r="O5" s="15"/>
      <c r="P5" s="15"/>
      <c r="Q5" s="15"/>
      <c r="R5" s="15"/>
      <c r="S5" s="15"/>
    </row>
    <row r="6" spans="1:19" x14ac:dyDescent="0.2">
      <c r="B6" s="16" t="s">
        <v>81</v>
      </c>
      <c r="C6" s="20">
        <v>25.645</v>
      </c>
      <c r="D6" s="20">
        <v>25.78</v>
      </c>
      <c r="E6" s="20">
        <v>19.479999999999997</v>
      </c>
      <c r="F6" s="20">
        <v>18.795000000000002</v>
      </c>
      <c r="G6" s="20">
        <v>25.78</v>
      </c>
      <c r="H6" s="20">
        <v>24.700000000000003</v>
      </c>
      <c r="I6" s="20">
        <v>20.47</v>
      </c>
      <c r="J6" s="15">
        <v>22.855</v>
      </c>
      <c r="K6" s="15"/>
      <c r="L6" s="15"/>
      <c r="M6" s="15"/>
      <c r="N6" s="15"/>
      <c r="O6" s="15"/>
      <c r="P6" s="15"/>
      <c r="Q6" s="15"/>
      <c r="R6" s="15"/>
      <c r="S6" s="15"/>
    </row>
    <row r="7" spans="1:19" x14ac:dyDescent="0.2">
      <c r="B7" s="16" t="s">
        <v>82</v>
      </c>
      <c r="C7" s="20">
        <v>25.22</v>
      </c>
      <c r="D7" s="20">
        <v>25.395000000000003</v>
      </c>
      <c r="E7" s="20">
        <v>19.170000000000002</v>
      </c>
      <c r="F7" s="20">
        <v>18.795000000000002</v>
      </c>
      <c r="G7" s="20">
        <v>25.52</v>
      </c>
      <c r="H7" s="20">
        <v>25.02</v>
      </c>
      <c r="I7" s="20">
        <v>20.309999999999999</v>
      </c>
      <c r="J7" s="15">
        <v>22.83</v>
      </c>
      <c r="K7" s="15"/>
      <c r="L7" s="15"/>
      <c r="M7" s="15"/>
      <c r="N7" s="15"/>
      <c r="O7" s="15"/>
      <c r="P7" s="15"/>
      <c r="Q7" s="15"/>
      <c r="R7" s="15"/>
      <c r="S7" s="15"/>
    </row>
    <row r="8" spans="1:19" x14ac:dyDescent="0.2">
      <c r="B8" s="16" t="s">
        <v>83</v>
      </c>
      <c r="C8" s="20">
        <v>23.810000000000002</v>
      </c>
      <c r="D8" s="20">
        <v>24.365000000000002</v>
      </c>
      <c r="E8" s="20">
        <v>18.015000000000001</v>
      </c>
      <c r="F8" s="20">
        <v>17.515000000000001</v>
      </c>
      <c r="G8" s="20">
        <v>23.865000000000002</v>
      </c>
      <c r="H8" s="20">
        <v>23.755000000000003</v>
      </c>
      <c r="I8" s="20">
        <v>19.23</v>
      </c>
      <c r="J8" s="15">
        <v>21.574999999999999</v>
      </c>
      <c r="K8" s="15"/>
      <c r="L8" s="15"/>
      <c r="M8" s="15"/>
      <c r="N8" s="15"/>
      <c r="O8" s="15"/>
      <c r="P8" s="15"/>
      <c r="Q8" s="15"/>
      <c r="R8" s="15"/>
      <c r="S8" s="15"/>
    </row>
    <row r="9" spans="1:19" x14ac:dyDescent="0.2"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</row>
    <row r="10" spans="1:19" x14ac:dyDescent="0.2">
      <c r="B10" s="24" t="s">
        <v>191</v>
      </c>
      <c r="C10" s="25" t="s">
        <v>183</v>
      </c>
      <c r="D10" s="25" t="s">
        <v>185</v>
      </c>
      <c r="E10" s="25" t="s">
        <v>84</v>
      </c>
      <c r="F10" s="25" t="s">
        <v>85</v>
      </c>
      <c r="G10" s="29" t="s">
        <v>186</v>
      </c>
      <c r="H10" s="29" t="s">
        <v>187</v>
      </c>
      <c r="I10" s="25" t="s">
        <v>188</v>
      </c>
      <c r="J10" s="25" t="s">
        <v>189</v>
      </c>
      <c r="K10" s="15"/>
      <c r="L10" s="15"/>
      <c r="M10" s="15"/>
      <c r="N10" s="15"/>
      <c r="O10" s="15"/>
      <c r="P10" s="15"/>
      <c r="Q10" s="15"/>
      <c r="R10" s="15"/>
      <c r="S10" s="15"/>
    </row>
    <row r="11" spans="1:19" x14ac:dyDescent="0.2">
      <c r="B11" s="28" t="s">
        <v>78</v>
      </c>
      <c r="C11" s="20">
        <f t="shared" ref="C11:J11" si="0">C4-C3</f>
        <v>0.96000000000000085</v>
      </c>
      <c r="D11" s="20">
        <f t="shared" si="0"/>
        <v>1.740000000000002</v>
      </c>
      <c r="E11" s="20">
        <f t="shared" si="0"/>
        <v>-3.9600000000000009</v>
      </c>
      <c r="F11" s="20">
        <f t="shared" si="0"/>
        <v>-4.3900000000000006</v>
      </c>
      <c r="G11" s="20">
        <f t="shared" si="0"/>
        <v>0.34000000000000341</v>
      </c>
      <c r="H11" s="20">
        <f t="shared" si="0"/>
        <v>0.31000000000000227</v>
      </c>
      <c r="I11" s="20">
        <f t="shared" si="0"/>
        <v>-4.4700000000000024</v>
      </c>
      <c r="J11" s="20">
        <f t="shared" si="0"/>
        <v>-3.4549999999999983</v>
      </c>
      <c r="K11" s="15"/>
      <c r="L11" s="15"/>
      <c r="M11" s="15"/>
      <c r="N11" s="15"/>
      <c r="O11" s="15"/>
      <c r="P11" s="15"/>
      <c r="Q11" s="15"/>
      <c r="R11" s="15"/>
      <c r="S11" s="15"/>
    </row>
    <row r="12" spans="1:19" x14ac:dyDescent="0.2">
      <c r="B12" s="16" t="s">
        <v>80</v>
      </c>
      <c r="C12" s="20">
        <f t="shared" ref="C12:J12" si="1">C5-C3</f>
        <v>-1.2999999999999972</v>
      </c>
      <c r="D12" s="20">
        <f t="shared" si="1"/>
        <v>-0.50499999999999545</v>
      </c>
      <c r="E12" s="20">
        <f t="shared" si="1"/>
        <v>-5.504999999999999</v>
      </c>
      <c r="F12" s="20">
        <f t="shared" si="1"/>
        <v>-6.0399999999999991</v>
      </c>
      <c r="G12" s="20">
        <f t="shared" si="1"/>
        <v>-0.8349999999999973</v>
      </c>
      <c r="H12" s="20">
        <f t="shared" si="1"/>
        <v>-1.0450000000000017</v>
      </c>
      <c r="I12" s="20">
        <f t="shared" si="1"/>
        <v>-5.620000000000001</v>
      </c>
      <c r="J12" s="20">
        <f t="shared" si="1"/>
        <v>-4.6999999999999993</v>
      </c>
      <c r="K12" s="15"/>
      <c r="L12" s="15"/>
      <c r="M12" s="15"/>
      <c r="N12" s="15"/>
      <c r="O12" s="15"/>
      <c r="P12" s="15"/>
      <c r="Q12" s="15"/>
      <c r="R12" s="15"/>
      <c r="S12" s="15"/>
    </row>
    <row r="13" spans="1:19" x14ac:dyDescent="0.2">
      <c r="B13" s="16" t="s">
        <v>81</v>
      </c>
      <c r="C13" s="20">
        <f t="shared" ref="C13:J13" si="2">C6-C3</f>
        <v>-0.82499999999999929</v>
      </c>
      <c r="D13" s="20">
        <f t="shared" si="2"/>
        <v>-0.28499999999999659</v>
      </c>
      <c r="E13" s="20">
        <f t="shared" si="2"/>
        <v>-5.1850000000000023</v>
      </c>
      <c r="F13" s="20">
        <f t="shared" si="2"/>
        <v>-6.1649999999999991</v>
      </c>
      <c r="G13" s="20">
        <f t="shared" si="2"/>
        <v>-0.40999999999999659</v>
      </c>
      <c r="H13" s="20">
        <f t="shared" si="2"/>
        <v>-1.0349999999999966</v>
      </c>
      <c r="I13" s="20">
        <f t="shared" si="2"/>
        <v>-5.3850000000000016</v>
      </c>
      <c r="J13" s="20">
        <f t="shared" si="2"/>
        <v>-4.3949999999999996</v>
      </c>
      <c r="K13" s="15"/>
      <c r="L13" s="15"/>
      <c r="M13" s="15"/>
      <c r="N13" s="15"/>
      <c r="O13" s="15"/>
      <c r="P13" s="15"/>
      <c r="Q13" s="15"/>
      <c r="R13" s="15"/>
      <c r="S13" s="15"/>
    </row>
    <row r="14" spans="1:19" x14ac:dyDescent="0.2">
      <c r="B14" s="16" t="s">
        <v>82</v>
      </c>
      <c r="C14" s="20">
        <f t="shared" ref="C14:J14" si="3">C7-C3</f>
        <v>-1.25</v>
      </c>
      <c r="D14" s="20">
        <f t="shared" si="3"/>
        <v>-0.6699999999999946</v>
      </c>
      <c r="E14" s="20">
        <f t="shared" si="3"/>
        <v>-5.4949999999999974</v>
      </c>
      <c r="F14" s="20">
        <f t="shared" si="3"/>
        <v>-6.1649999999999991</v>
      </c>
      <c r="G14" s="20">
        <f t="shared" si="3"/>
        <v>-0.66999999999999815</v>
      </c>
      <c r="H14" s="20">
        <f t="shared" si="3"/>
        <v>-0.71499999999999986</v>
      </c>
      <c r="I14" s="20">
        <f t="shared" si="3"/>
        <v>-5.5450000000000017</v>
      </c>
      <c r="J14" s="20">
        <f t="shared" si="3"/>
        <v>-4.4200000000000017</v>
      </c>
      <c r="K14" s="15"/>
      <c r="L14" s="15"/>
      <c r="M14" s="15"/>
      <c r="N14" s="15"/>
      <c r="O14" s="15"/>
      <c r="P14" s="15"/>
      <c r="Q14" s="15"/>
      <c r="R14" s="15"/>
      <c r="S14" s="15"/>
    </row>
    <row r="15" spans="1:19" x14ac:dyDescent="0.2">
      <c r="B15" s="16" t="s">
        <v>83</v>
      </c>
      <c r="C15" s="20">
        <f t="shared" ref="C15:J15" si="4">C8-C3</f>
        <v>-2.6599999999999966</v>
      </c>
      <c r="D15" s="20">
        <f t="shared" si="4"/>
        <v>-1.6999999999999957</v>
      </c>
      <c r="E15" s="20">
        <f t="shared" si="4"/>
        <v>-6.6499999999999986</v>
      </c>
      <c r="F15" s="20">
        <f t="shared" si="4"/>
        <v>-7.4450000000000003</v>
      </c>
      <c r="G15" s="20">
        <f t="shared" si="4"/>
        <v>-2.3249999999999957</v>
      </c>
      <c r="H15" s="20">
        <f t="shared" si="4"/>
        <v>-1.9799999999999969</v>
      </c>
      <c r="I15" s="20">
        <f t="shared" si="4"/>
        <v>-6.625</v>
      </c>
      <c r="J15" s="20">
        <f t="shared" si="4"/>
        <v>-5.6750000000000007</v>
      </c>
      <c r="K15" s="15"/>
      <c r="L15" s="15"/>
      <c r="M15" s="15"/>
      <c r="N15" s="15"/>
      <c r="O15" s="15"/>
      <c r="P15" s="15"/>
      <c r="Q15" s="15"/>
      <c r="R15" s="15"/>
      <c r="S15" s="15"/>
    </row>
    <row r="16" spans="1:19" ht="16" x14ac:dyDescent="0.2">
      <c r="B16" s="21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</row>
    <row r="17" spans="2:19" ht="16" x14ac:dyDescent="0.2">
      <c r="B17" s="21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</row>
    <row r="18" spans="2:19" x14ac:dyDescent="0.2">
      <c r="B18" s="33" t="s">
        <v>190</v>
      </c>
      <c r="C18" s="32" t="s">
        <v>184</v>
      </c>
      <c r="D18" s="32" t="s">
        <v>185</v>
      </c>
      <c r="E18" s="32" t="s">
        <v>84</v>
      </c>
      <c r="F18" s="32" t="s">
        <v>85</v>
      </c>
      <c r="G18" s="32" t="s">
        <v>186</v>
      </c>
      <c r="H18" s="32" t="s">
        <v>187</v>
      </c>
      <c r="I18" s="32" t="s">
        <v>188</v>
      </c>
      <c r="J18" s="32" t="s">
        <v>189</v>
      </c>
      <c r="K18" s="15"/>
      <c r="L18" s="15"/>
      <c r="M18" s="15"/>
      <c r="N18" s="15"/>
      <c r="O18" s="15"/>
      <c r="P18" s="15"/>
      <c r="Q18" s="15"/>
      <c r="R18" s="15"/>
      <c r="S18" s="15"/>
    </row>
    <row r="19" spans="2:19" x14ac:dyDescent="0.2">
      <c r="B19" s="31" t="s">
        <v>78</v>
      </c>
      <c r="C19" s="19">
        <f t="shared" ref="C19:J23" si="5">2^(-C11)</f>
        <v>0.51405691332803294</v>
      </c>
      <c r="D19" s="19">
        <f t="shared" si="5"/>
        <v>0.2993696761547317</v>
      </c>
      <c r="E19" s="19">
        <f t="shared" si="5"/>
        <v>15.562479158596577</v>
      </c>
      <c r="F19" s="19">
        <f t="shared" si="5"/>
        <v>20.966294461733813</v>
      </c>
      <c r="G19" s="19">
        <f t="shared" si="5"/>
        <v>0.79004131186337534</v>
      </c>
      <c r="H19" s="19">
        <f t="shared" si="5"/>
        <v>0.80664175922212511</v>
      </c>
      <c r="I19" s="56">
        <f t="shared" si="5"/>
        <v>22.161751489774826</v>
      </c>
      <c r="J19" s="19">
        <f t="shared" si="5"/>
        <v>10.966262439837612</v>
      </c>
      <c r="K19" s="15"/>
      <c r="L19" s="15"/>
      <c r="M19" s="15"/>
      <c r="N19" s="15"/>
      <c r="O19" s="15"/>
      <c r="P19" s="15"/>
      <c r="Q19" s="15"/>
      <c r="R19" s="15"/>
      <c r="S19" s="15"/>
    </row>
    <row r="20" spans="2:19" x14ac:dyDescent="0.2">
      <c r="B20" s="31" t="s">
        <v>80</v>
      </c>
      <c r="C20" s="19">
        <f t="shared" si="5"/>
        <v>2.4622888266898277</v>
      </c>
      <c r="D20" s="19">
        <f t="shared" si="5"/>
        <v>1.419123356200378</v>
      </c>
      <c r="E20" s="19">
        <f t="shared" si="5"/>
        <v>45.41194739841221</v>
      </c>
      <c r="F20" s="19">
        <f t="shared" si="5"/>
        <v>65.799284905988188</v>
      </c>
      <c r="G20" s="19">
        <f t="shared" si="5"/>
        <v>1.783857038840182</v>
      </c>
      <c r="H20" s="19">
        <f t="shared" si="5"/>
        <v>2.0633663586027202</v>
      </c>
      <c r="I20" s="56">
        <f t="shared" si="5"/>
        <v>49.180005801216424</v>
      </c>
      <c r="J20" s="19">
        <f t="shared" si="5"/>
        <v>25.992076683399524</v>
      </c>
      <c r="K20" s="15"/>
      <c r="L20" s="15"/>
      <c r="M20" s="15"/>
      <c r="N20" s="15"/>
      <c r="O20" s="15"/>
      <c r="P20" s="15"/>
      <c r="Q20" s="15"/>
      <c r="R20" s="15"/>
      <c r="S20" s="15"/>
    </row>
    <row r="21" spans="2:19" x14ac:dyDescent="0.2">
      <c r="B21" s="31" t="s">
        <v>81</v>
      </c>
      <c r="C21" s="19">
        <f t="shared" si="5"/>
        <v>1.7715350382047204</v>
      </c>
      <c r="D21" s="19">
        <f t="shared" si="5"/>
        <v>1.2184102636751883</v>
      </c>
      <c r="E21" s="19">
        <f t="shared" si="5"/>
        <v>36.378143143552499</v>
      </c>
      <c r="F21" s="19">
        <f t="shared" si="5"/>
        <v>71.754628993824511</v>
      </c>
      <c r="G21" s="19">
        <f t="shared" si="5"/>
        <v>1.3286858140965085</v>
      </c>
      <c r="H21" s="19">
        <f t="shared" si="5"/>
        <v>2.0491136460655981</v>
      </c>
      <c r="I21" s="56">
        <f t="shared" si="5"/>
        <v>41.787513186845409</v>
      </c>
      <c r="J21" s="19">
        <f t="shared" si="5"/>
        <v>21.039084163281128</v>
      </c>
      <c r="K21" s="15"/>
      <c r="L21" s="15"/>
      <c r="M21" s="15"/>
      <c r="N21" s="15"/>
      <c r="O21" s="15"/>
      <c r="P21" s="15"/>
      <c r="Q21" s="15"/>
      <c r="R21" s="15"/>
      <c r="S21" s="15"/>
    </row>
    <row r="22" spans="2:19" x14ac:dyDescent="0.2">
      <c r="B22" s="31" t="s">
        <v>82</v>
      </c>
      <c r="C22" s="19">
        <f t="shared" si="5"/>
        <v>2.3784142300054421</v>
      </c>
      <c r="D22" s="19">
        <f t="shared" si="5"/>
        <v>1.5910729675098314</v>
      </c>
      <c r="E22" s="19">
        <f t="shared" si="5"/>
        <v>45.098264164544538</v>
      </c>
      <c r="F22" s="19">
        <f t="shared" si="5"/>
        <v>71.754628993824511</v>
      </c>
      <c r="G22" s="19">
        <f t="shared" si="5"/>
        <v>1.5910729675098352</v>
      </c>
      <c r="H22" s="19">
        <f t="shared" si="5"/>
        <v>1.6414832176209966</v>
      </c>
      <c r="I22" s="56">
        <f t="shared" si="5"/>
        <v>46.688651015685672</v>
      </c>
      <c r="J22" s="19">
        <f t="shared" si="5"/>
        <v>21.406840876577814</v>
      </c>
      <c r="K22" s="15"/>
      <c r="L22" s="15"/>
      <c r="M22" s="15"/>
      <c r="N22" s="15"/>
      <c r="O22" s="15"/>
      <c r="P22" s="15"/>
      <c r="Q22" s="15"/>
      <c r="R22" s="15"/>
      <c r="S22" s="15"/>
    </row>
    <row r="23" spans="2:19" x14ac:dyDescent="0.2">
      <c r="B23" s="31" t="s">
        <v>83</v>
      </c>
      <c r="C23" s="19">
        <f t="shared" si="5"/>
        <v>6.3203304949070018</v>
      </c>
      <c r="D23" s="19">
        <f t="shared" si="5"/>
        <v>3.2490095854249326</v>
      </c>
      <c r="E23" s="19">
        <f t="shared" si="5"/>
        <v>100.42676453078401</v>
      </c>
      <c r="F23" s="19">
        <f t="shared" si="5"/>
        <v>174.24820691193253</v>
      </c>
      <c r="G23" s="19">
        <f t="shared" si="5"/>
        <v>5.0106577544964974</v>
      </c>
      <c r="H23" s="19">
        <f t="shared" si="5"/>
        <v>3.9449308179734284</v>
      </c>
      <c r="I23" s="56">
        <f t="shared" si="5"/>
        <v>98.701492826108208</v>
      </c>
      <c r="J23" s="19">
        <f t="shared" si="5"/>
        <v>51.091096726825604</v>
      </c>
      <c r="K23" s="15"/>
      <c r="L23" s="15"/>
      <c r="M23" s="15"/>
      <c r="N23" s="15"/>
      <c r="O23" s="15"/>
      <c r="P23" s="15"/>
      <c r="Q23" s="15"/>
      <c r="R23" s="15"/>
      <c r="S23" s="15"/>
    </row>
    <row r="24" spans="2:19" x14ac:dyDescent="0.2">
      <c r="B24" s="15"/>
      <c r="C24" s="15"/>
      <c r="D24" s="15"/>
      <c r="E24" s="15"/>
      <c r="F24" s="15"/>
      <c r="G24" s="15"/>
      <c r="H24" s="15"/>
      <c r="I24" s="22"/>
      <c r="J24" s="15"/>
      <c r="K24" s="15"/>
      <c r="L24" s="15"/>
      <c r="M24" s="15"/>
      <c r="N24" s="15"/>
      <c r="O24" s="15"/>
      <c r="P24" s="15"/>
      <c r="Q24" s="15"/>
      <c r="R24" s="15"/>
      <c r="S24" s="15"/>
    </row>
    <row r="25" spans="2:19" x14ac:dyDescent="0.2">
      <c r="M25" s="15"/>
      <c r="N25" s="15"/>
      <c r="O25" s="15"/>
      <c r="P25" s="15"/>
      <c r="Q25" s="15"/>
      <c r="R25" s="15"/>
      <c r="S25" s="15"/>
    </row>
    <row r="26" spans="2:19" x14ac:dyDescent="0.2">
      <c r="M26" s="15"/>
      <c r="N26" s="15"/>
      <c r="O26" s="15"/>
      <c r="P26" s="15"/>
      <c r="Q26" s="15"/>
      <c r="R26" s="15"/>
      <c r="S26" s="15"/>
    </row>
    <row r="27" spans="2:19" x14ac:dyDescent="0.2">
      <c r="L27" s="15"/>
      <c r="M27" s="15"/>
      <c r="N27" s="15"/>
    </row>
    <row r="28" spans="2:19" x14ac:dyDescent="0.2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2:19" x14ac:dyDescent="0.2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2:19" x14ac:dyDescent="0.2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spans="2:19" x14ac:dyDescent="0.2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</row>
    <row r="32" spans="2:19" x14ac:dyDescent="0.2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2:14" x14ac:dyDescent="0.2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2:14" x14ac:dyDescent="0.2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</row>
    <row r="35" spans="2:14" x14ac:dyDescent="0.2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2:14" x14ac:dyDescent="0.2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spans="2:14" x14ac:dyDescent="0.2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2:14" x14ac:dyDescent="0.2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2:14" x14ac:dyDescent="0.2">
      <c r="I39" s="15"/>
      <c r="J39" s="15"/>
      <c r="K39" s="15"/>
      <c r="L39" s="15"/>
      <c r="M39" s="15"/>
      <c r="N39" s="15"/>
    </row>
    <row r="40" spans="2:14" x14ac:dyDescent="0.2">
      <c r="I40" s="15"/>
      <c r="J40" s="15"/>
      <c r="K40" s="15"/>
      <c r="L40" s="15"/>
      <c r="M40" s="15"/>
      <c r="N40" s="15"/>
    </row>
    <row r="41" spans="2:14" x14ac:dyDescent="0.2">
      <c r="I41" s="15"/>
      <c r="J41" s="15"/>
      <c r="K41" s="15"/>
      <c r="L41" s="15"/>
      <c r="M41" s="15"/>
      <c r="N41" s="15"/>
    </row>
    <row r="42" spans="2:14" x14ac:dyDescent="0.2">
      <c r="I42" s="15"/>
      <c r="J42" s="15"/>
      <c r="K42" s="15"/>
      <c r="L42" s="15"/>
      <c r="M42" s="15"/>
      <c r="N42" s="15"/>
    </row>
    <row r="43" spans="2:14" x14ac:dyDescent="0.2">
      <c r="I43" s="15"/>
      <c r="J43" s="15"/>
      <c r="K43" s="15"/>
      <c r="L43" s="15"/>
      <c r="M43" s="15"/>
      <c r="N43" s="15"/>
    </row>
    <row r="44" spans="2:14" x14ac:dyDescent="0.2">
      <c r="I44" s="15"/>
      <c r="J44" s="15"/>
      <c r="K44" s="15"/>
      <c r="L44" s="15"/>
      <c r="M44" s="15"/>
      <c r="N44" s="15"/>
    </row>
    <row r="45" spans="2:14" x14ac:dyDescent="0.2">
      <c r="L45" s="15"/>
      <c r="M45" s="15"/>
      <c r="N45" s="1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5"/>
  <sheetViews>
    <sheetView topLeftCell="A29" workbookViewId="0">
      <selection activeCell="G35" sqref="G35"/>
    </sheetView>
  </sheetViews>
  <sheetFormatPr baseColWidth="10" defaultRowHeight="16" x14ac:dyDescent="0.2"/>
  <cols>
    <col min="1" max="1" width="28.6640625" style="34" bestFit="1" customWidth="1"/>
    <col min="2" max="2" width="12.6640625" style="34" customWidth="1"/>
    <col min="3" max="3" width="13" style="34" bestFit="1" customWidth="1"/>
    <col min="4" max="4" width="14.1640625" style="34" bestFit="1" customWidth="1"/>
    <col min="5" max="5" width="11" style="34" bestFit="1" customWidth="1"/>
    <col min="6" max="7" width="10.83203125" style="34"/>
    <col min="8" max="8" width="14.1640625" style="34" bestFit="1" customWidth="1"/>
    <col min="9" max="11" width="11" style="34" bestFit="1" customWidth="1"/>
    <col min="12" max="13" width="10.83203125" style="34"/>
    <col min="14" max="14" width="14.33203125" style="34" bestFit="1" customWidth="1"/>
    <col min="15" max="16" width="13.1640625" style="34" bestFit="1" customWidth="1"/>
    <col min="17" max="17" width="11.83203125" style="34" bestFit="1" customWidth="1"/>
    <col min="18" max="19" width="10.83203125" style="34"/>
    <col min="20" max="20" width="11.83203125" style="34" bestFit="1" customWidth="1"/>
    <col min="21" max="16384" width="10.83203125" style="34"/>
  </cols>
  <sheetData>
    <row r="1" spans="1:23" x14ac:dyDescent="0.2">
      <c r="A1" s="42" t="s">
        <v>118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4"/>
    </row>
    <row r="2" spans="1:23" x14ac:dyDescent="0.2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4"/>
    </row>
    <row r="3" spans="1:23" x14ac:dyDescent="0.2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4"/>
    </row>
    <row r="4" spans="1:23" x14ac:dyDescent="0.2">
      <c r="A4" s="23" t="s">
        <v>87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4"/>
      <c r="T4" s="35"/>
    </row>
    <row r="5" spans="1:23" x14ac:dyDescent="0.2">
      <c r="A5" s="45" t="s">
        <v>119</v>
      </c>
      <c r="B5" s="42" t="s">
        <v>78</v>
      </c>
      <c r="C5" s="42" t="s">
        <v>95</v>
      </c>
      <c r="D5" s="42" t="s">
        <v>96</v>
      </c>
      <c r="E5" s="42" t="s">
        <v>97</v>
      </c>
      <c r="F5" s="43"/>
      <c r="G5" s="43"/>
      <c r="H5" s="45" t="s">
        <v>115</v>
      </c>
      <c r="I5" s="42" t="s">
        <v>78</v>
      </c>
      <c r="J5" s="42" t="s">
        <v>95</v>
      </c>
      <c r="K5" s="42" t="s">
        <v>96</v>
      </c>
      <c r="L5" s="42"/>
      <c r="M5" s="42"/>
      <c r="N5" s="45"/>
      <c r="O5" s="42"/>
      <c r="P5" s="42"/>
      <c r="Q5" s="42"/>
      <c r="R5" s="43"/>
      <c r="S5" s="43"/>
      <c r="T5" s="45"/>
      <c r="U5" s="42"/>
      <c r="V5" s="42"/>
      <c r="W5" s="42"/>
    </row>
    <row r="6" spans="1:23" x14ac:dyDescent="0.2">
      <c r="A6" s="43" t="s">
        <v>98</v>
      </c>
      <c r="B6" s="43">
        <v>33.935000000000002</v>
      </c>
      <c r="C6" s="43">
        <v>33.239999999999995</v>
      </c>
      <c r="D6" s="43">
        <v>31.98</v>
      </c>
      <c r="E6" s="43">
        <v>17.585000000000001</v>
      </c>
      <c r="F6" s="43"/>
      <c r="H6" s="43" t="s">
        <v>98</v>
      </c>
      <c r="I6" s="43">
        <f>B6-E6</f>
        <v>16.350000000000001</v>
      </c>
      <c r="J6" s="43">
        <f t="shared" ref="J6:J21" si="0">C6-E6</f>
        <v>15.654999999999994</v>
      </c>
      <c r="K6" s="43">
        <f t="shared" ref="K6:K21" si="1">D6-E6</f>
        <v>14.395</v>
      </c>
      <c r="L6" s="43"/>
      <c r="M6" s="43"/>
      <c r="R6" s="42"/>
      <c r="S6" s="43"/>
    </row>
    <row r="7" spans="1:23" x14ac:dyDescent="0.2">
      <c r="A7" s="43" t="s">
        <v>101</v>
      </c>
      <c r="B7" s="43">
        <v>34.6</v>
      </c>
      <c r="C7" s="43">
        <v>33.869999999999997</v>
      </c>
      <c r="D7" s="43">
        <v>32.61</v>
      </c>
      <c r="E7" s="43">
        <v>17.329999999999998</v>
      </c>
      <c r="F7" s="43"/>
      <c r="H7" s="43" t="s">
        <v>101</v>
      </c>
      <c r="I7" s="43">
        <f>B7-E7</f>
        <v>17.270000000000003</v>
      </c>
      <c r="J7" s="43">
        <f t="shared" si="0"/>
        <v>16.54</v>
      </c>
      <c r="K7" s="43">
        <f t="shared" si="1"/>
        <v>15.280000000000001</v>
      </c>
      <c r="L7" s="43"/>
      <c r="M7" s="43"/>
      <c r="R7" s="43"/>
      <c r="S7" s="42"/>
    </row>
    <row r="8" spans="1:23" x14ac:dyDescent="0.2">
      <c r="A8" s="43" t="s">
        <v>104</v>
      </c>
      <c r="B8" s="47" t="s">
        <v>105</v>
      </c>
      <c r="C8" s="43">
        <v>34.674999999999997</v>
      </c>
      <c r="D8" s="43">
        <v>35.010000000000005</v>
      </c>
      <c r="E8" s="43">
        <v>18.015000000000001</v>
      </c>
      <c r="F8" s="43"/>
      <c r="H8" s="43" t="s">
        <v>104</v>
      </c>
      <c r="I8" s="47" t="s">
        <v>105</v>
      </c>
      <c r="J8" s="43">
        <f t="shared" si="0"/>
        <v>16.659999999999997</v>
      </c>
      <c r="K8" s="43">
        <f t="shared" si="1"/>
        <v>16.995000000000005</v>
      </c>
      <c r="L8" s="43"/>
      <c r="M8" s="43"/>
      <c r="R8" s="43"/>
      <c r="S8" s="43"/>
    </row>
    <row r="9" spans="1:23" x14ac:dyDescent="0.2">
      <c r="A9" s="43" t="s">
        <v>108</v>
      </c>
      <c r="B9" s="47" t="s">
        <v>105</v>
      </c>
      <c r="C9" s="43">
        <v>35.369999999999997</v>
      </c>
      <c r="D9" s="43">
        <v>37.36</v>
      </c>
      <c r="E9" s="43">
        <v>18.14</v>
      </c>
      <c r="F9" s="43"/>
      <c r="H9" s="43" t="s">
        <v>108</v>
      </c>
      <c r="I9" s="47" t="s">
        <v>105</v>
      </c>
      <c r="J9" s="43">
        <f t="shared" si="0"/>
        <v>17.229999999999997</v>
      </c>
      <c r="K9" s="43">
        <f t="shared" si="1"/>
        <v>19.22</v>
      </c>
      <c r="L9" s="43"/>
      <c r="M9" s="43"/>
      <c r="R9" s="43"/>
      <c r="S9" s="43"/>
    </row>
    <row r="10" spans="1:23" x14ac:dyDescent="0.2">
      <c r="A10" s="43" t="s">
        <v>99</v>
      </c>
      <c r="B10" s="43">
        <v>34.86</v>
      </c>
      <c r="C10" s="43">
        <v>31.465</v>
      </c>
      <c r="D10" s="43">
        <v>30.96</v>
      </c>
      <c r="E10" s="43">
        <v>18.754999999999999</v>
      </c>
      <c r="F10" s="43"/>
      <c r="G10" s="43"/>
      <c r="H10" s="43" t="s">
        <v>99</v>
      </c>
      <c r="I10" s="43">
        <f t="shared" ref="I10:I21" si="2">B10-E10</f>
        <v>16.105</v>
      </c>
      <c r="J10" s="43">
        <f t="shared" si="0"/>
        <v>12.71</v>
      </c>
      <c r="K10" s="43">
        <f t="shared" si="1"/>
        <v>12.205000000000002</v>
      </c>
      <c r="L10" s="43"/>
      <c r="M10" s="43"/>
      <c r="N10" s="43"/>
      <c r="O10" s="43"/>
      <c r="P10" s="43"/>
      <c r="Q10" s="43"/>
      <c r="R10" s="43"/>
      <c r="S10" s="43"/>
    </row>
    <row r="11" spans="1:23" x14ac:dyDescent="0.2">
      <c r="A11" s="43" t="s">
        <v>102</v>
      </c>
      <c r="B11" s="43">
        <v>28.92</v>
      </c>
      <c r="C11" s="43">
        <v>23.73</v>
      </c>
      <c r="D11" s="43">
        <v>25.23</v>
      </c>
      <c r="E11" s="43">
        <v>17.989999999999998</v>
      </c>
      <c r="F11" s="43"/>
      <c r="G11" s="43"/>
      <c r="H11" s="43" t="s">
        <v>102</v>
      </c>
      <c r="I11" s="43">
        <f t="shared" si="2"/>
        <v>10.930000000000003</v>
      </c>
      <c r="J11" s="43">
        <f t="shared" si="0"/>
        <v>5.740000000000002</v>
      </c>
      <c r="K11" s="43">
        <f t="shared" si="1"/>
        <v>7.240000000000002</v>
      </c>
      <c r="L11" s="43"/>
      <c r="M11" s="43"/>
      <c r="N11" s="43"/>
      <c r="O11" s="43"/>
      <c r="P11" s="43"/>
      <c r="Q11" s="43"/>
      <c r="R11" s="43"/>
      <c r="S11" s="43"/>
    </row>
    <row r="12" spans="1:23" x14ac:dyDescent="0.2">
      <c r="A12" s="43" t="s">
        <v>106</v>
      </c>
      <c r="B12" s="43">
        <v>26.630000000000003</v>
      </c>
      <c r="C12" s="43">
        <v>20.96</v>
      </c>
      <c r="D12" s="43">
        <v>22.4</v>
      </c>
      <c r="E12" s="43">
        <v>18.95</v>
      </c>
      <c r="F12" s="43"/>
      <c r="G12" s="43"/>
      <c r="H12" s="43" t="s">
        <v>106</v>
      </c>
      <c r="I12" s="43">
        <f t="shared" si="2"/>
        <v>7.6800000000000033</v>
      </c>
      <c r="J12" s="43">
        <f t="shared" si="0"/>
        <v>2.0100000000000016</v>
      </c>
      <c r="K12" s="43">
        <f t="shared" si="1"/>
        <v>3.4499999999999993</v>
      </c>
      <c r="L12" s="43"/>
      <c r="M12" s="43"/>
      <c r="N12" s="43"/>
      <c r="O12" s="43"/>
      <c r="P12" s="43"/>
      <c r="Q12" s="43"/>
      <c r="R12" s="42"/>
      <c r="S12" s="43"/>
    </row>
    <row r="13" spans="1:23" x14ac:dyDescent="0.2">
      <c r="A13" s="43" t="s">
        <v>109</v>
      </c>
      <c r="B13" s="43">
        <v>25.074999999999999</v>
      </c>
      <c r="C13" s="43">
        <v>19.16</v>
      </c>
      <c r="D13" s="43">
        <v>20.935000000000002</v>
      </c>
      <c r="E13" s="43">
        <v>19.045000000000002</v>
      </c>
      <c r="F13" s="43"/>
      <c r="G13" s="43"/>
      <c r="H13" s="43" t="s">
        <v>109</v>
      </c>
      <c r="I13" s="43">
        <f t="shared" si="2"/>
        <v>6.0299999999999976</v>
      </c>
      <c r="J13" s="43">
        <f t="shared" si="0"/>
        <v>0.11499999999999844</v>
      </c>
      <c r="K13" s="43">
        <f t="shared" si="1"/>
        <v>1.8900000000000006</v>
      </c>
      <c r="L13" s="43"/>
      <c r="M13" s="43"/>
      <c r="N13" s="43"/>
      <c r="O13" s="43"/>
      <c r="P13" s="43"/>
      <c r="Q13" s="43"/>
      <c r="R13" s="43"/>
      <c r="S13" s="43"/>
    </row>
    <row r="14" spans="1:23" x14ac:dyDescent="0.2">
      <c r="A14" s="43" t="s">
        <v>100</v>
      </c>
      <c r="B14" s="43">
        <v>36</v>
      </c>
      <c r="C14" s="43">
        <v>32.299999999999997</v>
      </c>
      <c r="D14" s="43">
        <v>36</v>
      </c>
      <c r="E14" s="109">
        <v>19.704999999999998</v>
      </c>
      <c r="F14" s="43"/>
      <c r="G14" s="43"/>
      <c r="H14" s="43" t="s">
        <v>100</v>
      </c>
      <c r="I14" s="43">
        <f t="shared" si="2"/>
        <v>16.295000000000002</v>
      </c>
      <c r="J14" s="43">
        <f t="shared" si="0"/>
        <v>12.594999999999999</v>
      </c>
      <c r="K14" s="43">
        <f t="shared" si="1"/>
        <v>16.295000000000002</v>
      </c>
      <c r="L14" s="43"/>
      <c r="M14" s="43"/>
      <c r="N14" s="43"/>
      <c r="O14" s="43"/>
      <c r="P14" s="43"/>
      <c r="Q14" s="43"/>
      <c r="R14" s="43"/>
      <c r="S14" s="43"/>
    </row>
    <row r="15" spans="1:23" x14ac:dyDescent="0.2">
      <c r="A15" s="43" t="s">
        <v>103</v>
      </c>
      <c r="B15" s="43">
        <v>33.69</v>
      </c>
      <c r="C15" s="43">
        <v>31.96</v>
      </c>
      <c r="D15" s="43">
        <v>35.555</v>
      </c>
      <c r="E15" s="109">
        <v>18.745000000000001</v>
      </c>
      <c r="F15" s="43"/>
      <c r="G15" s="43"/>
      <c r="H15" s="43" t="s">
        <v>103</v>
      </c>
      <c r="I15" s="43">
        <f t="shared" si="2"/>
        <v>14.944999999999997</v>
      </c>
      <c r="J15" s="43">
        <f t="shared" si="0"/>
        <v>13.215</v>
      </c>
      <c r="K15" s="43">
        <f t="shared" si="1"/>
        <v>16.809999999999999</v>
      </c>
      <c r="L15" s="43"/>
      <c r="M15" s="42"/>
      <c r="N15" s="43"/>
      <c r="O15" s="43"/>
      <c r="P15" s="43"/>
      <c r="Q15" s="46"/>
    </row>
    <row r="16" spans="1:23" x14ac:dyDescent="0.2">
      <c r="A16" s="43" t="s">
        <v>107</v>
      </c>
      <c r="B16" s="43">
        <v>36</v>
      </c>
      <c r="C16" s="43">
        <v>31.945</v>
      </c>
      <c r="D16" s="43">
        <v>34.825000000000003</v>
      </c>
      <c r="E16" s="109">
        <v>20.079999999999998</v>
      </c>
      <c r="F16" s="43"/>
      <c r="G16" s="43"/>
      <c r="H16" s="43" t="s">
        <v>107</v>
      </c>
      <c r="I16" s="43">
        <f t="shared" si="2"/>
        <v>15.920000000000002</v>
      </c>
      <c r="J16" s="43">
        <f t="shared" si="0"/>
        <v>11.865000000000002</v>
      </c>
      <c r="K16" s="43">
        <f t="shared" si="1"/>
        <v>14.745000000000005</v>
      </c>
      <c r="L16" s="43"/>
      <c r="M16" s="42"/>
      <c r="N16" s="43"/>
      <c r="O16" s="43"/>
      <c r="P16" s="43"/>
      <c r="Q16" s="46"/>
    </row>
    <row r="17" spans="1:25" x14ac:dyDescent="0.2">
      <c r="A17" s="43" t="s">
        <v>110</v>
      </c>
      <c r="B17" s="43">
        <v>31.785</v>
      </c>
      <c r="C17" s="43">
        <v>31.799999999999997</v>
      </c>
      <c r="D17" s="43">
        <v>33.585000000000001</v>
      </c>
      <c r="E17" s="109">
        <v>19.649999999999999</v>
      </c>
      <c r="F17" s="43"/>
      <c r="G17" s="43"/>
      <c r="H17" s="43" t="s">
        <v>110</v>
      </c>
      <c r="I17" s="43">
        <f t="shared" si="2"/>
        <v>12.135000000000002</v>
      </c>
      <c r="J17" s="43">
        <f t="shared" si="0"/>
        <v>12.149999999999999</v>
      </c>
      <c r="K17" s="43">
        <f t="shared" si="1"/>
        <v>13.935000000000002</v>
      </c>
      <c r="L17" s="43"/>
      <c r="M17" s="42"/>
      <c r="N17" s="43"/>
      <c r="O17" s="43"/>
      <c r="P17" s="43"/>
      <c r="Q17" s="46"/>
    </row>
    <row r="18" spans="1:25" x14ac:dyDescent="0.2">
      <c r="A18" s="43" t="s">
        <v>111</v>
      </c>
      <c r="B18" s="43">
        <v>35.164999999999999</v>
      </c>
      <c r="C18" s="43">
        <v>31.844999999999999</v>
      </c>
      <c r="D18" s="43">
        <v>34.36</v>
      </c>
      <c r="E18" s="109">
        <v>21.945</v>
      </c>
      <c r="F18" s="43"/>
      <c r="G18" s="43"/>
      <c r="H18" s="43" t="s">
        <v>111</v>
      </c>
      <c r="I18" s="43">
        <f t="shared" si="2"/>
        <v>13.219999999999999</v>
      </c>
      <c r="J18" s="43">
        <f t="shared" si="0"/>
        <v>9.8999999999999986</v>
      </c>
      <c r="K18" s="43">
        <f t="shared" si="1"/>
        <v>12.414999999999999</v>
      </c>
      <c r="L18" s="43"/>
      <c r="M18" s="42"/>
      <c r="N18" s="43"/>
      <c r="O18" s="43"/>
      <c r="P18" s="43"/>
      <c r="Q18" s="46"/>
    </row>
    <row r="19" spans="1:25" x14ac:dyDescent="0.2">
      <c r="A19" s="43" t="s">
        <v>112</v>
      </c>
      <c r="B19" s="43">
        <v>34.135000000000005</v>
      </c>
      <c r="C19" s="43">
        <v>32.075000000000003</v>
      </c>
      <c r="D19" s="43">
        <v>34.11</v>
      </c>
      <c r="E19" s="109">
        <v>21.07</v>
      </c>
      <c r="F19" s="43"/>
      <c r="G19" s="43"/>
      <c r="H19" s="43" t="s">
        <v>112</v>
      </c>
      <c r="I19" s="43">
        <f t="shared" si="2"/>
        <v>13.065000000000005</v>
      </c>
      <c r="J19" s="43">
        <f t="shared" si="0"/>
        <v>11.005000000000003</v>
      </c>
      <c r="K19" s="43">
        <f t="shared" si="1"/>
        <v>13.04</v>
      </c>
      <c r="L19" s="43"/>
      <c r="M19" s="42"/>
      <c r="N19" s="43"/>
      <c r="O19" s="43"/>
      <c r="P19" s="43"/>
      <c r="Q19" s="46"/>
    </row>
    <row r="20" spans="1:25" x14ac:dyDescent="0.2">
      <c r="A20" s="43" t="s">
        <v>113</v>
      </c>
      <c r="B20" s="43">
        <v>34.39</v>
      </c>
      <c r="C20" s="43">
        <v>32.454999999999998</v>
      </c>
      <c r="D20" s="43">
        <v>34.700000000000003</v>
      </c>
      <c r="E20" s="109">
        <v>20.79</v>
      </c>
      <c r="F20" s="43"/>
      <c r="G20" s="43"/>
      <c r="H20" s="43" t="s">
        <v>113</v>
      </c>
      <c r="I20" s="43">
        <f t="shared" si="2"/>
        <v>13.600000000000001</v>
      </c>
      <c r="J20" s="43">
        <f t="shared" si="0"/>
        <v>11.664999999999999</v>
      </c>
      <c r="K20" s="43">
        <f t="shared" si="1"/>
        <v>13.910000000000004</v>
      </c>
      <c r="L20" s="43"/>
      <c r="M20" s="42"/>
      <c r="N20" s="43"/>
      <c r="O20" s="43"/>
      <c r="P20" s="43"/>
      <c r="Q20" s="46"/>
    </row>
    <row r="21" spans="1:25" x14ac:dyDescent="0.2">
      <c r="A21" s="43" t="s">
        <v>114</v>
      </c>
      <c r="B21" s="43">
        <v>32.405000000000001</v>
      </c>
      <c r="C21" s="43">
        <v>31.82</v>
      </c>
      <c r="D21" s="43">
        <v>35.08</v>
      </c>
      <c r="E21" s="109">
        <v>19.880000000000003</v>
      </c>
      <c r="F21" s="43"/>
      <c r="G21" s="43"/>
      <c r="H21" s="43" t="s">
        <v>114</v>
      </c>
      <c r="I21" s="43">
        <f t="shared" si="2"/>
        <v>12.524999999999999</v>
      </c>
      <c r="J21" s="43">
        <f t="shared" si="0"/>
        <v>11.939999999999998</v>
      </c>
      <c r="K21" s="43">
        <f t="shared" si="1"/>
        <v>15.199999999999996</v>
      </c>
      <c r="L21" s="43"/>
      <c r="M21" s="42"/>
      <c r="N21" s="43"/>
      <c r="O21" s="43"/>
      <c r="P21" s="43"/>
      <c r="Q21" s="46"/>
    </row>
    <row r="22" spans="1:25" x14ac:dyDescent="0.2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2"/>
      <c r="N22" s="43"/>
      <c r="O22" s="43"/>
      <c r="P22" s="43"/>
      <c r="Q22" s="46"/>
    </row>
    <row r="23" spans="1:25" x14ac:dyDescent="0.2">
      <c r="A23" s="43"/>
      <c r="B23" s="43"/>
      <c r="C23" s="43"/>
      <c r="D23" s="43"/>
      <c r="E23" s="43"/>
      <c r="F23" s="43"/>
      <c r="G23" s="43"/>
      <c r="H23" s="42"/>
      <c r="I23" s="42"/>
      <c r="J23" s="42"/>
      <c r="K23" s="43"/>
      <c r="L23" s="43"/>
      <c r="M23" s="43"/>
      <c r="N23" s="43"/>
      <c r="O23" s="43"/>
      <c r="P23" s="43"/>
      <c r="Q23" s="46"/>
    </row>
    <row r="24" spans="1:25" x14ac:dyDescent="0.2">
      <c r="A24" s="45" t="s">
        <v>116</v>
      </c>
      <c r="B24" s="42" t="s">
        <v>78</v>
      </c>
      <c r="C24" s="42" t="s">
        <v>95</v>
      </c>
      <c r="D24" s="42" t="s">
        <v>96</v>
      </c>
      <c r="E24" s="43"/>
      <c r="F24" s="43"/>
      <c r="G24" s="45"/>
      <c r="K24" s="43"/>
      <c r="L24" s="43"/>
      <c r="M24" s="45"/>
      <c r="N24" s="42"/>
      <c r="O24" s="42"/>
      <c r="P24" s="42"/>
      <c r="Q24" s="44"/>
    </row>
    <row r="25" spans="1:25" x14ac:dyDescent="0.2">
      <c r="A25" s="43" t="s">
        <v>98</v>
      </c>
      <c r="B25" s="43">
        <f t="shared" ref="B25:D26" si="3">2^(-I6)</f>
        <v>1.1971803251598358E-5</v>
      </c>
      <c r="C25" s="43">
        <f t="shared" si="3"/>
        <v>1.9380965920086602E-5</v>
      </c>
      <c r="D25" s="43">
        <f t="shared" si="3"/>
        <v>4.6416587928497645E-5</v>
      </c>
      <c r="E25" s="43"/>
      <c r="F25" s="43"/>
      <c r="K25" s="43"/>
      <c r="L25" s="43"/>
      <c r="Q25" s="44"/>
    </row>
    <row r="26" spans="1:25" x14ac:dyDescent="0.2">
      <c r="A26" s="43" t="s">
        <v>101</v>
      </c>
      <c r="B26" s="43">
        <f t="shared" si="3"/>
        <v>6.3272060074954199E-6</v>
      </c>
      <c r="C26" s="43">
        <f t="shared" si="3"/>
        <v>1.0494551224821044E-5</v>
      </c>
      <c r="D26" s="43">
        <f t="shared" si="3"/>
        <v>2.513400321251139E-5</v>
      </c>
      <c r="E26" s="42"/>
      <c r="F26" s="42"/>
      <c r="K26" s="43"/>
      <c r="L26" s="43"/>
      <c r="Q26" s="44"/>
      <c r="T26" s="36"/>
      <c r="V26" s="36"/>
      <c r="W26" s="36"/>
      <c r="X26" s="36"/>
      <c r="Y26" s="36"/>
    </row>
    <row r="27" spans="1:25" x14ac:dyDescent="0.2">
      <c r="A27" s="43" t="s">
        <v>104</v>
      </c>
      <c r="B27" s="47" t="s">
        <v>105</v>
      </c>
      <c r="C27" s="43">
        <f t="shared" ref="C27:C40" si="4">2^(-J8)</f>
        <v>9.6569564359305026E-6</v>
      </c>
      <c r="D27" s="43">
        <f t="shared" ref="D27:D40" si="5">2^(-K8)</f>
        <v>7.6558818703422542E-6</v>
      </c>
      <c r="E27" s="43"/>
      <c r="F27" s="43"/>
      <c r="K27" s="43"/>
      <c r="L27" s="43"/>
      <c r="Q27" s="44"/>
      <c r="S27" s="38"/>
      <c r="X27" s="37"/>
      <c r="Y27" s="37"/>
    </row>
    <row r="28" spans="1:25" x14ac:dyDescent="0.2">
      <c r="A28" s="43" t="s">
        <v>108</v>
      </c>
      <c r="B28" s="47" t="s">
        <v>105</v>
      </c>
      <c r="C28" s="43">
        <f t="shared" si="4"/>
        <v>6.5050879804073981E-6</v>
      </c>
      <c r="D28" s="43">
        <f t="shared" si="5"/>
        <v>1.6375836113696193E-6</v>
      </c>
      <c r="E28" s="43"/>
      <c r="F28" s="43"/>
      <c r="H28" s="42"/>
      <c r="I28" s="43"/>
      <c r="J28" s="43"/>
      <c r="K28" s="43"/>
      <c r="L28" s="43"/>
      <c r="Q28" s="44"/>
      <c r="S28" s="38"/>
      <c r="X28" s="37"/>
      <c r="Y28" s="37"/>
    </row>
    <row r="29" spans="1:25" x14ac:dyDescent="0.2">
      <c r="A29" s="43" t="s">
        <v>99</v>
      </c>
      <c r="B29" s="43">
        <f t="shared" ref="B29:B40" si="6">2^(-I10)</f>
        <v>1.4187697488604164E-5</v>
      </c>
      <c r="C29" s="43">
        <f t="shared" si="4"/>
        <v>1.4924808077295765E-4</v>
      </c>
      <c r="D29" s="43">
        <f t="shared" si="5"/>
        <v>2.1180143729298499E-4</v>
      </c>
      <c r="E29" s="43"/>
      <c r="F29" s="43"/>
      <c r="G29" s="43"/>
      <c r="H29" s="43"/>
      <c r="I29" s="43"/>
      <c r="J29" s="43"/>
      <c r="K29" s="43"/>
      <c r="L29" s="43"/>
      <c r="Q29" s="44"/>
      <c r="S29" s="38"/>
      <c r="X29" s="37"/>
      <c r="Y29" s="37"/>
    </row>
    <row r="30" spans="1:25" x14ac:dyDescent="0.2">
      <c r="A30" s="43" t="s">
        <v>102</v>
      </c>
      <c r="B30" s="43">
        <f t="shared" si="6"/>
        <v>5.1255697442532488E-4</v>
      </c>
      <c r="C30" s="43">
        <f t="shared" si="4"/>
        <v>1.8710604759670738E-2</v>
      </c>
      <c r="D30" s="43">
        <f t="shared" si="5"/>
        <v>6.6151977528322381E-3</v>
      </c>
      <c r="E30" s="43"/>
      <c r="F30" s="43"/>
      <c r="G30" s="43"/>
      <c r="H30" s="43"/>
      <c r="I30" s="43"/>
      <c r="J30" s="43"/>
      <c r="K30" s="43"/>
      <c r="L30" s="43"/>
      <c r="Q30" s="44"/>
      <c r="S30" s="38"/>
      <c r="X30" s="37"/>
      <c r="Y30" s="37"/>
    </row>
    <row r="31" spans="1:25" x14ac:dyDescent="0.2">
      <c r="A31" s="43" t="s">
        <v>106</v>
      </c>
      <c r="B31" s="43">
        <f t="shared" si="6"/>
        <v>4.8762912066469119E-3</v>
      </c>
      <c r="C31" s="43">
        <f t="shared" si="4"/>
        <v>0.24827312385925868</v>
      </c>
      <c r="D31" s="43">
        <f t="shared" si="5"/>
        <v>9.1505355996601645E-2</v>
      </c>
      <c r="E31" s="43"/>
      <c r="F31" s="43"/>
      <c r="G31" s="43"/>
      <c r="H31" s="43"/>
      <c r="I31" s="43"/>
      <c r="J31" s="43"/>
      <c r="K31" s="43"/>
      <c r="L31" s="43"/>
      <c r="Q31" s="44"/>
    </row>
    <row r="32" spans="1:25" x14ac:dyDescent="0.2">
      <c r="A32" s="43" t="s">
        <v>109</v>
      </c>
      <c r="B32" s="43">
        <f t="shared" si="6"/>
        <v>1.5303442149795768E-2</v>
      </c>
      <c r="C32" s="43">
        <f t="shared" si="4"/>
        <v>0.92338231072939592</v>
      </c>
      <c r="D32" s="43">
        <f t="shared" si="5"/>
        <v>0.2698070591261067</v>
      </c>
      <c r="E32" s="43"/>
      <c r="F32" s="43"/>
      <c r="G32" s="43"/>
      <c r="H32" s="43"/>
      <c r="I32" s="43"/>
      <c r="J32" s="43"/>
      <c r="K32" s="43"/>
      <c r="L32" s="43"/>
      <c r="Q32" s="44"/>
      <c r="S32" s="38"/>
      <c r="X32" s="37"/>
      <c r="Y32" s="39"/>
    </row>
    <row r="33" spans="1:25" x14ac:dyDescent="0.2">
      <c r="A33" s="43" t="s">
        <v>100</v>
      </c>
      <c r="B33" s="43">
        <f t="shared" si="6"/>
        <v>1.2437016790811545E-5</v>
      </c>
      <c r="C33" s="43">
        <f t="shared" si="4"/>
        <v>1.6163194706975083E-4</v>
      </c>
      <c r="D33" s="43">
        <f t="shared" si="5"/>
        <v>1.2437016790811545E-5</v>
      </c>
      <c r="E33" s="43"/>
      <c r="F33" s="43"/>
      <c r="G33" s="43"/>
      <c r="H33" s="43"/>
      <c r="I33" s="43"/>
      <c r="J33" s="43"/>
      <c r="K33" s="43"/>
      <c r="L33" s="43"/>
      <c r="Q33" s="44"/>
      <c r="S33" s="38"/>
      <c r="X33" s="37"/>
      <c r="Y33" s="37"/>
    </row>
    <row r="34" spans="1:25" x14ac:dyDescent="0.2">
      <c r="A34" s="43" t="s">
        <v>103</v>
      </c>
      <c r="B34" s="43">
        <f t="shared" si="6"/>
        <v>3.170346384575402E-5</v>
      </c>
      <c r="C34" s="43">
        <f t="shared" si="4"/>
        <v>1.0516920894922092E-4</v>
      </c>
      <c r="D34" s="43">
        <f t="shared" si="5"/>
        <v>8.7033364552949885E-6</v>
      </c>
      <c r="Q34" s="44"/>
      <c r="S34" s="38"/>
      <c r="X34" s="37"/>
      <c r="Y34" s="37"/>
    </row>
    <row r="35" spans="1:25" x14ac:dyDescent="0.2">
      <c r="A35" s="43" t="s">
        <v>107</v>
      </c>
      <c r="B35" s="43">
        <f t="shared" si="6"/>
        <v>1.6128815316183157E-5</v>
      </c>
      <c r="C35" s="43">
        <f t="shared" si="4"/>
        <v>2.6808906586597858E-4</v>
      </c>
      <c r="D35" s="43">
        <f t="shared" si="5"/>
        <v>3.6417716767325425E-5</v>
      </c>
      <c r="H35" s="43"/>
      <c r="I35" s="43"/>
      <c r="J35" s="43"/>
      <c r="K35" s="43"/>
      <c r="Q35" s="44"/>
      <c r="S35" s="38"/>
      <c r="X35" s="37"/>
      <c r="Y35" s="37"/>
    </row>
    <row r="36" spans="1:25" x14ac:dyDescent="0.2">
      <c r="A36" s="43" t="s">
        <v>110</v>
      </c>
      <c r="B36" s="43">
        <f t="shared" si="6"/>
        <v>2.2233150234179146E-4</v>
      </c>
      <c r="C36" s="43">
        <f t="shared" si="4"/>
        <v>2.2003185122334749E-4</v>
      </c>
      <c r="D36" s="43">
        <f t="shared" si="5"/>
        <v>6.3847957751008818E-5</v>
      </c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4"/>
    </row>
    <row r="37" spans="1:25" x14ac:dyDescent="0.2">
      <c r="A37" s="43" t="s">
        <v>111</v>
      </c>
      <c r="B37" s="43">
        <f t="shared" si="6"/>
        <v>1.0480535112765569E-4</v>
      </c>
      <c r="C37" s="43">
        <f t="shared" si="4"/>
        <v>1.0466537720080998E-3</v>
      </c>
      <c r="D37" s="43">
        <f t="shared" si="5"/>
        <v>1.8311022818430411E-4</v>
      </c>
      <c r="Q37" s="44"/>
    </row>
    <row r="38" spans="1:25" x14ac:dyDescent="0.2">
      <c r="A38" s="43" t="s">
        <v>112</v>
      </c>
      <c r="B38" s="43">
        <f t="shared" si="6"/>
        <v>1.1669254365157947E-4</v>
      </c>
      <c r="C38" s="43">
        <f t="shared" si="4"/>
        <v>4.8659192520891906E-4</v>
      </c>
      <c r="D38" s="43">
        <f t="shared" si="5"/>
        <v>1.1873229338528891E-4</v>
      </c>
      <c r="Q38" s="44"/>
      <c r="W38" s="36"/>
      <c r="X38" s="36"/>
    </row>
    <row r="39" spans="1:25" x14ac:dyDescent="0.2">
      <c r="A39" s="43" t="s">
        <v>113</v>
      </c>
      <c r="B39" s="43">
        <f t="shared" si="6"/>
        <v>8.0536371507134561E-5</v>
      </c>
      <c r="C39" s="43">
        <f t="shared" si="4"/>
        <v>3.0795346895294193E-4</v>
      </c>
      <c r="D39" s="43">
        <f t="shared" si="5"/>
        <v>6.4964000393881742E-5</v>
      </c>
      <c r="Q39" s="44"/>
      <c r="W39" s="37"/>
      <c r="X39" s="37"/>
    </row>
    <row r="40" spans="1:25" x14ac:dyDescent="0.2">
      <c r="A40" s="43" t="s">
        <v>114</v>
      </c>
      <c r="B40" s="43">
        <f t="shared" si="6"/>
        <v>1.6966775144559786E-4</v>
      </c>
      <c r="C40" s="43">
        <f t="shared" si="4"/>
        <v>2.545082423928525E-4</v>
      </c>
      <c r="D40" s="43">
        <f t="shared" si="5"/>
        <v>2.6567094827152331E-5</v>
      </c>
      <c r="Q40" s="44"/>
      <c r="W40" s="37"/>
      <c r="X40" s="37"/>
    </row>
    <row r="41" spans="1:25" x14ac:dyDescent="0.2">
      <c r="Q41" s="44"/>
      <c r="W41" s="37"/>
      <c r="X41" s="37"/>
    </row>
    <row r="42" spans="1:25" x14ac:dyDescent="0.2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4"/>
    </row>
    <row r="43" spans="1:25" x14ac:dyDescent="0.2">
      <c r="A43" s="49" t="s">
        <v>117</v>
      </c>
      <c r="B43" s="50" t="s">
        <v>78</v>
      </c>
      <c r="C43" s="50" t="s">
        <v>95</v>
      </c>
      <c r="D43" s="50" t="s">
        <v>96</v>
      </c>
      <c r="E43" s="43"/>
      <c r="F43" s="43"/>
      <c r="G43" s="43"/>
      <c r="H43" s="52"/>
      <c r="I43" s="52"/>
      <c r="J43" s="52"/>
      <c r="K43" s="53"/>
      <c r="L43" s="53"/>
      <c r="M43" s="53"/>
      <c r="N43" s="53"/>
      <c r="O43" s="53"/>
      <c r="P43" s="53"/>
      <c r="S43" s="54"/>
      <c r="T43" s="54"/>
    </row>
    <row r="44" spans="1:25" x14ac:dyDescent="0.2">
      <c r="A44" s="51" t="s">
        <v>98</v>
      </c>
      <c r="B44" s="51">
        <f>B25/B25</f>
        <v>1</v>
      </c>
      <c r="C44" s="51">
        <f>C25/C25</f>
        <v>1</v>
      </c>
      <c r="D44" s="51">
        <f>D25/D25</f>
        <v>1</v>
      </c>
      <c r="E44" s="43"/>
      <c r="F44" s="43"/>
      <c r="H44" s="110"/>
      <c r="I44" s="110"/>
      <c r="J44" s="110"/>
      <c r="K44" s="53"/>
      <c r="L44" s="53"/>
      <c r="M44" s="55"/>
      <c r="N44" s="52"/>
      <c r="O44" s="52"/>
      <c r="P44" s="52"/>
      <c r="Q44" s="111"/>
      <c r="R44" s="52"/>
      <c r="S44" s="52"/>
      <c r="T44" s="52"/>
      <c r="W44" s="36"/>
      <c r="X44" s="36"/>
    </row>
    <row r="45" spans="1:25" x14ac:dyDescent="0.2">
      <c r="A45" s="51" t="s">
        <v>101</v>
      </c>
      <c r="B45" s="51">
        <f>B26/B25</f>
        <v>0.52850902028068936</v>
      </c>
      <c r="C45" s="51">
        <f>C26/C25</f>
        <v>0.54148752276295986</v>
      </c>
      <c r="D45" s="51">
        <f>D26/D25</f>
        <v>0.54148752276296186</v>
      </c>
      <c r="E45" s="43"/>
      <c r="F45" s="43"/>
      <c r="K45" s="43"/>
      <c r="L45" s="43"/>
      <c r="Q45" s="52"/>
      <c r="R45" s="110"/>
      <c r="S45" s="110"/>
      <c r="T45" s="112"/>
      <c r="W45" s="40"/>
      <c r="X45" s="40"/>
    </row>
    <row r="46" spans="1:25" x14ac:dyDescent="0.2">
      <c r="A46" s="51" t="s">
        <v>104</v>
      </c>
      <c r="B46" s="51">
        <v>0</v>
      </c>
      <c r="C46" s="51">
        <f>C27/C25</f>
        <v>0.49827013141393273</v>
      </c>
      <c r="D46" s="51">
        <f>D27/D25</f>
        <v>0.16493848884661114</v>
      </c>
      <c r="E46" s="43"/>
      <c r="F46" s="43"/>
      <c r="K46" s="43"/>
      <c r="L46" s="43"/>
      <c r="Q46" s="52"/>
      <c r="R46" s="110"/>
      <c r="S46" s="110"/>
      <c r="T46" s="112"/>
      <c r="W46" s="40"/>
      <c r="X46" s="40"/>
    </row>
    <row r="47" spans="1:25" x14ac:dyDescent="0.2">
      <c r="A47" s="51" t="s">
        <v>108</v>
      </c>
      <c r="B47" s="51">
        <v>0</v>
      </c>
      <c r="C47" s="51">
        <f>C28/C25</f>
        <v>0.33564312569506499</v>
      </c>
      <c r="D47" s="51">
        <f>D28/D25</f>
        <v>3.5280137650191612E-2</v>
      </c>
      <c r="E47" s="43"/>
      <c r="F47" s="43"/>
      <c r="K47" s="43"/>
      <c r="L47" s="43"/>
      <c r="Q47" s="52"/>
      <c r="R47" s="110"/>
      <c r="S47" s="110"/>
      <c r="T47" s="112"/>
      <c r="W47" s="40"/>
      <c r="X47" s="40"/>
    </row>
    <row r="48" spans="1:25" x14ac:dyDescent="0.2">
      <c r="A48" s="51" t="s">
        <v>99</v>
      </c>
      <c r="B48" s="51">
        <f>B29/B29</f>
        <v>1</v>
      </c>
      <c r="C48" s="51">
        <f>C29/C29</f>
        <v>1</v>
      </c>
      <c r="D48" s="51">
        <f>D29/D29</f>
        <v>1</v>
      </c>
      <c r="E48" s="43"/>
      <c r="F48" s="43"/>
      <c r="K48" s="43"/>
      <c r="L48" s="43"/>
      <c r="Q48" s="52"/>
      <c r="R48" s="110"/>
      <c r="S48" s="110"/>
      <c r="T48" s="112"/>
      <c r="W48" s="40"/>
      <c r="X48" s="40"/>
    </row>
    <row r="49" spans="1:24" x14ac:dyDescent="0.2">
      <c r="A49" s="51" t="s">
        <v>102</v>
      </c>
      <c r="B49" s="51">
        <f>B30/B29</f>
        <v>36.126860953796111</v>
      </c>
      <c r="C49" s="51">
        <f>C30/C29</f>
        <v>125.36579809112644</v>
      </c>
      <c r="D49" s="51">
        <f>D30/D29</f>
        <v>31.233016344839214</v>
      </c>
      <c r="E49" s="43"/>
      <c r="F49" s="43"/>
      <c r="G49" s="43"/>
      <c r="H49" s="43"/>
      <c r="I49" s="43"/>
      <c r="J49" s="43"/>
      <c r="K49" s="43"/>
      <c r="L49" s="43"/>
      <c r="Q49" s="48"/>
      <c r="W49" s="40"/>
      <c r="X49" s="40"/>
    </row>
    <row r="50" spans="1:24" x14ac:dyDescent="0.2">
      <c r="A50" s="51" t="s">
        <v>106</v>
      </c>
      <c r="B50" s="51">
        <f>B31/B29</f>
        <v>343.6985607117465</v>
      </c>
      <c r="C50" s="51">
        <f>C31/C29</f>
        <v>1663.4929077375675</v>
      </c>
      <c r="D50" s="51">
        <f>D31/D29</f>
        <v>432.03368761857013</v>
      </c>
      <c r="E50" s="43"/>
      <c r="F50" s="43"/>
      <c r="G50" s="43"/>
      <c r="H50" s="43"/>
      <c r="I50" s="43"/>
      <c r="J50" s="43"/>
      <c r="K50" s="43"/>
      <c r="L50" s="43"/>
      <c r="Q50" s="48"/>
      <c r="R50" s="48"/>
      <c r="W50" s="40"/>
      <c r="X50" s="41"/>
    </row>
    <row r="51" spans="1:24" x14ac:dyDescent="0.2">
      <c r="A51" s="51" t="s">
        <v>109</v>
      </c>
      <c r="B51" s="51">
        <f>B32/B29</f>
        <v>1078.6417008177536</v>
      </c>
      <c r="C51" s="51">
        <f>C32/C29</f>
        <v>6186.8957104653373</v>
      </c>
      <c r="D51" s="51">
        <f>D32/D29</f>
        <v>1273.8679329776337</v>
      </c>
      <c r="E51" s="49" t="s">
        <v>32</v>
      </c>
      <c r="F51" s="50" t="s">
        <v>78</v>
      </c>
      <c r="G51" s="50" t="s">
        <v>95</v>
      </c>
      <c r="H51" s="50" t="s">
        <v>96</v>
      </c>
      <c r="I51" s="43"/>
      <c r="J51" s="43"/>
      <c r="K51" s="43"/>
      <c r="L51" s="43"/>
      <c r="Q51" s="48"/>
      <c r="W51" s="40"/>
      <c r="X51" s="40"/>
    </row>
    <row r="52" spans="1:24" x14ac:dyDescent="0.2">
      <c r="A52" s="53" t="s">
        <v>100</v>
      </c>
      <c r="B52" s="53">
        <f>B33/B33</f>
        <v>1</v>
      </c>
      <c r="C52" s="53">
        <f>C33/C33</f>
        <v>1</v>
      </c>
      <c r="D52" s="53">
        <f>D33/D33</f>
        <v>1</v>
      </c>
      <c r="E52" s="51" t="s">
        <v>120</v>
      </c>
      <c r="F52" s="51">
        <v>1</v>
      </c>
      <c r="G52" s="51">
        <v>1</v>
      </c>
      <c r="H52" s="113">
        <v>1</v>
      </c>
      <c r="I52" s="43"/>
      <c r="J52" s="43"/>
      <c r="K52" s="43"/>
      <c r="L52" s="43"/>
      <c r="Q52" s="48"/>
      <c r="W52" s="40"/>
      <c r="X52" s="40"/>
    </row>
    <row r="53" spans="1:24" x14ac:dyDescent="0.2">
      <c r="A53" s="53" t="s">
        <v>103</v>
      </c>
      <c r="B53" s="53">
        <f>B34/B33</f>
        <v>2.5491212546385325</v>
      </c>
      <c r="C53" s="53">
        <f>C34/C33</f>
        <v>0.65067092772096646</v>
      </c>
      <c r="D53" s="53">
        <f>D34/D33</f>
        <v>0.69979293279759858</v>
      </c>
      <c r="E53" s="113" t="s">
        <v>121</v>
      </c>
      <c r="F53" s="113">
        <v>1.8312714364336067</v>
      </c>
      <c r="G53" s="113">
        <v>0.55778669951377302</v>
      </c>
      <c r="H53" s="114">
        <v>0.67410635506155181</v>
      </c>
      <c r="I53" s="44"/>
      <c r="J53" s="44"/>
      <c r="K53" s="44"/>
      <c r="L53" s="43"/>
      <c r="Q53" s="48"/>
      <c r="W53" s="40"/>
      <c r="X53" s="40"/>
    </row>
    <row r="54" spans="1:24" x14ac:dyDescent="0.2">
      <c r="A54" s="53" t="s">
        <v>107</v>
      </c>
      <c r="B54" s="53">
        <f>B35/B33</f>
        <v>1.2968395546510083</v>
      </c>
      <c r="C54" s="53">
        <f>C35/C33</f>
        <v>1.6586390916288791</v>
      </c>
      <c r="D54" s="53">
        <f>D35/D33</f>
        <v>2.9281713918912446</v>
      </c>
      <c r="E54" s="114" t="s">
        <v>122</v>
      </c>
      <c r="F54" s="114">
        <v>1.032638572647506</v>
      </c>
      <c r="G54" s="114">
        <v>0.9764328879667854</v>
      </c>
      <c r="H54" s="114">
        <v>1.6414761154706698</v>
      </c>
      <c r="L54" s="44"/>
      <c r="M54" s="44"/>
      <c r="N54" s="44"/>
      <c r="O54" s="44"/>
      <c r="P54" s="44"/>
      <c r="Q54" s="44"/>
    </row>
    <row r="55" spans="1:24" x14ac:dyDescent="0.2">
      <c r="A55" s="53" t="s">
        <v>110</v>
      </c>
      <c r="B55" s="53">
        <f>B36/B33</f>
        <v>17.876594209155506</v>
      </c>
      <c r="C55" s="53">
        <f>C36/C33</f>
        <v>1.3613141164994733</v>
      </c>
      <c r="D55" s="53">
        <f>D36/D33</f>
        <v>5.1337035902516126</v>
      </c>
      <c r="E55" s="114" t="s">
        <v>123</v>
      </c>
      <c r="F55" s="114">
        <v>9.7477393211251595</v>
      </c>
      <c r="G55" s="114">
        <v>0.8022389266762725</v>
      </c>
      <c r="H55" s="114">
        <v>2.6393957897747891</v>
      </c>
    </row>
    <row r="56" spans="1:24" x14ac:dyDescent="0.2">
      <c r="A56" s="53" t="s">
        <v>111</v>
      </c>
      <c r="B56" s="53">
        <f>B37/B37</f>
        <v>1</v>
      </c>
      <c r="C56" s="53">
        <f>C37/C37</f>
        <v>1</v>
      </c>
      <c r="D56" s="53">
        <f>D37/D37</f>
        <v>1</v>
      </c>
      <c r="R56" s="36"/>
    </row>
    <row r="57" spans="1:24" x14ac:dyDescent="0.2">
      <c r="A57" s="53" t="s">
        <v>112</v>
      </c>
      <c r="B57" s="53">
        <f>B38/B37</f>
        <v>1.1134216182286807</v>
      </c>
      <c r="C57" s="53">
        <f>C38/C37</f>
        <v>0.46490247130657969</v>
      </c>
      <c r="D57" s="53">
        <f>D38/D37</f>
        <v>0.64841977732550515</v>
      </c>
      <c r="R57" s="40"/>
    </row>
    <row r="58" spans="1:24" x14ac:dyDescent="0.2">
      <c r="A58" s="53" t="s">
        <v>113</v>
      </c>
      <c r="B58" s="53">
        <f>B39/B37</f>
        <v>0.76843759064400374</v>
      </c>
      <c r="C58" s="53">
        <f>C39/C37</f>
        <v>0.29422668430469168</v>
      </c>
      <c r="D58" s="53">
        <f>D39/D37</f>
        <v>0.35478083905009489</v>
      </c>
      <c r="R58" s="40"/>
    </row>
    <row r="59" spans="1:24" x14ac:dyDescent="0.2">
      <c r="A59" s="53" t="s">
        <v>114</v>
      </c>
      <c r="B59" s="53">
        <f>B40/B37</f>
        <v>1.6188844330948144</v>
      </c>
      <c r="C59" s="53">
        <f>C40/C37</f>
        <v>0.24316373685307172</v>
      </c>
      <c r="D59" s="53">
        <f>D40/D37</f>
        <v>0.14508798929796549</v>
      </c>
      <c r="R59" s="40"/>
    </row>
    <row r="60" spans="1:24" x14ac:dyDescent="0.2">
      <c r="R60" s="40"/>
    </row>
    <row r="61" spans="1:24" x14ac:dyDescent="0.2">
      <c r="R61" s="40"/>
    </row>
    <row r="62" spans="1:24" x14ac:dyDescent="0.2">
      <c r="R62" s="40"/>
    </row>
    <row r="63" spans="1:24" x14ac:dyDescent="0.2">
      <c r="R63" s="40"/>
    </row>
    <row r="64" spans="1:24" x14ac:dyDescent="0.2">
      <c r="R64" s="40"/>
    </row>
    <row r="65" spans="18:18" x14ac:dyDescent="0.2">
      <c r="R65" s="40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4" sqref="G34"/>
    </sheetView>
  </sheetViews>
  <sheetFormatPr baseColWidth="10" defaultRowHeight="16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9"/>
  <sheetViews>
    <sheetView zoomScale="73" zoomScaleNormal="73" zoomScalePageLayoutView="73" workbookViewId="0">
      <selection activeCell="L109" sqref="L109"/>
    </sheetView>
  </sheetViews>
  <sheetFormatPr baseColWidth="10" defaultRowHeight="15" x14ac:dyDescent="0.2"/>
  <cols>
    <col min="1" max="1" width="14.5" style="4" customWidth="1"/>
    <col min="2" max="2" width="15.83203125" style="4" bestFit="1" customWidth="1"/>
    <col min="3" max="3" width="21.33203125" style="4" customWidth="1"/>
    <col min="4" max="4" width="19.1640625" style="4" customWidth="1"/>
    <col min="5" max="5" width="19.5" style="4" customWidth="1"/>
    <col min="6" max="6" width="19.1640625" style="4" customWidth="1"/>
    <col min="7" max="7" width="19.5" style="4" customWidth="1"/>
    <col min="8" max="8" width="19.1640625" style="4" customWidth="1"/>
    <col min="9" max="9" width="19.5" style="4" customWidth="1"/>
    <col min="10" max="10" width="19.1640625" style="4" customWidth="1"/>
    <col min="11" max="11" width="19.5" style="4" customWidth="1"/>
    <col min="12" max="12" width="19.1640625" style="4" customWidth="1"/>
    <col min="13" max="13" width="19.5" style="4" customWidth="1"/>
    <col min="14" max="14" width="19.1640625" style="4" customWidth="1"/>
    <col min="15" max="15" width="19.5" style="4" customWidth="1"/>
    <col min="16" max="16" width="19.1640625" style="4" customWidth="1"/>
    <col min="17" max="17" width="19.5" style="4" customWidth="1"/>
    <col min="18" max="18" width="19.1640625" style="4" customWidth="1"/>
    <col min="19" max="19" width="19.5" style="4" customWidth="1"/>
    <col min="20" max="20" width="19.1640625" style="4" customWidth="1"/>
    <col min="21" max="21" width="19.5" style="4" customWidth="1"/>
    <col min="22" max="22" width="19.1640625" style="4" customWidth="1"/>
    <col min="23" max="23" width="19.5" style="4" customWidth="1"/>
    <col min="24" max="24" width="19.1640625" style="4" customWidth="1"/>
    <col min="25" max="25" width="19.5" style="4" customWidth="1"/>
    <col min="26" max="26" width="19.1640625" style="4" customWidth="1"/>
    <col min="27" max="27" width="19.5" style="4" customWidth="1"/>
    <col min="28" max="28" width="19.1640625" style="4" customWidth="1"/>
    <col min="29" max="29" width="19.5" style="4" customWidth="1"/>
    <col min="30" max="30" width="19.1640625" style="4" customWidth="1"/>
    <col min="31" max="31" width="19.5" style="4" customWidth="1"/>
    <col min="32" max="32" width="19.1640625" style="4" customWidth="1"/>
    <col min="33" max="33" width="19.5" style="4" customWidth="1"/>
    <col min="34" max="34" width="19.1640625" style="4" customWidth="1"/>
    <col min="35" max="35" width="19.5" style="4" customWidth="1"/>
    <col min="36" max="36" width="19.1640625" style="4" customWidth="1"/>
    <col min="37" max="37" width="19.5" style="4" customWidth="1"/>
    <col min="38" max="38" width="19.1640625" style="4" customWidth="1"/>
    <col min="39" max="16384" width="10.83203125" style="4"/>
  </cols>
  <sheetData>
    <row r="1" spans="1:24" ht="23" x14ac:dyDescent="0.25">
      <c r="A1" s="57" t="s">
        <v>124</v>
      </c>
    </row>
    <row r="2" spans="1:24" ht="23" x14ac:dyDescent="0.25">
      <c r="A2" s="58" t="s">
        <v>86</v>
      </c>
      <c r="B2" s="59" t="s">
        <v>125</v>
      </c>
      <c r="C2" s="60" t="s">
        <v>126</v>
      </c>
      <c r="D2" s="61" t="s">
        <v>127</v>
      </c>
      <c r="E2" s="62" t="s">
        <v>128</v>
      </c>
      <c r="F2" s="63" t="s">
        <v>129</v>
      </c>
      <c r="G2" s="64" t="s">
        <v>130</v>
      </c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</row>
    <row r="3" spans="1:24" x14ac:dyDescent="0.2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</row>
    <row r="4" spans="1:24" x14ac:dyDescent="0.2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24" s="69" customFormat="1" x14ac:dyDescent="0.2">
      <c r="A5" s="65" t="s">
        <v>23</v>
      </c>
      <c r="B5" s="65"/>
      <c r="C5" s="65" t="s">
        <v>97</v>
      </c>
      <c r="D5" s="65" t="s">
        <v>131</v>
      </c>
      <c r="E5" s="65" t="s">
        <v>78</v>
      </c>
      <c r="F5" s="65" t="s">
        <v>95</v>
      </c>
      <c r="G5" s="65" t="s">
        <v>96</v>
      </c>
      <c r="H5" s="65" t="s">
        <v>132</v>
      </c>
      <c r="I5" s="65" t="s">
        <v>133</v>
      </c>
      <c r="J5" s="66" t="s">
        <v>134</v>
      </c>
      <c r="K5" s="66" t="s">
        <v>135</v>
      </c>
      <c r="L5" s="66" t="s">
        <v>136</v>
      </c>
      <c r="M5" s="67" t="s">
        <v>137</v>
      </c>
      <c r="N5" s="68" t="s">
        <v>138</v>
      </c>
      <c r="O5" s="68" t="s">
        <v>139</v>
      </c>
      <c r="P5" s="68" t="s">
        <v>140</v>
      </c>
      <c r="Q5" s="68" t="s">
        <v>141</v>
      </c>
      <c r="R5" s="68" t="s">
        <v>142</v>
      </c>
      <c r="S5" s="68" t="s">
        <v>143</v>
      </c>
      <c r="T5" s="68" t="s">
        <v>144</v>
      </c>
      <c r="U5" s="68"/>
      <c r="V5" s="65"/>
      <c r="W5" s="65"/>
      <c r="X5" s="65"/>
    </row>
    <row r="6" spans="1:24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spans="1:24" x14ac:dyDescent="0.2">
      <c r="A7" s="15"/>
      <c r="B7" s="15" t="s">
        <v>145</v>
      </c>
      <c r="C7" s="70">
        <v>19.18</v>
      </c>
      <c r="D7" s="70">
        <v>17.989999999999998</v>
      </c>
      <c r="E7" s="70">
        <v>24.629999999999995</v>
      </c>
      <c r="F7" s="70">
        <v>24.129999999999995</v>
      </c>
      <c r="G7" s="70">
        <v>24.36</v>
      </c>
      <c r="H7" s="70">
        <v>24.549999999999997</v>
      </c>
      <c r="I7" s="70">
        <v>23.53</v>
      </c>
      <c r="J7" s="70">
        <v>20.170000000000002</v>
      </c>
      <c r="K7" s="70">
        <v>20.010000000000002</v>
      </c>
      <c r="L7" s="70">
        <v>19.48</v>
      </c>
      <c r="M7" s="70">
        <v>19.73</v>
      </c>
      <c r="N7" s="70">
        <v>24.96</v>
      </c>
      <c r="O7" s="70">
        <v>24.86</v>
      </c>
      <c r="P7" s="70">
        <v>24.44</v>
      </c>
      <c r="Q7" s="70">
        <v>23.67</v>
      </c>
      <c r="R7" s="70">
        <v>25.02</v>
      </c>
      <c r="S7" s="70">
        <v>24.53</v>
      </c>
      <c r="T7" s="70">
        <v>22.19</v>
      </c>
      <c r="U7" s="15"/>
      <c r="V7" s="15"/>
      <c r="W7" s="15"/>
      <c r="X7" s="15"/>
    </row>
    <row r="8" spans="1:24" x14ac:dyDescent="0.2">
      <c r="A8" s="15"/>
      <c r="B8" s="15" t="s">
        <v>146</v>
      </c>
      <c r="C8" s="70">
        <v>19.22</v>
      </c>
      <c r="D8" s="70">
        <v>18.02</v>
      </c>
      <c r="E8" s="70">
        <v>24.659999999999997</v>
      </c>
      <c r="F8" s="70">
        <v>24.129999999999995</v>
      </c>
      <c r="G8" s="70">
        <v>24.269999999999996</v>
      </c>
      <c r="H8" s="70">
        <v>24.65</v>
      </c>
      <c r="I8" s="70">
        <v>23.42</v>
      </c>
      <c r="J8" s="70">
        <v>20.13</v>
      </c>
      <c r="K8" s="70">
        <v>19.91</v>
      </c>
      <c r="L8" s="70">
        <v>19.440000000000001</v>
      </c>
      <c r="M8" s="70">
        <v>19.8</v>
      </c>
      <c r="N8" s="70">
        <v>24.87</v>
      </c>
      <c r="O8" s="70">
        <v>24.86</v>
      </c>
      <c r="P8" s="70">
        <v>24.33</v>
      </c>
      <c r="Q8" s="70">
        <v>23.84</v>
      </c>
      <c r="R8" s="70">
        <v>24.89</v>
      </c>
      <c r="S8" s="70">
        <v>24.35</v>
      </c>
      <c r="T8" s="70">
        <v>22.17</v>
      </c>
      <c r="U8" s="15"/>
      <c r="V8" s="15"/>
      <c r="W8" s="15"/>
      <c r="X8" s="15"/>
    </row>
    <row r="9" spans="1:24" x14ac:dyDescent="0.2">
      <c r="A9" s="15"/>
      <c r="B9" s="15" t="s">
        <v>147</v>
      </c>
      <c r="C9" s="71">
        <v>18.079999999999998</v>
      </c>
      <c r="D9" s="71">
        <v>15.97</v>
      </c>
      <c r="E9" s="71">
        <v>29.11</v>
      </c>
      <c r="F9" s="71">
        <v>28.72</v>
      </c>
      <c r="G9" s="71">
        <v>28.94</v>
      </c>
      <c r="H9" s="71">
        <v>27.46</v>
      </c>
      <c r="I9" s="71">
        <v>28.77</v>
      </c>
      <c r="J9" s="72">
        <v>24.13</v>
      </c>
      <c r="K9" s="72">
        <v>20.91</v>
      </c>
      <c r="L9" s="72">
        <v>22.68</v>
      </c>
      <c r="M9" s="72">
        <v>21.94</v>
      </c>
      <c r="N9" s="72">
        <v>31.65</v>
      </c>
      <c r="O9" s="72">
        <v>31.94</v>
      </c>
      <c r="P9" s="72">
        <v>31.48</v>
      </c>
      <c r="Q9" s="72"/>
      <c r="R9" s="72">
        <v>32.07</v>
      </c>
      <c r="S9" s="72">
        <v>28.84</v>
      </c>
      <c r="T9" s="72">
        <v>29.22</v>
      </c>
      <c r="U9" s="15"/>
      <c r="V9" s="15"/>
      <c r="W9" s="15"/>
      <c r="X9" s="15"/>
    </row>
    <row r="10" spans="1:24" x14ac:dyDescent="0.2">
      <c r="A10" s="15"/>
      <c r="B10" s="15" t="s">
        <v>146</v>
      </c>
      <c r="C10" s="71">
        <v>18.05</v>
      </c>
      <c r="D10" s="71">
        <v>16.03</v>
      </c>
      <c r="E10" s="71">
        <v>29.05</v>
      </c>
      <c r="F10" s="71">
        <v>28.68</v>
      </c>
      <c r="G10" s="71">
        <v>28.83</v>
      </c>
      <c r="H10" s="71">
        <v>27.54</v>
      </c>
      <c r="I10" s="71">
        <v>28.87</v>
      </c>
      <c r="J10" s="72">
        <v>24.2</v>
      </c>
      <c r="K10" s="72">
        <v>20.99</v>
      </c>
      <c r="L10" s="72">
        <v>22.61</v>
      </c>
      <c r="M10" s="72">
        <v>21.97</v>
      </c>
      <c r="N10" s="72">
        <v>31.66</v>
      </c>
      <c r="O10" s="72">
        <v>30.85</v>
      </c>
      <c r="P10" s="72">
        <v>31.12</v>
      </c>
      <c r="Q10" s="72">
        <v>30.58</v>
      </c>
      <c r="R10" s="72">
        <v>31.1</v>
      </c>
      <c r="S10" s="72">
        <v>28.68</v>
      </c>
      <c r="T10" s="72">
        <v>28.84</v>
      </c>
      <c r="U10" s="15"/>
      <c r="V10" s="15"/>
      <c r="W10" s="15"/>
      <c r="X10" s="15"/>
    </row>
    <row r="11" spans="1:24" x14ac:dyDescent="0.2">
      <c r="A11" s="15"/>
      <c r="B11" s="15" t="s">
        <v>148</v>
      </c>
      <c r="C11" s="71">
        <v>23.35</v>
      </c>
      <c r="D11" s="71">
        <v>22.18</v>
      </c>
      <c r="E11" s="71">
        <v>24.75</v>
      </c>
      <c r="F11" s="71">
        <v>23.52</v>
      </c>
      <c r="G11" s="71">
        <v>24.07</v>
      </c>
      <c r="H11" s="71">
        <v>24.73</v>
      </c>
      <c r="I11" s="71">
        <v>24.76</v>
      </c>
      <c r="J11" s="72">
        <v>26.04</v>
      </c>
      <c r="K11" s="72">
        <v>27.74</v>
      </c>
      <c r="L11" s="72">
        <v>26.07</v>
      </c>
      <c r="M11" s="72">
        <v>27.06</v>
      </c>
      <c r="N11" s="72">
        <v>28.96</v>
      </c>
      <c r="O11" s="72">
        <v>28.11</v>
      </c>
      <c r="P11" s="72">
        <v>26.86</v>
      </c>
      <c r="Q11" s="72">
        <v>26.78</v>
      </c>
      <c r="R11" s="72">
        <v>28.43</v>
      </c>
      <c r="S11" s="72">
        <v>27.56</v>
      </c>
      <c r="T11" s="72">
        <v>24.17</v>
      </c>
      <c r="U11" s="15"/>
      <c r="V11" s="15"/>
      <c r="W11" s="15"/>
      <c r="X11" s="15"/>
    </row>
    <row r="12" spans="1:24" x14ac:dyDescent="0.2">
      <c r="A12" s="15"/>
      <c r="B12" s="15" t="s">
        <v>146</v>
      </c>
      <c r="C12" s="71">
        <v>23.31</v>
      </c>
      <c r="D12" s="71">
        <v>22.19</v>
      </c>
      <c r="E12" s="71">
        <v>24.74</v>
      </c>
      <c r="F12" s="71">
        <v>23.63</v>
      </c>
      <c r="G12" s="71">
        <v>24.23</v>
      </c>
      <c r="H12" s="71">
        <v>24.7</v>
      </c>
      <c r="I12" s="71">
        <v>24.82</v>
      </c>
      <c r="J12" s="72">
        <v>25.99</v>
      </c>
      <c r="K12" s="72">
        <v>27.67</v>
      </c>
      <c r="L12" s="72">
        <v>26.2</v>
      </c>
      <c r="M12" s="72">
        <v>27.09</v>
      </c>
      <c r="N12" s="72">
        <v>28.82</v>
      </c>
      <c r="O12" s="72">
        <v>28.08</v>
      </c>
      <c r="P12" s="72">
        <v>27.22</v>
      </c>
      <c r="Q12" s="72">
        <v>26.52</v>
      </c>
      <c r="R12" s="72">
        <v>28.61</v>
      </c>
      <c r="S12" s="72">
        <v>27.72</v>
      </c>
      <c r="T12" s="72">
        <v>24.19</v>
      </c>
      <c r="U12" s="15"/>
      <c r="V12" s="15"/>
      <c r="W12" s="15"/>
      <c r="X12" s="15"/>
    </row>
    <row r="13" spans="1:24" x14ac:dyDescent="0.2">
      <c r="A13" s="15"/>
      <c r="B13" s="15" t="s">
        <v>149</v>
      </c>
      <c r="C13" s="71">
        <v>19.12</v>
      </c>
      <c r="D13" s="71">
        <v>17.82</v>
      </c>
      <c r="E13" s="71">
        <v>22.82</v>
      </c>
      <c r="F13" s="71">
        <v>21.29</v>
      </c>
      <c r="G13" s="71">
        <v>21.78</v>
      </c>
      <c r="H13" s="71">
        <v>23.08</v>
      </c>
      <c r="I13" s="71">
        <v>22.03</v>
      </c>
      <c r="J13" s="72">
        <v>22.23</v>
      </c>
      <c r="K13" s="72">
        <v>23.13</v>
      </c>
      <c r="L13" s="72">
        <v>21.83</v>
      </c>
      <c r="M13" s="72">
        <v>22.47</v>
      </c>
      <c r="N13" s="72">
        <v>25.74</v>
      </c>
      <c r="O13" s="72">
        <v>25.7</v>
      </c>
      <c r="P13" s="72">
        <v>24.21</v>
      </c>
      <c r="Q13" s="72">
        <v>23.79</v>
      </c>
      <c r="R13" s="72">
        <v>25.5</v>
      </c>
      <c r="S13" s="72">
        <v>25.27</v>
      </c>
      <c r="T13" s="72">
        <v>21.69</v>
      </c>
      <c r="U13" s="15"/>
      <c r="V13" s="15"/>
      <c r="W13" s="15"/>
      <c r="X13" s="15"/>
    </row>
    <row r="14" spans="1:24" x14ac:dyDescent="0.2">
      <c r="A14" s="15"/>
      <c r="B14" s="15" t="s">
        <v>146</v>
      </c>
      <c r="C14" s="71">
        <v>19.11</v>
      </c>
      <c r="D14" s="71">
        <v>18.27</v>
      </c>
      <c r="E14" s="71">
        <v>22.71</v>
      </c>
      <c r="F14" s="71">
        <v>21.3</v>
      </c>
      <c r="G14" s="71">
        <v>21.7</v>
      </c>
      <c r="H14" s="71">
        <v>23.09</v>
      </c>
      <c r="I14" s="71">
        <v>22.44</v>
      </c>
      <c r="J14" s="72">
        <v>22.02</v>
      </c>
      <c r="K14" s="72">
        <v>23.09</v>
      </c>
      <c r="L14" s="72">
        <v>21.69</v>
      </c>
      <c r="M14" s="72">
        <v>22.5</v>
      </c>
      <c r="N14" s="72">
        <v>25.58</v>
      </c>
      <c r="O14" s="72">
        <v>25.62</v>
      </c>
      <c r="P14" s="72">
        <v>24.36</v>
      </c>
      <c r="Q14" s="72">
        <v>23.81</v>
      </c>
      <c r="R14" s="72">
        <v>25.35</v>
      </c>
      <c r="S14" s="72">
        <v>25.45</v>
      </c>
      <c r="T14" s="72">
        <v>21.58</v>
      </c>
      <c r="U14" s="15"/>
      <c r="V14" s="15"/>
      <c r="W14" s="15"/>
      <c r="X14" s="15"/>
    </row>
    <row r="15" spans="1:24" x14ac:dyDescent="0.2">
      <c r="A15" s="15"/>
      <c r="B15" s="15"/>
      <c r="C15" s="30"/>
      <c r="D15" s="15"/>
      <c r="E15" s="30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</row>
    <row r="16" spans="1:24" x14ac:dyDescent="0.2">
      <c r="A16" s="15"/>
      <c r="B16" s="15" t="s">
        <v>150</v>
      </c>
      <c r="C16" s="70">
        <v>18.760000000000002</v>
      </c>
      <c r="D16" s="70">
        <v>17.59</v>
      </c>
      <c r="E16" s="70">
        <v>24.5</v>
      </c>
      <c r="F16" s="70">
        <v>23.98</v>
      </c>
      <c r="G16" s="70">
        <v>23.99</v>
      </c>
      <c r="H16" s="70">
        <v>24.1</v>
      </c>
      <c r="I16" s="70">
        <v>22.84</v>
      </c>
      <c r="J16" s="70">
        <v>19.920000000000002</v>
      </c>
      <c r="K16" s="70">
        <v>19.53</v>
      </c>
      <c r="L16" s="70">
        <v>19.23</v>
      </c>
      <c r="M16" s="70">
        <v>19.440000000000001</v>
      </c>
      <c r="N16" s="70">
        <v>24.72</v>
      </c>
      <c r="O16" s="70">
        <v>24.67</v>
      </c>
      <c r="P16" s="70">
        <v>24.44</v>
      </c>
      <c r="Q16" s="70">
        <v>23.55</v>
      </c>
      <c r="R16" s="70">
        <v>24.73</v>
      </c>
      <c r="S16" s="70">
        <v>24.67</v>
      </c>
      <c r="T16" s="70">
        <v>21.89</v>
      </c>
      <c r="U16" s="15"/>
      <c r="V16" s="15"/>
      <c r="W16" s="15"/>
      <c r="X16" s="15"/>
    </row>
    <row r="17" spans="1:38" x14ac:dyDescent="0.2">
      <c r="A17" s="15"/>
      <c r="B17" s="15" t="s">
        <v>146</v>
      </c>
      <c r="C17" s="70">
        <v>18.78</v>
      </c>
      <c r="D17" s="70">
        <v>17.579999999999998</v>
      </c>
      <c r="E17" s="70">
        <v>24.56</v>
      </c>
      <c r="F17" s="70">
        <v>23.92</v>
      </c>
      <c r="G17" s="70">
        <v>23.97</v>
      </c>
      <c r="H17" s="70">
        <v>24.06</v>
      </c>
      <c r="I17" s="70">
        <v>22.79</v>
      </c>
      <c r="J17" s="70">
        <v>19.98</v>
      </c>
      <c r="K17" s="70">
        <v>19.57</v>
      </c>
      <c r="L17" s="70">
        <v>19.2</v>
      </c>
      <c r="M17" s="70">
        <v>19.420000000000002</v>
      </c>
      <c r="N17" s="70">
        <v>24.74</v>
      </c>
      <c r="O17" s="70">
        <v>24.67</v>
      </c>
      <c r="P17" s="70">
        <v>24.48</v>
      </c>
      <c r="Q17" s="70">
        <v>23.47</v>
      </c>
      <c r="R17" s="70">
        <v>24.64</v>
      </c>
      <c r="S17" s="70">
        <v>24.66</v>
      </c>
      <c r="T17" s="70">
        <v>21.88</v>
      </c>
      <c r="U17" s="15"/>
      <c r="V17" s="15"/>
      <c r="W17" s="15"/>
      <c r="X17" s="15"/>
    </row>
    <row r="18" spans="1:38" x14ac:dyDescent="0.2">
      <c r="A18" s="15"/>
      <c r="B18" s="15" t="s">
        <v>151</v>
      </c>
      <c r="C18" s="71">
        <v>17.77</v>
      </c>
      <c r="D18" s="73">
        <v>16.72</v>
      </c>
      <c r="E18" s="73">
        <v>30.55</v>
      </c>
      <c r="F18" s="73">
        <v>29.25</v>
      </c>
      <c r="G18" s="73">
        <v>29.81</v>
      </c>
      <c r="H18" s="73">
        <v>28.05</v>
      </c>
      <c r="I18" s="73">
        <v>29.18</v>
      </c>
      <c r="J18" s="72">
        <v>24.53</v>
      </c>
      <c r="K18" s="72">
        <v>20.85</v>
      </c>
      <c r="L18" s="72">
        <v>22.64</v>
      </c>
      <c r="M18" s="72">
        <v>21.72</v>
      </c>
      <c r="N18" s="72">
        <v>31.57</v>
      </c>
      <c r="O18" s="72">
        <v>31</v>
      </c>
      <c r="P18" s="72">
        <v>31.97</v>
      </c>
      <c r="Q18" s="72">
        <v>30.45</v>
      </c>
      <c r="R18" s="72">
        <v>31.28</v>
      </c>
      <c r="S18" s="72">
        <v>30.09</v>
      </c>
      <c r="T18" s="72">
        <v>28.62</v>
      </c>
      <c r="U18" s="15"/>
      <c r="V18" s="15"/>
      <c r="W18" s="15"/>
      <c r="X18" s="15"/>
    </row>
    <row r="19" spans="1:38" x14ac:dyDescent="0.2">
      <c r="A19" s="15"/>
      <c r="B19" s="15" t="s">
        <v>146</v>
      </c>
      <c r="C19" s="71">
        <v>17.739999999999998</v>
      </c>
      <c r="D19" s="73">
        <v>16.690000000000001</v>
      </c>
      <c r="E19" s="73">
        <v>30.03</v>
      </c>
      <c r="F19" s="73">
        <v>29.47</v>
      </c>
      <c r="G19" s="73">
        <v>29.86</v>
      </c>
      <c r="H19" s="73">
        <v>28.25</v>
      </c>
      <c r="I19" s="73">
        <v>28.82</v>
      </c>
      <c r="J19" s="72">
        <v>24.24</v>
      </c>
      <c r="K19" s="72">
        <v>20.82</v>
      </c>
      <c r="L19" s="72">
        <v>22.77</v>
      </c>
      <c r="M19" s="72">
        <v>21.72</v>
      </c>
      <c r="N19" s="72">
        <v>32.43</v>
      </c>
      <c r="O19" s="72">
        <v>30.79</v>
      </c>
      <c r="P19" s="72">
        <v>32.020000000000003</v>
      </c>
      <c r="Q19" s="72">
        <v>30.72</v>
      </c>
      <c r="R19" s="72">
        <v>31.85</v>
      </c>
      <c r="S19" s="72">
        <v>29.85</v>
      </c>
      <c r="T19" s="72">
        <v>29.04</v>
      </c>
      <c r="U19" s="15"/>
      <c r="V19" s="15"/>
      <c r="W19" s="15"/>
      <c r="X19" s="15"/>
    </row>
    <row r="20" spans="1:38" x14ac:dyDescent="0.2">
      <c r="A20" s="15"/>
      <c r="B20" s="15" t="s">
        <v>152</v>
      </c>
      <c r="C20" s="71">
        <v>22.88</v>
      </c>
      <c r="D20" s="73">
        <v>22.84</v>
      </c>
      <c r="E20" s="73">
        <v>25.52</v>
      </c>
      <c r="F20" s="73">
        <v>24.29</v>
      </c>
      <c r="G20" s="73">
        <v>24.7</v>
      </c>
      <c r="H20" s="73">
        <v>25.21</v>
      </c>
      <c r="I20" s="73">
        <v>25.02</v>
      </c>
      <c r="J20" s="72">
        <v>25.28</v>
      </c>
      <c r="K20" s="72">
        <v>27.06</v>
      </c>
      <c r="L20" s="72">
        <v>25.68</v>
      </c>
      <c r="M20" s="72">
        <v>25.96</v>
      </c>
      <c r="N20" s="72">
        <v>27.8</v>
      </c>
      <c r="O20" s="72">
        <v>27.01</v>
      </c>
      <c r="P20" s="72">
        <v>25.97</v>
      </c>
      <c r="Q20" s="72">
        <v>25.61</v>
      </c>
      <c r="R20" s="72">
        <v>27.43</v>
      </c>
      <c r="S20" s="72">
        <v>27.01</v>
      </c>
      <c r="T20" s="72">
        <v>23.15</v>
      </c>
      <c r="U20" s="15"/>
      <c r="V20" s="15"/>
      <c r="W20" s="15"/>
      <c r="X20" s="15"/>
    </row>
    <row r="21" spans="1:38" x14ac:dyDescent="0.2">
      <c r="A21" s="15"/>
      <c r="B21" s="15" t="s">
        <v>146</v>
      </c>
      <c r="C21" s="71">
        <v>22.97</v>
      </c>
      <c r="D21" s="73">
        <v>22.76</v>
      </c>
      <c r="E21" s="73">
        <v>25.6</v>
      </c>
      <c r="F21" s="73">
        <v>24.47</v>
      </c>
      <c r="G21" s="73">
        <v>24.77</v>
      </c>
      <c r="H21" s="73">
        <v>25.19</v>
      </c>
      <c r="I21" s="73">
        <v>25.04</v>
      </c>
      <c r="J21" s="72">
        <v>25.21</v>
      </c>
      <c r="K21" s="72">
        <v>26.91</v>
      </c>
      <c r="L21" s="72">
        <v>25.64</v>
      </c>
      <c r="M21" s="72">
        <v>25.92</v>
      </c>
      <c r="N21" s="72">
        <v>27.57</v>
      </c>
      <c r="O21" s="72">
        <v>26.91</v>
      </c>
      <c r="P21" s="72">
        <v>26.51</v>
      </c>
      <c r="Q21" s="72">
        <v>25.58</v>
      </c>
      <c r="R21" s="72">
        <v>27.29</v>
      </c>
      <c r="S21" s="72">
        <v>27.35</v>
      </c>
      <c r="T21" s="72">
        <v>23.42</v>
      </c>
      <c r="U21" s="15"/>
      <c r="V21" s="15"/>
      <c r="W21" s="15"/>
      <c r="X21" s="15"/>
    </row>
    <row r="22" spans="1:38" x14ac:dyDescent="0.2">
      <c r="A22" s="15"/>
      <c r="B22" s="15" t="s">
        <v>153</v>
      </c>
      <c r="C22" s="71">
        <v>18.7</v>
      </c>
      <c r="D22" s="73">
        <v>18.48</v>
      </c>
      <c r="E22" s="73">
        <v>23.04</v>
      </c>
      <c r="F22" s="73">
        <v>21.76</v>
      </c>
      <c r="G22" s="73">
        <v>22.13</v>
      </c>
      <c r="H22" s="73">
        <v>23.15</v>
      </c>
      <c r="I22" s="73">
        <v>21.88</v>
      </c>
      <c r="J22" s="72">
        <v>21.55</v>
      </c>
      <c r="K22" s="72">
        <v>22.76</v>
      </c>
      <c r="L22" s="72">
        <v>21.3</v>
      </c>
      <c r="M22" s="72">
        <v>21.95</v>
      </c>
      <c r="N22" s="72">
        <v>24.72</v>
      </c>
      <c r="O22" s="72">
        <v>24.58</v>
      </c>
      <c r="P22" s="72">
        <v>23.87</v>
      </c>
      <c r="Q22" s="72">
        <v>23.16</v>
      </c>
      <c r="R22" s="72">
        <v>24.72</v>
      </c>
      <c r="S22" s="72">
        <v>24.97</v>
      </c>
      <c r="T22" s="72">
        <v>20.84</v>
      </c>
      <c r="U22" s="15"/>
      <c r="V22" s="15"/>
      <c r="W22" s="15"/>
      <c r="X22" s="15"/>
    </row>
    <row r="23" spans="1:38" x14ac:dyDescent="0.2">
      <c r="A23" s="15"/>
      <c r="B23" s="15" t="s">
        <v>146</v>
      </c>
      <c r="C23" s="71">
        <v>18.670000000000002</v>
      </c>
      <c r="D23" s="73">
        <v>18.489999999999998</v>
      </c>
      <c r="E23" s="73">
        <v>23.03</v>
      </c>
      <c r="F23" s="73">
        <v>21.72</v>
      </c>
      <c r="G23" s="73">
        <v>21.85</v>
      </c>
      <c r="H23" s="73">
        <v>23.08</v>
      </c>
      <c r="I23" s="73">
        <v>21.87</v>
      </c>
      <c r="J23" s="72">
        <v>21.55</v>
      </c>
      <c r="K23" s="72">
        <v>22.66</v>
      </c>
      <c r="L23" s="72">
        <v>21.29</v>
      </c>
      <c r="M23" s="72">
        <v>21.88</v>
      </c>
      <c r="N23" s="72">
        <v>24.72</v>
      </c>
      <c r="O23" s="72">
        <v>24.64</v>
      </c>
      <c r="P23" s="72">
        <v>24.6</v>
      </c>
      <c r="Q23" s="72">
        <v>23.19</v>
      </c>
      <c r="R23" s="72">
        <v>24.54</v>
      </c>
      <c r="S23" s="72">
        <v>24.88</v>
      </c>
      <c r="T23" s="72">
        <v>20.81</v>
      </c>
      <c r="U23" s="15"/>
      <c r="V23" s="15"/>
      <c r="W23" s="15"/>
      <c r="X23" s="15"/>
    </row>
    <row r="24" spans="1:38" x14ac:dyDescent="0.2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</row>
    <row r="25" spans="1:38" ht="23" x14ac:dyDescent="0.25">
      <c r="A25" s="58" t="s">
        <v>154</v>
      </c>
      <c r="Q25" s="74"/>
      <c r="R25" s="74"/>
      <c r="S25" s="75"/>
      <c r="T25" s="75"/>
    </row>
    <row r="26" spans="1:38" s="78" customFormat="1" ht="26" customHeight="1" x14ac:dyDescent="0.2">
      <c r="A26" s="76" t="s">
        <v>155</v>
      </c>
      <c r="B26" s="77"/>
      <c r="C26" s="117" t="s">
        <v>131</v>
      </c>
      <c r="D26" s="117"/>
      <c r="E26" s="117" t="s">
        <v>97</v>
      </c>
      <c r="F26" s="117"/>
      <c r="G26" s="117" t="s">
        <v>134</v>
      </c>
      <c r="H26" s="117"/>
      <c r="I26" s="117" t="s">
        <v>135</v>
      </c>
      <c r="J26" s="117"/>
      <c r="K26" s="117" t="s">
        <v>136</v>
      </c>
      <c r="L26" s="117"/>
      <c r="M26" s="117" t="s">
        <v>137</v>
      </c>
      <c r="N26" s="117"/>
      <c r="O26" s="117" t="s">
        <v>78</v>
      </c>
      <c r="P26" s="117"/>
      <c r="Q26" s="117" t="s">
        <v>138</v>
      </c>
      <c r="R26" s="117"/>
      <c r="S26" s="117" t="s">
        <v>139</v>
      </c>
      <c r="T26" s="117"/>
      <c r="U26" s="117" t="s">
        <v>140</v>
      </c>
      <c r="V26" s="117"/>
      <c r="W26" s="117" t="s">
        <v>141</v>
      </c>
      <c r="X26" s="117"/>
      <c r="Y26" s="118" t="s">
        <v>133</v>
      </c>
      <c r="Z26" s="118"/>
      <c r="AA26" s="117" t="s">
        <v>132</v>
      </c>
      <c r="AB26" s="117"/>
      <c r="AC26" s="117" t="s">
        <v>95</v>
      </c>
      <c r="AD26" s="117"/>
      <c r="AE26" s="117" t="s">
        <v>96</v>
      </c>
      <c r="AF26" s="117"/>
      <c r="AG26" s="117" t="s">
        <v>142</v>
      </c>
      <c r="AH26" s="117"/>
      <c r="AI26" s="117" t="s">
        <v>143</v>
      </c>
      <c r="AJ26" s="117"/>
      <c r="AK26" s="118" t="s">
        <v>144</v>
      </c>
      <c r="AL26" s="118"/>
    </row>
    <row r="27" spans="1:38" s="82" customFormat="1" ht="53" customHeight="1" x14ac:dyDescent="0.2">
      <c r="A27" s="79" t="s">
        <v>94</v>
      </c>
      <c r="B27" s="80"/>
      <c r="C27" s="81" t="s">
        <v>156</v>
      </c>
      <c r="D27" s="81" t="s">
        <v>157</v>
      </c>
      <c r="E27" s="81" t="s">
        <v>156</v>
      </c>
      <c r="F27" s="81" t="s">
        <v>157</v>
      </c>
      <c r="G27" s="81" t="s">
        <v>156</v>
      </c>
      <c r="H27" s="81" t="s">
        <v>157</v>
      </c>
      <c r="I27" s="81" t="s">
        <v>156</v>
      </c>
      <c r="J27" s="81" t="s">
        <v>157</v>
      </c>
      <c r="K27" s="81" t="s">
        <v>156</v>
      </c>
      <c r="L27" s="81" t="s">
        <v>157</v>
      </c>
      <c r="M27" s="81" t="s">
        <v>156</v>
      </c>
      <c r="N27" s="81" t="s">
        <v>157</v>
      </c>
      <c r="O27" s="81" t="s">
        <v>156</v>
      </c>
      <c r="P27" s="81" t="s">
        <v>157</v>
      </c>
      <c r="Q27" s="81" t="s">
        <v>156</v>
      </c>
      <c r="R27" s="81" t="s">
        <v>157</v>
      </c>
      <c r="S27" s="81" t="s">
        <v>156</v>
      </c>
      <c r="T27" s="81" t="s">
        <v>157</v>
      </c>
      <c r="U27" s="81" t="s">
        <v>156</v>
      </c>
      <c r="V27" s="81" t="s">
        <v>157</v>
      </c>
      <c r="W27" s="81" t="s">
        <v>156</v>
      </c>
      <c r="X27" s="81" t="s">
        <v>157</v>
      </c>
      <c r="Y27" s="81" t="s">
        <v>156</v>
      </c>
      <c r="Z27" s="81" t="s">
        <v>157</v>
      </c>
      <c r="AA27" s="81" t="s">
        <v>156</v>
      </c>
      <c r="AB27" s="81" t="s">
        <v>157</v>
      </c>
      <c r="AC27" s="81" t="s">
        <v>156</v>
      </c>
      <c r="AD27" s="81" t="s">
        <v>157</v>
      </c>
      <c r="AE27" s="81" t="s">
        <v>156</v>
      </c>
      <c r="AF27" s="81" t="s">
        <v>157</v>
      </c>
      <c r="AG27" s="81" t="s">
        <v>156</v>
      </c>
      <c r="AH27" s="81" t="s">
        <v>157</v>
      </c>
      <c r="AI27" s="81" t="s">
        <v>156</v>
      </c>
      <c r="AJ27" s="81" t="s">
        <v>157</v>
      </c>
      <c r="AK27" s="81" t="s">
        <v>156</v>
      </c>
      <c r="AL27" s="81" t="s">
        <v>157</v>
      </c>
    </row>
    <row r="28" spans="1:38" x14ac:dyDescent="0.2">
      <c r="A28" s="83" t="s">
        <v>158</v>
      </c>
      <c r="B28" s="84" t="s">
        <v>159</v>
      </c>
      <c r="C28" s="85">
        <v>0.97255800000000003</v>
      </c>
      <c r="D28" s="85">
        <v>1.0716669999999999</v>
      </c>
      <c r="E28" s="85">
        <v>1.0606</v>
      </c>
      <c r="F28" s="85">
        <v>1.0606</v>
      </c>
      <c r="G28" s="85">
        <v>1.01747969</v>
      </c>
      <c r="H28" s="85">
        <v>1.31950791</v>
      </c>
      <c r="I28" s="85">
        <v>0.45062522999999999</v>
      </c>
      <c r="J28" s="85">
        <v>0.44751254000000001</v>
      </c>
      <c r="K28" s="85">
        <v>0.81225239999999999</v>
      </c>
      <c r="L28" s="85">
        <v>0.94605764999999997</v>
      </c>
      <c r="M28" s="85">
        <v>0.60709743999999999</v>
      </c>
      <c r="N28" s="85">
        <v>0.71449706999999996</v>
      </c>
      <c r="O28" s="85">
        <v>3.6803840000000001</v>
      </c>
      <c r="P28" s="85">
        <v>5.6367209999999996</v>
      </c>
      <c r="Q28" s="85">
        <v>2.3866714899999999</v>
      </c>
      <c r="R28" s="85">
        <v>4.0278222000000001</v>
      </c>
      <c r="S28" s="85">
        <v>2.2973967100000001</v>
      </c>
      <c r="T28" s="85">
        <v>4.1698630433644972</v>
      </c>
      <c r="U28" s="85">
        <v>4.2870938499999998</v>
      </c>
      <c r="V28" s="85">
        <v>4.67510899</v>
      </c>
      <c r="W28" s="85">
        <v>3.8771592699999999</v>
      </c>
      <c r="X28" s="85">
        <v>5.0455096399999997</v>
      </c>
      <c r="Y28" s="85">
        <v>2.3617499999999998</v>
      </c>
      <c r="Z28" s="85">
        <v>3.8366739999999999</v>
      </c>
      <c r="AA28" s="85">
        <v>2.8577029999999999</v>
      </c>
      <c r="AB28" s="85">
        <v>3.9037380000000002</v>
      </c>
      <c r="AC28" s="85">
        <v>7.1347170000000002</v>
      </c>
      <c r="AD28" s="85">
        <v>9.2525849999999998</v>
      </c>
      <c r="AE28" s="85">
        <v>5.9581160000000004</v>
      </c>
      <c r="AF28" s="85">
        <v>7.9439479999999998</v>
      </c>
      <c r="AG28" s="85">
        <v>2.8878583899999999</v>
      </c>
      <c r="AH28" s="85">
        <v>4.1554364100000001</v>
      </c>
      <c r="AI28" s="85">
        <v>2.11403608</v>
      </c>
      <c r="AJ28" s="85">
        <v>3.3403516799999999</v>
      </c>
      <c r="AK28" s="85">
        <v>5.8360810000000001</v>
      </c>
      <c r="AL28" s="85">
        <v>8.3397260000000006</v>
      </c>
    </row>
    <row r="29" spans="1:38" x14ac:dyDescent="0.2">
      <c r="A29" s="86"/>
      <c r="B29" s="84" t="s">
        <v>160</v>
      </c>
      <c r="C29" s="85">
        <v>5.5163440000000001E-2</v>
      </c>
      <c r="D29" s="85">
        <v>5.3841269999999997E-2</v>
      </c>
      <c r="E29" s="85">
        <v>5.7099999999999998E-2</v>
      </c>
      <c r="F29" s="85">
        <v>5.6099999999999997E-2</v>
      </c>
      <c r="G29" s="85">
        <v>6.8630800000000006E-2</v>
      </c>
      <c r="H29" s="85">
        <v>0.10188404</v>
      </c>
      <c r="I29" s="85">
        <v>1.8645869999999998E-2</v>
      </c>
      <c r="J29" s="85">
        <v>2.3115429999999999E-2</v>
      </c>
      <c r="K29" s="85">
        <v>3.9145760000000002E-2</v>
      </c>
      <c r="L29" s="85">
        <v>4.5911519999999997E-2</v>
      </c>
      <c r="M29" s="85">
        <v>2.5207549999999999E-2</v>
      </c>
      <c r="N29" s="85">
        <v>4.3888900000000002E-2</v>
      </c>
      <c r="O29" s="85">
        <v>0.93293999999999999</v>
      </c>
      <c r="P29" s="85">
        <v>0.97932269999999999</v>
      </c>
      <c r="Q29" s="85">
        <v>0.25436992000000003</v>
      </c>
      <c r="R29" s="85">
        <v>0.51584158999999996</v>
      </c>
      <c r="S29" s="85">
        <v>0.42484250000000001</v>
      </c>
      <c r="T29" s="85">
        <v>0.81790205855778242</v>
      </c>
      <c r="U29" s="85">
        <v>0.63507548999999996</v>
      </c>
      <c r="V29" s="85">
        <v>1.16473359</v>
      </c>
      <c r="W29" s="85">
        <v>0.53774719999999998</v>
      </c>
      <c r="X29" s="85">
        <v>0.94278454</v>
      </c>
      <c r="Y29" s="85">
        <v>0.4018854</v>
      </c>
      <c r="Z29" s="85">
        <v>0.4307301</v>
      </c>
      <c r="AA29" s="85">
        <v>0.92329030000000001</v>
      </c>
      <c r="AB29" s="85">
        <v>0.92009589999999997</v>
      </c>
      <c r="AC29" s="85">
        <v>1.469022</v>
      </c>
      <c r="AD29" s="85">
        <v>1.4843759999999999</v>
      </c>
      <c r="AE29" s="85">
        <v>1.121054</v>
      </c>
      <c r="AF29" s="85">
        <v>1.1849749999999999</v>
      </c>
      <c r="AG29" s="85">
        <v>0.33797770999999999</v>
      </c>
      <c r="AH29" s="85">
        <v>0.62633222</v>
      </c>
      <c r="AI29" s="85">
        <v>0.43527527999999999</v>
      </c>
      <c r="AJ29" s="85">
        <v>0.69979292999999998</v>
      </c>
      <c r="AK29" s="85">
        <v>1</v>
      </c>
      <c r="AL29" s="85">
        <v>1.5157165699999999</v>
      </c>
    </row>
    <row r="30" spans="1:38" x14ac:dyDescent="0.2">
      <c r="A30" s="86"/>
      <c r="B30" s="84" t="s">
        <v>161</v>
      </c>
      <c r="C30" s="85">
        <v>4.0134869999999996</v>
      </c>
      <c r="D30" s="85">
        <v>3.6803840000000001</v>
      </c>
      <c r="E30" s="85">
        <v>2.1960000000000002</v>
      </c>
      <c r="F30" s="85">
        <v>2.0207000000000002</v>
      </c>
      <c r="G30" s="85">
        <v>0.24741415999999999</v>
      </c>
      <c r="H30" s="85">
        <v>0.18492343999999999</v>
      </c>
      <c r="I30" s="85">
        <v>2.0139111000000001</v>
      </c>
      <c r="J30" s="85">
        <v>1.64148322</v>
      </c>
      <c r="K30" s="85">
        <v>0.43982453999999999</v>
      </c>
      <c r="L30" s="85">
        <v>0.35601254999999998</v>
      </c>
      <c r="M30" s="85">
        <v>0.876605721</v>
      </c>
      <c r="N30" s="85">
        <v>0.81790205900000001</v>
      </c>
      <c r="O30" s="85">
        <v>4.6226250000000003E-2</v>
      </c>
      <c r="P30" s="85">
        <v>3.6902339999999999E-2</v>
      </c>
      <c r="Q30" s="85">
        <v>3.7421210000000003E-2</v>
      </c>
      <c r="R30" s="85">
        <v>2.591624E-2</v>
      </c>
      <c r="S30" s="85">
        <v>4.313492E-2</v>
      </c>
      <c r="T30" s="85">
        <v>5.3474689105162766E-2</v>
      </c>
      <c r="U30" s="85">
        <v>3.3146490000000001E-2</v>
      </c>
      <c r="V30" s="85">
        <v>2.156746E-2</v>
      </c>
      <c r="W30" s="85">
        <v>3.5280140000000001E-2</v>
      </c>
      <c r="X30" s="85">
        <v>2.9666939999999999E-2</v>
      </c>
      <c r="Y30" s="85">
        <v>2.4600919999999998E-2</v>
      </c>
      <c r="Z30" s="85">
        <v>2.7486300000000002E-2</v>
      </c>
      <c r="AA30" s="85">
        <v>0.1339583</v>
      </c>
      <c r="AB30" s="85">
        <v>0.1190679</v>
      </c>
      <c r="AC30" s="85">
        <v>4.2096849999999998E-2</v>
      </c>
      <c r="AD30" s="85">
        <v>4.7034270000000003E-2</v>
      </c>
      <c r="AE30" s="85">
        <v>4.2096849999999998E-2</v>
      </c>
      <c r="AF30" s="85">
        <v>3.4550640000000001E-2</v>
      </c>
      <c r="AG30" s="85">
        <v>4.0386030000000003E-2</v>
      </c>
      <c r="AH30" s="85">
        <v>3.3960459999999998E-2</v>
      </c>
      <c r="AI30" s="85">
        <v>0.20026747</v>
      </c>
      <c r="AJ30" s="85">
        <v>0.10118028</v>
      </c>
      <c r="AK30" s="85">
        <v>3.4674000000000003E-2</v>
      </c>
      <c r="AL30" s="85">
        <v>3.2464E-2</v>
      </c>
    </row>
    <row r="31" spans="1:38" s="90" customFormat="1" x14ac:dyDescent="0.2">
      <c r="A31" s="87"/>
      <c r="B31" s="88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</row>
    <row r="32" spans="1:38" s="90" customFormat="1" x14ac:dyDescent="0.2">
      <c r="A32" s="87"/>
      <c r="B32" s="88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</row>
    <row r="33" spans="1:38" s="90" customFormat="1" x14ac:dyDescent="0.2">
      <c r="A33" s="87"/>
      <c r="B33" s="88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</row>
    <row r="34" spans="1:38" s="90" customFormat="1" ht="23" x14ac:dyDescent="0.25">
      <c r="A34" s="57" t="s">
        <v>162</v>
      </c>
      <c r="B34" s="4"/>
      <c r="C34" s="4"/>
      <c r="D34" s="4"/>
      <c r="E34" s="4"/>
      <c r="F34" s="4"/>
      <c r="G34" s="4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89"/>
      <c r="AC34" s="89"/>
      <c r="AD34" s="89"/>
      <c r="AE34" s="89"/>
      <c r="AF34" s="89"/>
      <c r="AG34" s="89"/>
      <c r="AH34" s="89"/>
      <c r="AI34" s="89"/>
      <c r="AJ34" s="89"/>
      <c r="AK34" s="89"/>
      <c r="AL34" s="89"/>
    </row>
    <row r="35" spans="1:38" ht="23" x14ac:dyDescent="0.25">
      <c r="A35" s="58" t="s">
        <v>86</v>
      </c>
      <c r="B35" s="59" t="s">
        <v>125</v>
      </c>
      <c r="C35" s="60" t="s">
        <v>126</v>
      </c>
      <c r="D35" s="61" t="s">
        <v>127</v>
      </c>
      <c r="E35" s="62" t="s">
        <v>128</v>
      </c>
      <c r="F35" s="63" t="s">
        <v>129</v>
      </c>
      <c r="G35" s="64" t="s">
        <v>130</v>
      </c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</row>
    <row r="36" spans="1:38" s="90" customFormat="1" ht="23" x14ac:dyDescent="0.25">
      <c r="A36" s="91"/>
      <c r="B36" s="29"/>
      <c r="C36" s="29"/>
      <c r="D36" s="29"/>
      <c r="E36" s="29"/>
      <c r="F36" s="29"/>
      <c r="G36" s="29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</row>
    <row r="37" spans="1:38" s="90" customFormat="1" ht="23" x14ac:dyDescent="0.25">
      <c r="A37" s="91"/>
      <c r="B37" s="29"/>
      <c r="C37" s="29"/>
      <c r="D37" s="29"/>
      <c r="E37" s="29"/>
      <c r="F37" s="29"/>
      <c r="G37" s="29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</row>
    <row r="38" spans="1:38" x14ac:dyDescent="0.2">
      <c r="A38" s="17" t="s">
        <v>163</v>
      </c>
      <c r="B38" s="17"/>
      <c r="C38" s="17" t="s">
        <v>97</v>
      </c>
      <c r="D38" s="17" t="s">
        <v>131</v>
      </c>
      <c r="E38" s="17" t="s">
        <v>78</v>
      </c>
      <c r="F38" s="17" t="s">
        <v>95</v>
      </c>
      <c r="G38" s="17" t="s">
        <v>96</v>
      </c>
      <c r="H38" s="17" t="s">
        <v>132</v>
      </c>
      <c r="I38" s="17" t="s">
        <v>133</v>
      </c>
      <c r="J38" s="66" t="s">
        <v>134</v>
      </c>
      <c r="K38" s="66" t="s">
        <v>135</v>
      </c>
      <c r="L38" s="66" t="s">
        <v>136</v>
      </c>
      <c r="M38" s="67" t="s">
        <v>137</v>
      </c>
      <c r="N38" s="68" t="s">
        <v>138</v>
      </c>
      <c r="O38" s="68" t="s">
        <v>139</v>
      </c>
      <c r="P38" s="92" t="s">
        <v>140</v>
      </c>
      <c r="Q38" s="68" t="s">
        <v>141</v>
      </c>
      <c r="R38" s="68" t="s">
        <v>142</v>
      </c>
      <c r="S38" s="68" t="s">
        <v>143</v>
      </c>
      <c r="T38" s="68" t="s">
        <v>144</v>
      </c>
      <c r="U38" s="15"/>
      <c r="V38" s="15"/>
      <c r="W38" s="15"/>
    </row>
    <row r="39" spans="1:38" x14ac:dyDescent="0.2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</row>
    <row r="40" spans="1:38" x14ac:dyDescent="0.2">
      <c r="A40" s="15"/>
      <c r="B40" s="15" t="s">
        <v>164</v>
      </c>
      <c r="C40" s="70">
        <v>18.079999999999998</v>
      </c>
      <c r="D40" s="93">
        <v>17.87</v>
      </c>
      <c r="E40" s="93">
        <v>21.89</v>
      </c>
      <c r="F40" s="93">
        <v>22.44</v>
      </c>
      <c r="G40" s="70">
        <v>21.65</v>
      </c>
      <c r="H40" s="70">
        <v>20.81</v>
      </c>
      <c r="I40" s="70">
        <v>20.059999999999999</v>
      </c>
      <c r="J40" s="70">
        <v>19.34</v>
      </c>
      <c r="K40" s="70">
        <v>18.88</v>
      </c>
      <c r="L40" s="70">
        <v>18.440000000000001</v>
      </c>
      <c r="M40" s="70">
        <v>18.79</v>
      </c>
      <c r="N40" s="70">
        <v>22.54</v>
      </c>
      <c r="O40" s="70">
        <v>21.12</v>
      </c>
      <c r="P40" s="70">
        <v>22.2</v>
      </c>
      <c r="Q40" s="70">
        <v>20</v>
      </c>
      <c r="R40" s="70">
        <v>22.61</v>
      </c>
      <c r="S40" s="70">
        <v>22.68</v>
      </c>
      <c r="T40" s="70">
        <v>18.86</v>
      </c>
      <c r="U40" s="15"/>
      <c r="V40" s="15"/>
      <c r="W40" s="15"/>
    </row>
    <row r="41" spans="1:38" x14ac:dyDescent="0.2">
      <c r="A41" s="15"/>
      <c r="B41" s="15" t="s">
        <v>146</v>
      </c>
      <c r="C41" s="70">
        <v>18.05</v>
      </c>
      <c r="D41" s="93">
        <v>17.89</v>
      </c>
      <c r="E41" s="93">
        <v>21.86</v>
      </c>
      <c r="F41" s="93">
        <v>22.43</v>
      </c>
      <c r="G41" s="70">
        <v>21.69</v>
      </c>
      <c r="H41" s="70">
        <v>20.8</v>
      </c>
      <c r="I41" s="70">
        <v>19.71</v>
      </c>
      <c r="J41" s="70">
        <v>19.260000000000002</v>
      </c>
      <c r="K41" s="70">
        <v>18.86</v>
      </c>
      <c r="L41" s="70">
        <v>18.47</v>
      </c>
      <c r="M41" s="70">
        <v>18.88</v>
      </c>
      <c r="N41" s="70">
        <v>22.55</v>
      </c>
      <c r="O41" s="70">
        <v>21.17</v>
      </c>
      <c r="P41" s="70">
        <v>22.19</v>
      </c>
      <c r="Q41" s="70">
        <v>19.989999999999998</v>
      </c>
      <c r="R41" s="70">
        <v>22.61</v>
      </c>
      <c r="S41" s="70">
        <v>22.73</v>
      </c>
      <c r="T41" s="70">
        <v>18.809999999999999</v>
      </c>
      <c r="U41" s="15"/>
      <c r="V41" s="15"/>
      <c r="W41" s="15"/>
    </row>
    <row r="42" spans="1:38" x14ac:dyDescent="0.2">
      <c r="A42" s="15"/>
      <c r="B42" s="15" t="s">
        <v>146</v>
      </c>
      <c r="C42" s="70"/>
      <c r="D42" s="93"/>
      <c r="E42" s="93"/>
      <c r="F42" s="93"/>
      <c r="G42" s="70"/>
      <c r="H42" s="70"/>
      <c r="I42" s="70"/>
      <c r="J42" s="70"/>
      <c r="K42" s="70"/>
      <c r="L42" s="70"/>
      <c r="M42" s="70"/>
      <c r="N42" s="70"/>
      <c r="O42" s="70"/>
      <c r="P42" s="70">
        <v>22.59</v>
      </c>
      <c r="Q42" s="70"/>
      <c r="R42" s="70"/>
      <c r="S42" s="70"/>
      <c r="T42" s="70"/>
      <c r="U42" s="15"/>
      <c r="V42" s="15"/>
      <c r="W42" s="15"/>
    </row>
    <row r="43" spans="1:38" x14ac:dyDescent="0.2">
      <c r="A43" s="15"/>
      <c r="B43" s="15" t="s">
        <v>146</v>
      </c>
      <c r="C43" s="70"/>
      <c r="D43" s="93"/>
      <c r="E43" s="93"/>
      <c r="F43" s="93"/>
      <c r="G43" s="70"/>
      <c r="H43" s="70"/>
      <c r="I43" s="70"/>
      <c r="J43" s="70"/>
      <c r="K43" s="70"/>
      <c r="L43" s="70"/>
      <c r="M43" s="70"/>
      <c r="N43" s="70"/>
      <c r="O43" s="70"/>
      <c r="P43" s="70">
        <v>22.59</v>
      </c>
      <c r="Q43" s="70"/>
      <c r="R43" s="70"/>
      <c r="S43" s="70"/>
      <c r="T43" s="70"/>
      <c r="U43" s="15"/>
      <c r="V43" s="15"/>
      <c r="W43" s="15"/>
    </row>
    <row r="44" spans="1:38" x14ac:dyDescent="0.2">
      <c r="A44" s="15"/>
      <c r="B44" s="15" t="s">
        <v>165</v>
      </c>
      <c r="C44" s="71">
        <v>17.22</v>
      </c>
      <c r="D44" s="73">
        <v>16.440000000000001</v>
      </c>
      <c r="E44" s="73">
        <v>25.99</v>
      </c>
      <c r="F44" s="73">
        <v>26.48</v>
      </c>
      <c r="G44" s="73">
        <v>26.88</v>
      </c>
      <c r="H44" s="73">
        <v>25</v>
      </c>
      <c r="I44" s="73">
        <v>25.25</v>
      </c>
      <c r="J44" s="72">
        <v>23.29</v>
      </c>
      <c r="K44" s="72">
        <v>19.690000000000001</v>
      </c>
      <c r="L44" s="72">
        <v>21.77</v>
      </c>
      <c r="M44" s="72">
        <v>21.01</v>
      </c>
      <c r="N44" s="72">
        <v>29.28</v>
      </c>
      <c r="O44" s="72">
        <v>27.25</v>
      </c>
      <c r="P44" s="72">
        <v>28.7</v>
      </c>
      <c r="Q44" s="72">
        <v>26.51</v>
      </c>
      <c r="R44" s="72">
        <v>28.84</v>
      </c>
      <c r="S44" s="72">
        <v>28.86</v>
      </c>
      <c r="T44" s="72">
        <v>25.03</v>
      </c>
      <c r="U44" s="15"/>
      <c r="V44" s="15"/>
      <c r="W44" s="15"/>
    </row>
    <row r="45" spans="1:38" x14ac:dyDescent="0.2">
      <c r="A45" s="15"/>
      <c r="B45" s="15" t="s">
        <v>146</v>
      </c>
      <c r="C45" s="71">
        <v>17.16</v>
      </c>
      <c r="D45" s="73">
        <v>16.45</v>
      </c>
      <c r="E45" s="73">
        <v>26.07</v>
      </c>
      <c r="F45" s="73">
        <v>26.48</v>
      </c>
      <c r="G45" s="73">
        <v>26.86</v>
      </c>
      <c r="H45" s="73">
        <v>25</v>
      </c>
      <c r="I45" s="73">
        <v>25.3</v>
      </c>
      <c r="J45" s="72">
        <v>23.33</v>
      </c>
      <c r="K45" s="72">
        <v>19.77</v>
      </c>
      <c r="L45" s="72">
        <v>21.76</v>
      </c>
      <c r="M45" s="72">
        <v>21.01</v>
      </c>
      <c r="N45" s="72">
        <v>29.11</v>
      </c>
      <c r="O45" s="72">
        <v>27.42</v>
      </c>
      <c r="P45" s="72">
        <v>28.84</v>
      </c>
      <c r="Q45" s="72">
        <v>26.3</v>
      </c>
      <c r="R45" s="72">
        <v>29.36</v>
      </c>
      <c r="S45" s="72">
        <v>28.97</v>
      </c>
      <c r="T45" s="72">
        <v>25.08</v>
      </c>
      <c r="U45" s="15"/>
      <c r="V45" s="15"/>
      <c r="W45" s="15"/>
    </row>
    <row r="46" spans="1:38" x14ac:dyDescent="0.2">
      <c r="A46" s="15"/>
      <c r="B46" s="15" t="s">
        <v>146</v>
      </c>
      <c r="C46" s="71"/>
      <c r="D46" s="73"/>
      <c r="E46" s="73"/>
      <c r="F46" s="73"/>
      <c r="G46" s="73"/>
      <c r="H46" s="73"/>
      <c r="I46" s="73"/>
      <c r="J46" s="72"/>
      <c r="K46" s="72"/>
      <c r="L46" s="72"/>
      <c r="M46" s="72"/>
      <c r="N46" s="72"/>
      <c r="O46" s="72"/>
      <c r="P46" s="72">
        <v>28.86</v>
      </c>
      <c r="Q46" s="72"/>
      <c r="R46" s="72"/>
      <c r="S46" s="72"/>
      <c r="T46" s="72"/>
      <c r="U46" s="15"/>
      <c r="V46" s="15"/>
      <c r="W46" s="15"/>
    </row>
    <row r="47" spans="1:38" x14ac:dyDescent="0.2">
      <c r="A47" s="15"/>
      <c r="B47" s="15" t="s">
        <v>146</v>
      </c>
      <c r="C47" s="71"/>
      <c r="D47" s="73"/>
      <c r="E47" s="73"/>
      <c r="F47" s="73"/>
      <c r="G47" s="73"/>
      <c r="H47" s="73"/>
      <c r="I47" s="73"/>
      <c r="J47" s="72"/>
      <c r="K47" s="72"/>
      <c r="L47" s="72"/>
      <c r="M47" s="72"/>
      <c r="N47" s="72"/>
      <c r="O47" s="72"/>
      <c r="P47" s="72">
        <v>29.3</v>
      </c>
      <c r="Q47" s="72"/>
      <c r="R47" s="72"/>
      <c r="S47" s="72"/>
      <c r="T47" s="72"/>
      <c r="U47" s="15"/>
      <c r="V47" s="15"/>
      <c r="W47" s="15"/>
    </row>
    <row r="48" spans="1:38" x14ac:dyDescent="0.2">
      <c r="A48" s="15"/>
      <c r="B48" s="15" t="s">
        <v>166</v>
      </c>
      <c r="C48" s="71">
        <v>21.78</v>
      </c>
      <c r="D48" s="73">
        <v>21.54</v>
      </c>
      <c r="E48" s="73">
        <v>20.8</v>
      </c>
      <c r="F48" s="73">
        <v>20.059999999999999</v>
      </c>
      <c r="G48" s="73">
        <v>20.329999999999998</v>
      </c>
      <c r="H48" s="73">
        <v>21.54</v>
      </c>
      <c r="I48" s="73">
        <v>19.8</v>
      </c>
      <c r="J48" s="72">
        <v>24.13</v>
      </c>
      <c r="K48" s="72">
        <v>25.45</v>
      </c>
      <c r="L48" s="72">
        <v>24.6</v>
      </c>
      <c r="M48" s="72">
        <v>25.04</v>
      </c>
      <c r="N48" s="72">
        <v>23.73</v>
      </c>
      <c r="O48" s="72">
        <v>22.6</v>
      </c>
      <c r="P48" s="72">
        <v>22.68</v>
      </c>
      <c r="Q48" s="72">
        <v>21.11</v>
      </c>
      <c r="R48" s="72">
        <v>23.34</v>
      </c>
      <c r="S48" s="72">
        <v>24</v>
      </c>
      <c r="T48" s="72">
        <v>18.649999999999999</v>
      </c>
      <c r="U48" s="15"/>
      <c r="V48" s="15"/>
      <c r="W48" s="15"/>
    </row>
    <row r="49" spans="1:23" x14ac:dyDescent="0.2">
      <c r="A49" s="15"/>
      <c r="B49" s="15" t="s">
        <v>146</v>
      </c>
      <c r="C49" s="71">
        <v>21.75</v>
      </c>
      <c r="D49" s="73">
        <v>21.53</v>
      </c>
      <c r="E49" s="73">
        <v>20.81</v>
      </c>
      <c r="F49" s="73">
        <v>20.07</v>
      </c>
      <c r="G49" s="73">
        <v>20.309999999999999</v>
      </c>
      <c r="H49" s="73">
        <v>21.56</v>
      </c>
      <c r="I49" s="73">
        <v>19.82</v>
      </c>
      <c r="J49" s="72">
        <v>24.26</v>
      </c>
      <c r="K49" s="72">
        <v>25.43</v>
      </c>
      <c r="L49" s="72">
        <v>24.57</v>
      </c>
      <c r="M49" s="72">
        <v>25.04</v>
      </c>
      <c r="N49" s="72">
        <v>23.69</v>
      </c>
      <c r="O49" s="72">
        <v>22.58</v>
      </c>
      <c r="P49" s="72">
        <v>22.61</v>
      </c>
      <c r="Q49" s="72">
        <v>21.26</v>
      </c>
      <c r="R49" s="72">
        <v>23.32</v>
      </c>
      <c r="S49" s="72">
        <v>24.09</v>
      </c>
      <c r="T49" s="72">
        <v>18.64</v>
      </c>
      <c r="U49" s="15"/>
      <c r="V49" s="15"/>
      <c r="W49" s="15"/>
    </row>
    <row r="50" spans="1:23" x14ac:dyDescent="0.2">
      <c r="A50" s="15"/>
      <c r="B50" s="15" t="s">
        <v>146</v>
      </c>
      <c r="C50" s="71"/>
      <c r="D50" s="73"/>
      <c r="E50" s="73"/>
      <c r="F50" s="73"/>
      <c r="G50" s="73"/>
      <c r="H50" s="73"/>
      <c r="I50" s="73"/>
      <c r="J50" s="72"/>
      <c r="K50" s="72"/>
      <c r="L50" s="72"/>
      <c r="M50" s="72"/>
      <c r="N50" s="72"/>
      <c r="O50" s="72"/>
      <c r="P50" s="72">
        <v>22.91</v>
      </c>
      <c r="Q50" s="72"/>
      <c r="R50" s="72"/>
      <c r="S50" s="72"/>
      <c r="T50" s="72"/>
      <c r="U50" s="15"/>
      <c r="V50" s="15"/>
      <c r="W50" s="15"/>
    </row>
    <row r="51" spans="1:23" x14ac:dyDescent="0.2">
      <c r="A51" s="15"/>
      <c r="B51" s="15" t="s">
        <v>146</v>
      </c>
      <c r="C51" s="71"/>
      <c r="D51" s="73"/>
      <c r="E51" s="73"/>
      <c r="F51" s="73"/>
      <c r="G51" s="73"/>
      <c r="H51" s="73"/>
      <c r="I51" s="73"/>
      <c r="J51" s="72"/>
      <c r="K51" s="72"/>
      <c r="L51" s="72"/>
      <c r="M51" s="72"/>
      <c r="N51" s="72"/>
      <c r="O51" s="72"/>
      <c r="P51" s="72">
        <v>23.69</v>
      </c>
      <c r="Q51" s="72"/>
      <c r="R51" s="72"/>
      <c r="S51" s="72"/>
      <c r="T51" s="72"/>
      <c r="U51" s="15"/>
      <c r="V51" s="15"/>
      <c r="W51" s="15"/>
    </row>
    <row r="52" spans="1:23" x14ac:dyDescent="0.2">
      <c r="A52" s="15"/>
      <c r="B52" s="15" t="s">
        <v>167</v>
      </c>
      <c r="C52" s="71">
        <v>18.52</v>
      </c>
      <c r="D52" s="73">
        <v>18.36</v>
      </c>
      <c r="E52" s="73">
        <v>19.329999999999998</v>
      </c>
      <c r="F52" s="73">
        <v>19.329999999999998</v>
      </c>
      <c r="G52" s="73">
        <v>19.89</v>
      </c>
      <c r="H52" s="73">
        <v>19.93</v>
      </c>
      <c r="I52" s="73">
        <v>18.62</v>
      </c>
      <c r="J52" s="72">
        <v>21.02</v>
      </c>
      <c r="K52" s="72">
        <v>21.87</v>
      </c>
      <c r="L52" s="72">
        <v>20.87</v>
      </c>
      <c r="M52" s="72">
        <v>21.68</v>
      </c>
      <c r="N52" s="72">
        <v>22.55</v>
      </c>
      <c r="O52" s="72">
        <v>21.08</v>
      </c>
      <c r="P52" s="72">
        <v>21.49</v>
      </c>
      <c r="Q52" s="72">
        <v>19.899999999999999</v>
      </c>
      <c r="R52" s="72">
        <v>22.24</v>
      </c>
      <c r="S52" s="72">
        <v>22.62</v>
      </c>
      <c r="T52" s="72">
        <v>18.010000000000002</v>
      </c>
      <c r="U52" s="15"/>
      <c r="V52" s="15"/>
      <c r="W52" s="15"/>
    </row>
    <row r="53" spans="1:23" x14ac:dyDescent="0.2">
      <c r="A53" s="15"/>
      <c r="B53" s="15" t="s">
        <v>146</v>
      </c>
      <c r="C53" s="71">
        <v>18.57</v>
      </c>
      <c r="D53" s="73">
        <v>18.47</v>
      </c>
      <c r="E53" s="73">
        <v>19.3</v>
      </c>
      <c r="F53" s="73">
        <v>19.29</v>
      </c>
      <c r="G53" s="73">
        <v>19.91</v>
      </c>
      <c r="H53" s="73">
        <v>19.95</v>
      </c>
      <c r="I53" s="73">
        <v>18.64</v>
      </c>
      <c r="J53" s="72">
        <v>21</v>
      </c>
      <c r="K53" s="72">
        <v>21.86</v>
      </c>
      <c r="L53" s="72">
        <v>20.92</v>
      </c>
      <c r="M53" s="72">
        <v>21.66</v>
      </c>
      <c r="N53" s="72">
        <v>22.62</v>
      </c>
      <c r="O53" s="72">
        <v>21.08</v>
      </c>
      <c r="P53" s="72">
        <v>21.46</v>
      </c>
      <c r="Q53" s="72">
        <v>19.899999999999999</v>
      </c>
      <c r="R53" s="72">
        <v>22.19</v>
      </c>
      <c r="S53" s="72">
        <v>22.6</v>
      </c>
      <c r="T53" s="72">
        <v>17.95</v>
      </c>
      <c r="U53" s="15"/>
      <c r="V53" s="15"/>
      <c r="W53" s="15"/>
    </row>
    <row r="54" spans="1:23" x14ac:dyDescent="0.2">
      <c r="A54" s="15"/>
      <c r="B54" s="15" t="s">
        <v>146</v>
      </c>
      <c r="C54" s="71"/>
      <c r="D54" s="73"/>
      <c r="E54" s="73"/>
      <c r="F54" s="73"/>
      <c r="G54" s="73"/>
      <c r="H54" s="73"/>
      <c r="I54" s="73"/>
      <c r="J54" s="72"/>
      <c r="K54" s="72"/>
      <c r="L54" s="72"/>
      <c r="M54" s="72"/>
      <c r="N54" s="72"/>
      <c r="O54" s="72"/>
      <c r="P54" s="72">
        <v>21.88</v>
      </c>
      <c r="Q54" s="72"/>
      <c r="R54" s="72"/>
      <c r="S54" s="72"/>
      <c r="T54" s="72"/>
      <c r="U54" s="15"/>
      <c r="V54" s="15"/>
      <c r="W54" s="15"/>
    </row>
    <row r="55" spans="1:23" x14ac:dyDescent="0.2">
      <c r="A55" s="15"/>
      <c r="B55" s="15" t="s">
        <v>146</v>
      </c>
      <c r="C55" s="71"/>
      <c r="D55" s="73"/>
      <c r="E55" s="73"/>
      <c r="F55" s="73"/>
      <c r="G55" s="73"/>
      <c r="H55" s="73"/>
      <c r="I55" s="73"/>
      <c r="J55" s="72"/>
      <c r="K55" s="72"/>
      <c r="L55" s="72"/>
      <c r="M55" s="72"/>
      <c r="N55" s="72"/>
      <c r="O55" s="72"/>
      <c r="P55" s="72">
        <v>22.56</v>
      </c>
      <c r="Q55" s="72"/>
      <c r="R55" s="72"/>
      <c r="S55" s="72"/>
      <c r="T55" s="72"/>
      <c r="U55" s="15"/>
      <c r="V55" s="15"/>
      <c r="W55" s="15"/>
    </row>
    <row r="56" spans="1:23" x14ac:dyDescent="0.2">
      <c r="A56" s="15"/>
      <c r="B56" s="15"/>
      <c r="C56" s="30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</row>
    <row r="57" spans="1:23" x14ac:dyDescent="0.2">
      <c r="A57" s="15"/>
      <c r="B57" s="15" t="s">
        <v>168</v>
      </c>
      <c r="C57" s="70">
        <v>18.579999999999998</v>
      </c>
      <c r="D57" s="94">
        <v>18.37</v>
      </c>
      <c r="E57" s="93">
        <v>22.61</v>
      </c>
      <c r="F57" s="93">
        <v>22.67</v>
      </c>
      <c r="G57" s="70">
        <v>21.86</v>
      </c>
      <c r="H57" s="70">
        <v>21.17</v>
      </c>
      <c r="I57" s="70">
        <v>20.04</v>
      </c>
      <c r="J57" s="70">
        <v>19.690000000000001</v>
      </c>
      <c r="K57" s="70">
        <v>19.239999999999998</v>
      </c>
      <c r="L57" s="70">
        <v>18.920000000000002</v>
      </c>
      <c r="M57" s="70">
        <v>19.059999999999999</v>
      </c>
      <c r="N57" s="70">
        <v>22.9</v>
      </c>
      <c r="O57" s="70">
        <v>21.75</v>
      </c>
      <c r="P57" s="70">
        <v>22.87</v>
      </c>
      <c r="Q57" s="70">
        <v>20.7</v>
      </c>
      <c r="R57" s="70">
        <v>23.01</v>
      </c>
      <c r="S57" s="70">
        <v>22.63</v>
      </c>
      <c r="T57" s="70">
        <v>19.18</v>
      </c>
      <c r="U57" s="15"/>
      <c r="V57" s="15"/>
      <c r="W57" s="15"/>
    </row>
    <row r="58" spans="1:23" x14ac:dyDescent="0.2">
      <c r="A58" s="15"/>
      <c r="B58" s="15" t="s">
        <v>146</v>
      </c>
      <c r="C58" s="70">
        <v>18.61</v>
      </c>
      <c r="D58" s="94">
        <v>18.350000000000001</v>
      </c>
      <c r="E58" s="93">
        <v>22.61</v>
      </c>
      <c r="F58" s="93">
        <v>22.65</v>
      </c>
      <c r="G58" s="70">
        <v>21.85</v>
      </c>
      <c r="H58" s="70">
        <v>21.17</v>
      </c>
      <c r="I58" s="70">
        <v>20.02</v>
      </c>
      <c r="J58" s="70">
        <v>19.670000000000002</v>
      </c>
      <c r="K58" s="70">
        <v>19.260000000000002</v>
      </c>
      <c r="L58" s="70">
        <v>18.96</v>
      </c>
      <c r="M58" s="70">
        <v>19.12</v>
      </c>
      <c r="N58" s="70">
        <v>22.81</v>
      </c>
      <c r="O58" s="70">
        <v>21.72</v>
      </c>
      <c r="P58" s="70">
        <v>22.87</v>
      </c>
      <c r="Q58" s="70">
        <v>20.64</v>
      </c>
      <c r="R58" s="70">
        <v>23.01</v>
      </c>
      <c r="S58" s="70">
        <v>22.63</v>
      </c>
      <c r="T58" s="70">
        <v>19.16</v>
      </c>
      <c r="U58" s="15"/>
      <c r="V58" s="15"/>
      <c r="W58" s="15"/>
    </row>
    <row r="59" spans="1:23" x14ac:dyDescent="0.2">
      <c r="A59" s="15"/>
      <c r="B59" s="15" t="s">
        <v>169</v>
      </c>
      <c r="C59" s="71">
        <v>17.190000000000001</v>
      </c>
      <c r="D59" s="73">
        <v>16.55</v>
      </c>
      <c r="E59" s="73">
        <v>26.14</v>
      </c>
      <c r="F59" s="73">
        <v>26.33</v>
      </c>
      <c r="G59" s="73">
        <v>26.71</v>
      </c>
      <c r="H59" s="73">
        <v>25.15</v>
      </c>
      <c r="I59" s="73">
        <v>25.02</v>
      </c>
      <c r="J59" s="72">
        <v>23.13</v>
      </c>
      <c r="K59" s="72">
        <v>19.79</v>
      </c>
      <c r="L59" s="72">
        <v>21.72</v>
      </c>
      <c r="M59" s="72">
        <v>21.11</v>
      </c>
      <c r="N59" s="72">
        <v>28.63</v>
      </c>
      <c r="O59" s="72">
        <v>27.58</v>
      </c>
      <c r="P59" s="72">
        <v>28.87</v>
      </c>
      <c r="Q59" s="72">
        <v>26.43</v>
      </c>
      <c r="R59" s="72">
        <v>28.92</v>
      </c>
      <c r="S59" s="72">
        <v>27.9</v>
      </c>
      <c r="T59" s="72">
        <v>25.01</v>
      </c>
      <c r="U59" s="15"/>
      <c r="V59" s="15"/>
      <c r="W59" s="15"/>
    </row>
    <row r="60" spans="1:23" x14ac:dyDescent="0.2">
      <c r="A60" s="15"/>
      <c r="B60" s="15" t="s">
        <v>146</v>
      </c>
      <c r="C60" s="71">
        <v>17.2</v>
      </c>
      <c r="D60" s="73">
        <v>16.579999999999998</v>
      </c>
      <c r="E60" s="73">
        <v>26.13</v>
      </c>
      <c r="F60" s="73">
        <v>26.21</v>
      </c>
      <c r="G60" s="73">
        <v>26.77</v>
      </c>
      <c r="H60" s="73">
        <v>25.19</v>
      </c>
      <c r="I60" s="73">
        <v>25.17</v>
      </c>
      <c r="J60" s="72">
        <v>23.11</v>
      </c>
      <c r="K60" s="72">
        <v>19.84</v>
      </c>
      <c r="L60" s="72">
        <v>21.79</v>
      </c>
      <c r="M60" s="72">
        <v>21.19</v>
      </c>
      <c r="N60" s="72">
        <v>28.7</v>
      </c>
      <c r="O60" s="72">
        <v>27.48</v>
      </c>
      <c r="P60" s="72">
        <v>29.46</v>
      </c>
      <c r="Q60" s="72">
        <v>26.48</v>
      </c>
      <c r="R60" s="72">
        <v>28.91</v>
      </c>
      <c r="S60" s="72">
        <v>27.91</v>
      </c>
      <c r="T60" s="72">
        <v>25.03</v>
      </c>
      <c r="U60" s="15"/>
      <c r="V60" s="15"/>
      <c r="W60" s="15"/>
    </row>
    <row r="61" spans="1:23" x14ac:dyDescent="0.2">
      <c r="A61" s="15"/>
      <c r="B61" s="15" t="s">
        <v>170</v>
      </c>
      <c r="C61" s="71">
        <v>21.5</v>
      </c>
      <c r="D61" s="73">
        <v>21.3</v>
      </c>
      <c r="E61" s="73">
        <v>20.74</v>
      </c>
      <c r="F61" s="73">
        <v>19.899999999999999</v>
      </c>
      <c r="G61" s="73">
        <v>19.98</v>
      </c>
      <c r="H61" s="73">
        <v>21.09</v>
      </c>
      <c r="I61" s="73">
        <v>19.170000000000002</v>
      </c>
      <c r="J61" s="72">
        <v>24.03</v>
      </c>
      <c r="K61" s="72">
        <v>24.84</v>
      </c>
      <c r="L61" s="72">
        <v>24.21</v>
      </c>
      <c r="M61" s="72">
        <v>24.55</v>
      </c>
      <c r="N61" s="72">
        <v>22.94</v>
      </c>
      <c r="O61" s="72">
        <v>22.3</v>
      </c>
      <c r="P61" s="72">
        <v>22.49</v>
      </c>
      <c r="Q61" s="72">
        <v>21.12</v>
      </c>
      <c r="R61" s="72">
        <v>22.94</v>
      </c>
      <c r="S61" s="72">
        <v>23.49</v>
      </c>
      <c r="T61" s="72">
        <v>18.559999999999999</v>
      </c>
      <c r="U61" s="15"/>
      <c r="V61" s="15"/>
      <c r="W61" s="15"/>
    </row>
    <row r="62" spans="1:23" x14ac:dyDescent="0.2">
      <c r="A62" s="15"/>
      <c r="B62" s="15" t="s">
        <v>146</v>
      </c>
      <c r="C62" s="71">
        <v>21.51</v>
      </c>
      <c r="D62" s="73">
        <v>21.3</v>
      </c>
      <c r="E62" s="73">
        <v>20.73</v>
      </c>
      <c r="F62" s="73">
        <v>19.89</v>
      </c>
      <c r="G62" s="73">
        <v>20</v>
      </c>
      <c r="H62" s="73">
        <v>21.08</v>
      </c>
      <c r="I62" s="73">
        <v>19.170000000000002</v>
      </c>
      <c r="J62" s="72">
        <v>24.07</v>
      </c>
      <c r="K62" s="72">
        <v>24.62</v>
      </c>
      <c r="L62" s="72">
        <v>24.24</v>
      </c>
      <c r="M62" s="72">
        <v>24.56</v>
      </c>
      <c r="N62" s="72">
        <v>22.87</v>
      </c>
      <c r="O62" s="72">
        <v>22.32</v>
      </c>
      <c r="P62" s="72">
        <v>22.54</v>
      </c>
      <c r="Q62" s="72">
        <v>20.99</v>
      </c>
      <c r="R62" s="72">
        <v>23.15</v>
      </c>
      <c r="S62" s="72">
        <v>23.36</v>
      </c>
      <c r="T62" s="72">
        <v>18.45</v>
      </c>
      <c r="U62" s="15"/>
      <c r="V62" s="15"/>
      <c r="W62" s="15"/>
    </row>
    <row r="63" spans="1:23" x14ac:dyDescent="0.2">
      <c r="A63" s="15"/>
      <c r="B63" s="15" t="s">
        <v>171</v>
      </c>
      <c r="C63" s="71">
        <v>18.54</v>
      </c>
      <c r="D63" s="73">
        <v>18.32</v>
      </c>
      <c r="E63" s="73">
        <v>19.86</v>
      </c>
      <c r="F63" s="73">
        <v>19.64</v>
      </c>
      <c r="G63" s="73">
        <v>19.98</v>
      </c>
      <c r="H63" s="73">
        <v>20.14</v>
      </c>
      <c r="I63" s="73">
        <v>18.809999999999999</v>
      </c>
      <c r="J63" s="72">
        <v>21.3</v>
      </c>
      <c r="K63" s="72">
        <v>21.85</v>
      </c>
      <c r="L63" s="72">
        <v>21.14</v>
      </c>
      <c r="M63" s="72">
        <v>21.76</v>
      </c>
      <c r="N63" s="72">
        <v>22.47</v>
      </c>
      <c r="O63" s="72">
        <v>21.28</v>
      </c>
      <c r="P63" s="72">
        <v>22.02</v>
      </c>
      <c r="Q63" s="72">
        <v>20.190000000000001</v>
      </c>
      <c r="R63" s="72">
        <v>22.48</v>
      </c>
      <c r="S63" s="72">
        <v>22.8</v>
      </c>
      <c r="T63" s="72">
        <v>18.25</v>
      </c>
      <c r="U63" s="15"/>
      <c r="V63" s="15"/>
      <c r="W63" s="15"/>
    </row>
    <row r="64" spans="1:23" x14ac:dyDescent="0.2">
      <c r="A64" s="15"/>
      <c r="B64" s="15" t="s">
        <v>146</v>
      </c>
      <c r="C64" s="71">
        <v>18.52</v>
      </c>
      <c r="D64" s="73">
        <v>18.46</v>
      </c>
      <c r="E64" s="73">
        <v>19.87</v>
      </c>
      <c r="F64" s="73">
        <v>19.57</v>
      </c>
      <c r="G64" s="73">
        <v>20.010000000000002</v>
      </c>
      <c r="H64" s="73">
        <v>20.11</v>
      </c>
      <c r="I64" s="73">
        <v>18.79</v>
      </c>
      <c r="J64" s="72">
        <v>21.26</v>
      </c>
      <c r="K64" s="72">
        <v>21.78</v>
      </c>
      <c r="L64" s="72">
        <v>21.13</v>
      </c>
      <c r="M64" s="72">
        <v>21.7</v>
      </c>
      <c r="N64" s="72">
        <v>22.08</v>
      </c>
      <c r="O64" s="72">
        <v>21.31</v>
      </c>
      <c r="P64" s="72">
        <v>23.11</v>
      </c>
      <c r="Q64" s="72">
        <v>20.239999999999998</v>
      </c>
      <c r="R64" s="72">
        <v>22.51</v>
      </c>
      <c r="S64" s="72">
        <v>22.79</v>
      </c>
      <c r="T64" s="72">
        <v>18.2</v>
      </c>
      <c r="U64" s="15"/>
      <c r="V64" s="15"/>
      <c r="W64" s="15"/>
    </row>
    <row r="65" spans="1:24" x14ac:dyDescent="0.2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</row>
    <row r="66" spans="1:24" x14ac:dyDescent="0.2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</row>
    <row r="67" spans="1:24" x14ac:dyDescent="0.2">
      <c r="A67" s="15"/>
      <c r="W67" s="15"/>
      <c r="X67" s="15"/>
    </row>
    <row r="68" spans="1:24" x14ac:dyDescent="0.2">
      <c r="A68" s="17" t="s">
        <v>172</v>
      </c>
      <c r="B68" s="95"/>
      <c r="C68" s="95" t="s">
        <v>97</v>
      </c>
      <c r="D68" s="95" t="s">
        <v>131</v>
      </c>
      <c r="E68" s="95" t="s">
        <v>78</v>
      </c>
      <c r="F68" s="95" t="s">
        <v>95</v>
      </c>
      <c r="G68" s="95" t="s">
        <v>96</v>
      </c>
      <c r="H68" s="95" t="s">
        <v>132</v>
      </c>
      <c r="I68" s="95" t="s">
        <v>133</v>
      </c>
      <c r="J68" s="96" t="s">
        <v>134</v>
      </c>
      <c r="K68" s="97" t="s">
        <v>135</v>
      </c>
      <c r="L68" s="97" t="s">
        <v>136</v>
      </c>
      <c r="M68" s="98" t="s">
        <v>137</v>
      </c>
      <c r="N68" s="68" t="s">
        <v>138</v>
      </c>
      <c r="O68" s="68" t="s">
        <v>139</v>
      </c>
      <c r="P68" s="68" t="s">
        <v>140</v>
      </c>
      <c r="Q68" s="68" t="s">
        <v>141</v>
      </c>
      <c r="R68" s="68" t="s">
        <v>142</v>
      </c>
      <c r="S68" s="68" t="s">
        <v>143</v>
      </c>
      <c r="T68" s="68" t="s">
        <v>144</v>
      </c>
      <c r="U68" s="15"/>
      <c r="V68" s="15"/>
    </row>
    <row r="69" spans="1:24" x14ac:dyDescent="0.2">
      <c r="A69" s="15"/>
      <c r="U69" s="15"/>
      <c r="V69" s="15"/>
    </row>
    <row r="70" spans="1:24" x14ac:dyDescent="0.2">
      <c r="A70" s="15"/>
      <c r="B70" s="4" t="s">
        <v>173</v>
      </c>
      <c r="C70" s="99">
        <v>19.07</v>
      </c>
      <c r="D70" s="99">
        <v>18.03</v>
      </c>
      <c r="E70" s="99">
        <v>22.79</v>
      </c>
      <c r="F70" s="99">
        <v>21.87</v>
      </c>
      <c r="G70" s="99">
        <v>22.24</v>
      </c>
      <c r="H70" s="99">
        <v>22.909999999999997</v>
      </c>
      <c r="I70" s="99">
        <v>21.23</v>
      </c>
      <c r="J70" s="99">
        <v>20.43</v>
      </c>
      <c r="K70" s="99">
        <v>20.010000000000002</v>
      </c>
      <c r="L70" s="99">
        <v>19.3</v>
      </c>
      <c r="M70" s="100">
        <v>19.899999999999999</v>
      </c>
      <c r="N70" s="99">
        <v>22.95</v>
      </c>
      <c r="O70" s="99">
        <v>22.9</v>
      </c>
      <c r="P70" s="99">
        <v>22.2</v>
      </c>
      <c r="Q70" s="99">
        <v>21.81</v>
      </c>
      <c r="R70" s="99">
        <v>22.33</v>
      </c>
      <c r="S70" s="99">
        <v>22.97</v>
      </c>
      <c r="T70" s="99">
        <v>20.149999999999999</v>
      </c>
      <c r="U70" s="15"/>
      <c r="V70" s="15"/>
    </row>
    <row r="71" spans="1:24" x14ac:dyDescent="0.2">
      <c r="A71" s="15"/>
      <c r="B71" s="4" t="s">
        <v>146</v>
      </c>
      <c r="C71" s="99">
        <v>19.09</v>
      </c>
      <c r="D71" s="99">
        <v>18.04</v>
      </c>
      <c r="E71" s="99">
        <v>22.809999999999995</v>
      </c>
      <c r="F71" s="99">
        <v>21.87</v>
      </c>
      <c r="G71" s="99">
        <v>22.25</v>
      </c>
      <c r="H71" s="99">
        <v>22.78</v>
      </c>
      <c r="I71" s="99">
        <v>21.29</v>
      </c>
      <c r="J71" s="99">
        <v>20.5</v>
      </c>
      <c r="K71" s="99">
        <v>19.940000000000001</v>
      </c>
      <c r="L71" s="99">
        <v>19.43</v>
      </c>
      <c r="M71" s="100">
        <v>19.86</v>
      </c>
      <c r="N71" s="99">
        <v>22.95</v>
      </c>
      <c r="O71" s="99">
        <v>22.89</v>
      </c>
      <c r="P71" s="99">
        <v>22.28</v>
      </c>
      <c r="Q71" s="99">
        <v>21.76</v>
      </c>
      <c r="R71" s="99">
        <v>22.61</v>
      </c>
      <c r="S71" s="99">
        <v>22.97</v>
      </c>
      <c r="T71" s="99">
        <v>20.190000000000001</v>
      </c>
      <c r="U71" s="15"/>
      <c r="V71" s="15"/>
    </row>
    <row r="72" spans="1:24" x14ac:dyDescent="0.2">
      <c r="A72" s="15"/>
      <c r="B72" s="4" t="s">
        <v>146</v>
      </c>
      <c r="C72" s="99"/>
      <c r="D72" s="99"/>
      <c r="E72" s="99"/>
      <c r="F72" s="99"/>
      <c r="G72" s="99"/>
      <c r="H72" s="99"/>
      <c r="I72" s="99"/>
      <c r="J72" s="99"/>
      <c r="K72" s="99">
        <v>19.84</v>
      </c>
      <c r="L72" s="99">
        <v>19.239999999999998</v>
      </c>
      <c r="M72" s="100"/>
      <c r="N72" s="99"/>
      <c r="O72" s="99"/>
      <c r="P72" s="99"/>
      <c r="Q72" s="99"/>
      <c r="R72" s="99"/>
      <c r="S72" s="99"/>
      <c r="T72" s="99"/>
      <c r="U72" s="15"/>
      <c r="V72" s="15"/>
    </row>
    <row r="73" spans="1:24" x14ac:dyDescent="0.2">
      <c r="A73" s="15"/>
      <c r="B73" s="4" t="s">
        <v>146</v>
      </c>
      <c r="C73" s="99"/>
      <c r="D73" s="99"/>
      <c r="E73" s="99"/>
      <c r="F73" s="99"/>
      <c r="G73" s="99"/>
      <c r="H73" s="99"/>
      <c r="I73" s="99"/>
      <c r="J73" s="99"/>
      <c r="K73" s="99">
        <v>19.87</v>
      </c>
      <c r="L73" s="99">
        <v>19.260000000000002</v>
      </c>
      <c r="M73" s="100"/>
      <c r="N73" s="99"/>
      <c r="O73" s="99"/>
      <c r="P73" s="99"/>
      <c r="Q73" s="99"/>
      <c r="R73" s="99"/>
      <c r="S73" s="99"/>
      <c r="T73" s="99"/>
      <c r="U73" s="15"/>
      <c r="V73" s="15"/>
    </row>
    <row r="74" spans="1:24" x14ac:dyDescent="0.2">
      <c r="A74" s="15"/>
      <c r="B74" s="4" t="s">
        <v>174</v>
      </c>
      <c r="C74" s="101">
        <v>20.3</v>
      </c>
      <c r="D74" s="101">
        <v>15.99</v>
      </c>
      <c r="E74" s="101">
        <v>25.03</v>
      </c>
      <c r="F74" s="101">
        <v>23.57</v>
      </c>
      <c r="G74" s="101">
        <v>23.96</v>
      </c>
      <c r="H74" s="101">
        <v>23.62</v>
      </c>
      <c r="I74" s="101">
        <v>23.94</v>
      </c>
      <c r="J74" s="102">
        <v>29.61</v>
      </c>
      <c r="K74" s="103">
        <v>28.22</v>
      </c>
      <c r="L74" s="103">
        <v>31.06</v>
      </c>
      <c r="M74" s="104">
        <v>31.79</v>
      </c>
      <c r="N74" s="103">
        <v>35</v>
      </c>
      <c r="O74" s="103">
        <v>35</v>
      </c>
      <c r="P74" s="103">
        <v>34.119999999999997</v>
      </c>
      <c r="Q74" s="103">
        <v>32.909999999999997</v>
      </c>
      <c r="R74" s="103">
        <v>34.97</v>
      </c>
      <c r="S74" s="103">
        <v>35</v>
      </c>
      <c r="T74" s="103">
        <v>31.57</v>
      </c>
      <c r="U74" s="15"/>
      <c r="V74" s="15"/>
    </row>
    <row r="75" spans="1:24" x14ac:dyDescent="0.2">
      <c r="A75" s="15"/>
      <c r="B75" s="4" t="s">
        <v>146</v>
      </c>
      <c r="C75" s="101">
        <v>20.46</v>
      </c>
      <c r="D75" s="101">
        <v>16.03</v>
      </c>
      <c r="E75" s="101">
        <v>24.96</v>
      </c>
      <c r="F75" s="101">
        <v>23.53</v>
      </c>
      <c r="G75" s="101">
        <v>23.92</v>
      </c>
      <c r="H75" s="101">
        <v>23.59</v>
      </c>
      <c r="I75" s="101">
        <v>23.95</v>
      </c>
      <c r="J75" s="102"/>
      <c r="K75" s="103">
        <v>28.6</v>
      </c>
      <c r="L75" s="103">
        <v>30.58</v>
      </c>
      <c r="M75" s="104">
        <v>30.96</v>
      </c>
      <c r="N75" s="103">
        <v>34.200000000000003</v>
      </c>
      <c r="O75" s="103">
        <v>35</v>
      </c>
      <c r="P75" s="103">
        <v>33</v>
      </c>
      <c r="Q75" s="103">
        <v>32.86</v>
      </c>
      <c r="R75" s="103">
        <v>35</v>
      </c>
      <c r="S75" s="103">
        <v>35</v>
      </c>
      <c r="T75" s="103">
        <v>30.15</v>
      </c>
      <c r="U75" s="15"/>
      <c r="V75" s="15"/>
    </row>
    <row r="76" spans="1:24" x14ac:dyDescent="0.2">
      <c r="A76" s="15"/>
      <c r="B76" s="4" t="s">
        <v>146</v>
      </c>
      <c r="C76" s="101"/>
      <c r="D76" s="101"/>
      <c r="E76" s="101"/>
      <c r="F76" s="101"/>
      <c r="G76" s="101"/>
      <c r="H76" s="101"/>
      <c r="I76" s="101"/>
      <c r="J76" s="102"/>
      <c r="K76" s="103">
        <v>29.05</v>
      </c>
      <c r="L76" s="103">
        <v>30.66</v>
      </c>
      <c r="M76" s="104"/>
      <c r="N76" s="103"/>
      <c r="O76" s="103"/>
      <c r="P76" s="103"/>
      <c r="Q76" s="103"/>
      <c r="R76" s="103"/>
      <c r="S76" s="103"/>
      <c r="T76" s="103"/>
      <c r="U76" s="15"/>
      <c r="V76" s="15"/>
    </row>
    <row r="77" spans="1:24" x14ac:dyDescent="0.2">
      <c r="A77" s="15"/>
      <c r="B77" s="4" t="s">
        <v>146</v>
      </c>
      <c r="C77" s="101"/>
      <c r="D77" s="101"/>
      <c r="E77" s="101"/>
      <c r="F77" s="101"/>
      <c r="G77" s="101"/>
      <c r="H77" s="101"/>
      <c r="I77" s="101"/>
      <c r="J77" s="102"/>
      <c r="K77" s="103">
        <v>28.71</v>
      </c>
      <c r="L77" s="103">
        <v>30.73</v>
      </c>
      <c r="M77" s="104"/>
      <c r="N77" s="103"/>
      <c r="O77" s="103"/>
      <c r="P77" s="103"/>
      <c r="Q77" s="103"/>
      <c r="R77" s="103"/>
      <c r="S77" s="103"/>
      <c r="T77" s="103"/>
      <c r="U77" s="15"/>
      <c r="V77" s="15"/>
    </row>
    <row r="78" spans="1:24" x14ac:dyDescent="0.2">
      <c r="A78" s="15"/>
      <c r="B78" s="4" t="s">
        <v>175</v>
      </c>
      <c r="C78" s="101">
        <v>25.64</v>
      </c>
      <c r="D78" s="101">
        <v>24.83</v>
      </c>
      <c r="E78" s="101">
        <v>32.14</v>
      </c>
      <c r="F78" s="101">
        <v>29.52</v>
      </c>
      <c r="G78" s="101">
        <v>31.64</v>
      </c>
      <c r="H78" s="101">
        <v>32.17</v>
      </c>
      <c r="I78" s="101">
        <v>30.09</v>
      </c>
      <c r="J78" s="102">
        <v>28.84</v>
      </c>
      <c r="K78" s="103">
        <v>30.6</v>
      </c>
      <c r="L78" s="103">
        <v>28.99</v>
      </c>
      <c r="M78" s="104">
        <v>29.75</v>
      </c>
      <c r="N78" s="103">
        <v>32.18</v>
      </c>
      <c r="O78" s="103">
        <v>35</v>
      </c>
      <c r="P78" s="103">
        <v>32.880000000000003</v>
      </c>
      <c r="Q78" s="103">
        <v>31.61</v>
      </c>
      <c r="R78" s="103"/>
      <c r="S78" s="103">
        <v>33.47</v>
      </c>
      <c r="T78" s="103">
        <v>28.7</v>
      </c>
      <c r="U78" s="15"/>
      <c r="V78" s="15"/>
    </row>
    <row r="79" spans="1:24" x14ac:dyDescent="0.2">
      <c r="A79" s="15"/>
      <c r="B79" s="4" t="s">
        <v>146</v>
      </c>
      <c r="C79" s="101">
        <v>25.66</v>
      </c>
      <c r="D79" s="101">
        <v>24.86</v>
      </c>
      <c r="E79" s="101">
        <v>32.42</v>
      </c>
      <c r="F79" s="101">
        <v>29.6</v>
      </c>
      <c r="G79" s="101">
        <v>30.62</v>
      </c>
      <c r="H79" s="101">
        <v>31.63</v>
      </c>
      <c r="I79" s="101">
        <v>31.12</v>
      </c>
      <c r="J79" s="102">
        <v>28.89</v>
      </c>
      <c r="K79" s="103">
        <v>29</v>
      </c>
      <c r="L79" s="103">
        <v>28.99</v>
      </c>
      <c r="M79" s="104">
        <v>29.53</v>
      </c>
      <c r="N79" s="103">
        <v>31.64</v>
      </c>
      <c r="O79" s="103">
        <v>33.36</v>
      </c>
      <c r="P79" s="103"/>
      <c r="Q79" s="103">
        <v>32.39</v>
      </c>
      <c r="R79" s="103">
        <v>32.200000000000003</v>
      </c>
      <c r="S79" s="103">
        <v>34.51</v>
      </c>
      <c r="T79" s="103">
        <v>28.6</v>
      </c>
      <c r="U79" s="15"/>
      <c r="V79" s="15"/>
    </row>
    <row r="80" spans="1:24" x14ac:dyDescent="0.2">
      <c r="A80" s="15"/>
      <c r="B80" s="4" t="s">
        <v>176</v>
      </c>
      <c r="C80" s="101">
        <v>19.09</v>
      </c>
      <c r="D80" s="101">
        <v>17.78</v>
      </c>
      <c r="E80" s="101">
        <v>28.03</v>
      </c>
      <c r="F80" s="101">
        <v>25.76</v>
      </c>
      <c r="G80" s="101">
        <v>26.52</v>
      </c>
      <c r="H80" s="101">
        <v>26.48</v>
      </c>
      <c r="I80" s="101">
        <v>26.71</v>
      </c>
      <c r="J80" s="103">
        <v>24.88</v>
      </c>
      <c r="K80" s="103">
        <v>23.43</v>
      </c>
      <c r="L80" s="103">
        <v>23.18</v>
      </c>
      <c r="M80" s="104">
        <v>23.73</v>
      </c>
      <c r="N80" s="103">
        <v>30.14</v>
      </c>
      <c r="O80" s="103">
        <v>29.82</v>
      </c>
      <c r="P80" s="103"/>
      <c r="Q80" s="103">
        <v>28.62</v>
      </c>
      <c r="R80" s="103">
        <v>28.24</v>
      </c>
      <c r="S80" s="103">
        <v>28.72</v>
      </c>
      <c r="T80" s="103">
        <v>25.91</v>
      </c>
      <c r="U80" s="15"/>
      <c r="V80" s="15"/>
    </row>
    <row r="81" spans="1:22" x14ac:dyDescent="0.2">
      <c r="A81" s="15"/>
      <c r="B81" s="4" t="s">
        <v>146</v>
      </c>
      <c r="C81" s="101">
        <v>19.170000000000002</v>
      </c>
      <c r="D81" s="101">
        <v>17.809999999999999</v>
      </c>
      <c r="E81" s="101">
        <v>27.79</v>
      </c>
      <c r="F81" s="101">
        <v>25.84</v>
      </c>
      <c r="G81" s="101">
        <v>26.34</v>
      </c>
      <c r="H81" s="101">
        <v>26.59</v>
      </c>
      <c r="I81" s="101">
        <v>26.75</v>
      </c>
      <c r="J81" s="103">
        <v>24.9</v>
      </c>
      <c r="K81" s="103">
        <v>23.71</v>
      </c>
      <c r="L81" s="103">
        <v>23.44</v>
      </c>
      <c r="M81" s="104">
        <v>23.76</v>
      </c>
      <c r="N81" s="103">
        <v>30.44</v>
      </c>
      <c r="O81" s="103">
        <v>30.09</v>
      </c>
      <c r="P81" s="103">
        <v>28.73</v>
      </c>
      <c r="Q81" s="103">
        <v>28.68</v>
      </c>
      <c r="R81" s="103">
        <v>28.15</v>
      </c>
      <c r="S81" s="103">
        <v>29.09</v>
      </c>
      <c r="T81" s="103">
        <v>26</v>
      </c>
      <c r="U81" s="15"/>
      <c r="V81" s="15"/>
    </row>
    <row r="82" spans="1:22" x14ac:dyDescent="0.2">
      <c r="A82" s="15"/>
      <c r="C82" s="90"/>
      <c r="U82" s="15"/>
      <c r="V82" s="15"/>
    </row>
    <row r="83" spans="1:22" x14ac:dyDescent="0.2">
      <c r="A83" s="15"/>
      <c r="B83" s="4" t="s">
        <v>177</v>
      </c>
      <c r="C83" s="99">
        <v>18.32</v>
      </c>
      <c r="D83" s="99">
        <v>17.22</v>
      </c>
      <c r="E83" s="99">
        <v>22.73</v>
      </c>
      <c r="F83" s="99">
        <v>21.66</v>
      </c>
      <c r="G83" s="99">
        <v>22.13</v>
      </c>
      <c r="H83" s="99">
        <v>22.6</v>
      </c>
      <c r="I83" s="99">
        <v>21.01</v>
      </c>
      <c r="J83" s="99">
        <v>19.55</v>
      </c>
      <c r="K83" s="99">
        <v>19.46</v>
      </c>
      <c r="L83" s="99">
        <v>18.79</v>
      </c>
      <c r="M83" s="100">
        <v>19.11</v>
      </c>
      <c r="N83" s="99">
        <v>22.81</v>
      </c>
      <c r="O83" s="99">
        <v>22.7</v>
      </c>
      <c r="P83" s="99">
        <v>22.54</v>
      </c>
      <c r="Q83" s="99">
        <v>21.62</v>
      </c>
      <c r="R83" s="99">
        <v>22.16</v>
      </c>
      <c r="S83" s="99">
        <v>22.81</v>
      </c>
      <c r="T83" s="99">
        <v>20</v>
      </c>
      <c r="U83" s="15"/>
      <c r="V83" s="15"/>
    </row>
    <row r="84" spans="1:22" x14ac:dyDescent="0.2">
      <c r="A84" s="15"/>
      <c r="B84" s="4" t="s">
        <v>146</v>
      </c>
      <c r="C84" s="99">
        <v>18.43</v>
      </c>
      <c r="D84" s="99">
        <v>17.260000000000002</v>
      </c>
      <c r="E84" s="99">
        <v>22.76</v>
      </c>
      <c r="F84" s="99">
        <v>21.72</v>
      </c>
      <c r="G84" s="99">
        <v>22.09</v>
      </c>
      <c r="H84" s="99">
        <v>22.64</v>
      </c>
      <c r="I84" s="99">
        <v>21.03</v>
      </c>
      <c r="J84" s="99">
        <v>19.5</v>
      </c>
      <c r="K84" s="99">
        <v>19.32</v>
      </c>
      <c r="L84" s="99">
        <v>18.79</v>
      </c>
      <c r="M84" s="100">
        <v>19.13</v>
      </c>
      <c r="N84" s="99">
        <v>22.84</v>
      </c>
      <c r="O84" s="99">
        <v>22.68</v>
      </c>
      <c r="P84" s="99">
        <v>22.55</v>
      </c>
      <c r="Q84" s="99">
        <v>21.6</v>
      </c>
      <c r="R84" s="99">
        <v>22.09</v>
      </c>
      <c r="S84" s="99">
        <v>22.84</v>
      </c>
      <c r="T84" s="99">
        <v>19.940000000000001</v>
      </c>
      <c r="U84" s="15"/>
      <c r="V84" s="15"/>
    </row>
    <row r="85" spans="1:22" x14ac:dyDescent="0.2">
      <c r="A85" s="15"/>
      <c r="B85" s="4" t="s">
        <v>146</v>
      </c>
      <c r="C85" s="99"/>
      <c r="D85" s="99"/>
      <c r="E85" s="99"/>
      <c r="F85" s="99"/>
      <c r="G85" s="99"/>
      <c r="H85" s="99"/>
      <c r="I85" s="99"/>
      <c r="J85" s="99"/>
      <c r="K85" s="99">
        <v>19.23</v>
      </c>
      <c r="L85" s="99">
        <v>18.739999999999998</v>
      </c>
      <c r="M85" s="100"/>
      <c r="N85" s="99"/>
      <c r="O85" s="99"/>
      <c r="P85" s="99"/>
      <c r="Q85" s="99"/>
      <c r="R85" s="99"/>
      <c r="S85" s="99"/>
      <c r="T85" s="99"/>
      <c r="U85" s="15"/>
      <c r="V85" s="15"/>
    </row>
    <row r="86" spans="1:22" x14ac:dyDescent="0.2">
      <c r="A86" s="15"/>
      <c r="B86" s="4" t="s">
        <v>146</v>
      </c>
      <c r="C86" s="99"/>
      <c r="D86" s="99"/>
      <c r="E86" s="99"/>
      <c r="F86" s="99"/>
      <c r="G86" s="99"/>
      <c r="H86" s="99"/>
      <c r="I86" s="99"/>
      <c r="J86" s="99"/>
      <c r="K86" s="99">
        <v>19.25</v>
      </c>
      <c r="L86" s="99">
        <v>18.7</v>
      </c>
      <c r="M86" s="100"/>
      <c r="N86" s="99"/>
      <c r="O86" s="99"/>
      <c r="P86" s="99"/>
      <c r="Q86" s="99"/>
      <c r="R86" s="99"/>
      <c r="S86" s="99"/>
      <c r="T86" s="99"/>
      <c r="U86" s="15"/>
      <c r="V86" s="15"/>
    </row>
    <row r="87" spans="1:22" x14ac:dyDescent="0.2">
      <c r="A87" s="15"/>
      <c r="B87" s="4" t="s">
        <v>178</v>
      </c>
      <c r="C87" s="101">
        <v>17.670000000000002</v>
      </c>
      <c r="D87" s="101">
        <v>15.75</v>
      </c>
      <c r="E87" s="101">
        <v>25.23</v>
      </c>
      <c r="F87" s="101">
        <v>23.57</v>
      </c>
      <c r="G87" s="101">
        <v>24.13</v>
      </c>
      <c r="H87" s="101">
        <v>23.25</v>
      </c>
      <c r="I87" s="101">
        <v>23.92</v>
      </c>
      <c r="J87" s="103">
        <v>24.09</v>
      </c>
      <c r="K87" s="103">
        <v>20.79</v>
      </c>
      <c r="L87" s="103">
        <v>22.75</v>
      </c>
      <c r="M87" s="104">
        <v>21.91</v>
      </c>
      <c r="N87" s="103">
        <v>27.2</v>
      </c>
      <c r="O87" s="103">
        <v>26.84</v>
      </c>
      <c r="P87" s="103">
        <v>27.59</v>
      </c>
      <c r="Q87" s="103">
        <v>26.16</v>
      </c>
      <c r="R87" s="103">
        <v>25.02</v>
      </c>
      <c r="S87" s="103">
        <v>26.11</v>
      </c>
      <c r="T87" s="103">
        <v>24.42</v>
      </c>
      <c r="U87" s="15"/>
      <c r="V87" s="15"/>
    </row>
    <row r="88" spans="1:22" x14ac:dyDescent="0.2">
      <c r="A88" s="15"/>
      <c r="B88" s="4" t="s">
        <v>146</v>
      </c>
      <c r="C88" s="101">
        <v>17.63</v>
      </c>
      <c r="D88" s="101">
        <v>15.86</v>
      </c>
      <c r="E88" s="101">
        <v>25.01</v>
      </c>
      <c r="F88" s="101">
        <v>23.59</v>
      </c>
      <c r="G88" s="101">
        <v>24.13</v>
      </c>
      <c r="H88" s="101">
        <v>23.22</v>
      </c>
      <c r="I88" s="101">
        <v>23.83</v>
      </c>
      <c r="J88" s="103">
        <v>24.06</v>
      </c>
      <c r="K88" s="103">
        <v>20.78</v>
      </c>
      <c r="L88" s="103">
        <v>22.75</v>
      </c>
      <c r="M88" s="104">
        <v>21.98</v>
      </c>
      <c r="N88" s="103">
        <v>27.06</v>
      </c>
      <c r="O88" s="103">
        <v>26.87</v>
      </c>
      <c r="P88" s="103">
        <v>28.06</v>
      </c>
      <c r="Q88" s="103">
        <v>26.13</v>
      </c>
      <c r="R88" s="103">
        <v>24.96</v>
      </c>
      <c r="S88" s="103">
        <v>26.22</v>
      </c>
      <c r="T88" s="103">
        <v>24.42</v>
      </c>
      <c r="U88" s="15"/>
      <c r="V88" s="15"/>
    </row>
    <row r="89" spans="1:22" x14ac:dyDescent="0.2">
      <c r="A89" s="15"/>
      <c r="B89" s="4" t="s">
        <v>146</v>
      </c>
      <c r="C89" s="101"/>
      <c r="D89" s="101"/>
      <c r="E89" s="101"/>
      <c r="F89" s="101"/>
      <c r="G89" s="101"/>
      <c r="H89" s="101"/>
      <c r="I89" s="101"/>
      <c r="J89" s="103"/>
      <c r="K89" s="103">
        <v>20.64</v>
      </c>
      <c r="L89" s="103">
        <v>22.74</v>
      </c>
      <c r="M89" s="104"/>
      <c r="N89" s="103"/>
      <c r="O89" s="103"/>
      <c r="P89" s="103"/>
      <c r="Q89" s="103"/>
      <c r="R89" s="103"/>
      <c r="S89" s="103"/>
      <c r="T89" s="103"/>
      <c r="U89" s="15"/>
      <c r="V89" s="15"/>
    </row>
    <row r="90" spans="1:22" x14ac:dyDescent="0.2">
      <c r="A90" s="15"/>
      <c r="B90" s="4" t="s">
        <v>146</v>
      </c>
      <c r="C90" s="101"/>
      <c r="D90" s="101"/>
      <c r="E90" s="101"/>
      <c r="F90" s="101"/>
      <c r="G90" s="101"/>
      <c r="H90" s="101"/>
      <c r="I90" s="101"/>
      <c r="J90" s="103"/>
      <c r="K90" s="103">
        <v>20.67</v>
      </c>
      <c r="L90" s="103">
        <v>22.73</v>
      </c>
      <c r="M90" s="104"/>
      <c r="N90" s="103"/>
      <c r="O90" s="103"/>
      <c r="P90" s="103"/>
      <c r="Q90" s="103"/>
      <c r="R90" s="103"/>
      <c r="S90" s="103"/>
      <c r="T90" s="103"/>
      <c r="U90" s="15"/>
      <c r="V90" s="15"/>
    </row>
    <row r="91" spans="1:22" x14ac:dyDescent="0.2">
      <c r="A91" s="15"/>
      <c r="B91" s="4" t="s">
        <v>179</v>
      </c>
      <c r="C91" s="101">
        <v>24.11</v>
      </c>
      <c r="D91" s="101">
        <v>23.15</v>
      </c>
      <c r="E91" s="101">
        <v>32.6</v>
      </c>
      <c r="F91" s="101">
        <v>29.48</v>
      </c>
      <c r="G91" s="101">
        <v>29.94</v>
      </c>
      <c r="H91" s="101">
        <v>30.74</v>
      </c>
      <c r="I91" s="101">
        <v>30.32</v>
      </c>
      <c r="J91" s="103">
        <v>28.08</v>
      </c>
      <c r="K91" s="103">
        <v>28.91</v>
      </c>
      <c r="L91" s="103">
        <v>27.72</v>
      </c>
      <c r="M91" s="104"/>
      <c r="N91" s="103">
        <v>34.11</v>
      </c>
      <c r="O91" s="103">
        <v>35</v>
      </c>
      <c r="P91" s="103">
        <v>32.72</v>
      </c>
      <c r="Q91" s="103">
        <v>31.88</v>
      </c>
      <c r="R91" s="103"/>
      <c r="S91" s="103">
        <v>33.64</v>
      </c>
      <c r="T91" s="103">
        <v>29.27</v>
      </c>
      <c r="U91" s="15"/>
      <c r="V91" s="15"/>
    </row>
    <row r="92" spans="1:22" x14ac:dyDescent="0.2">
      <c r="A92" s="15"/>
      <c r="B92" s="4" t="s">
        <v>146</v>
      </c>
      <c r="C92" s="101"/>
      <c r="D92" s="101">
        <v>23.14</v>
      </c>
      <c r="E92" s="101">
        <v>31.65</v>
      </c>
      <c r="F92" s="101">
        <v>29.01</v>
      </c>
      <c r="G92" s="101">
        <v>30.93</v>
      </c>
      <c r="H92" s="101">
        <v>31.02</v>
      </c>
      <c r="I92" s="101">
        <v>30.51</v>
      </c>
      <c r="J92" s="103">
        <v>28.07</v>
      </c>
      <c r="K92" s="103">
        <v>28.57</v>
      </c>
      <c r="L92" s="103">
        <v>27.69</v>
      </c>
      <c r="M92" s="104">
        <v>28.04</v>
      </c>
      <c r="N92" s="103">
        <v>33.299999999999997</v>
      </c>
      <c r="O92" s="103">
        <v>33.799999999999997</v>
      </c>
      <c r="P92" s="103">
        <v>33.450000000000003</v>
      </c>
      <c r="Q92" s="103">
        <v>32.81</v>
      </c>
      <c r="R92" s="103">
        <v>32.64</v>
      </c>
      <c r="S92" s="103">
        <v>32.96</v>
      </c>
      <c r="T92" s="103">
        <v>29.09</v>
      </c>
      <c r="U92" s="15"/>
      <c r="V92" s="15"/>
    </row>
    <row r="93" spans="1:22" x14ac:dyDescent="0.2">
      <c r="A93" s="15"/>
      <c r="B93" s="4" t="s">
        <v>180</v>
      </c>
      <c r="C93" s="101">
        <v>18.309999999999999</v>
      </c>
      <c r="D93" s="101">
        <v>16.809999999999999</v>
      </c>
      <c r="E93" s="101">
        <v>27.32</v>
      </c>
      <c r="F93" s="101">
        <v>25.08</v>
      </c>
      <c r="G93" s="101">
        <v>25.58</v>
      </c>
      <c r="H93" s="101">
        <v>25.7</v>
      </c>
      <c r="I93" s="101">
        <v>25.65</v>
      </c>
      <c r="J93" s="103">
        <v>22.84</v>
      </c>
      <c r="K93" s="103">
        <v>22.5</v>
      </c>
      <c r="L93" s="103">
        <v>21.95</v>
      </c>
      <c r="M93" s="104">
        <v>22.2</v>
      </c>
      <c r="N93" s="103">
        <v>28.79</v>
      </c>
      <c r="O93" s="103">
        <v>28.52</v>
      </c>
      <c r="P93" s="103">
        <v>27.98</v>
      </c>
      <c r="Q93" s="103">
        <v>26.77</v>
      </c>
      <c r="R93" s="103">
        <v>27.29</v>
      </c>
      <c r="S93" s="103">
        <v>28.51</v>
      </c>
      <c r="T93" s="103">
        <v>24.96</v>
      </c>
      <c r="U93" s="15"/>
      <c r="V93" s="15"/>
    </row>
    <row r="94" spans="1:22" x14ac:dyDescent="0.2">
      <c r="B94" s="4" t="s">
        <v>146</v>
      </c>
      <c r="C94" s="101">
        <v>18.27</v>
      </c>
      <c r="D94" s="101">
        <v>16.84</v>
      </c>
      <c r="E94" s="101">
        <v>27.22</v>
      </c>
      <c r="F94" s="101">
        <v>24.85</v>
      </c>
      <c r="G94" s="101">
        <v>25.54</v>
      </c>
      <c r="H94" s="101">
        <v>25.72</v>
      </c>
      <c r="I94" s="101">
        <v>25.76</v>
      </c>
      <c r="J94" s="103">
        <v>22.84</v>
      </c>
      <c r="K94" s="103">
        <v>22.48</v>
      </c>
      <c r="L94" s="103">
        <v>22.06</v>
      </c>
      <c r="M94" s="104">
        <v>22.26</v>
      </c>
      <c r="N94" s="103">
        <v>28.85</v>
      </c>
      <c r="O94" s="103">
        <v>28.49</v>
      </c>
      <c r="P94" s="103">
        <v>29.08</v>
      </c>
      <c r="Q94" s="103">
        <v>27.14</v>
      </c>
      <c r="R94" s="103">
        <v>27.54</v>
      </c>
      <c r="S94" s="103">
        <v>28.23</v>
      </c>
      <c r="T94" s="103">
        <v>24.87</v>
      </c>
    </row>
    <row r="99" spans="1:38" ht="23" x14ac:dyDescent="0.25">
      <c r="A99" s="58" t="s">
        <v>154</v>
      </c>
      <c r="Q99" s="74"/>
      <c r="R99" s="74"/>
      <c r="S99" s="75"/>
      <c r="T99" s="75"/>
    </row>
    <row r="100" spans="1:38" s="78" customFormat="1" ht="26" customHeight="1" x14ac:dyDescent="0.2">
      <c r="A100" s="76" t="s">
        <v>155</v>
      </c>
      <c r="B100" s="77"/>
      <c r="C100" s="117" t="s">
        <v>131</v>
      </c>
      <c r="D100" s="117"/>
      <c r="E100" s="117" t="s">
        <v>97</v>
      </c>
      <c r="F100" s="117"/>
      <c r="G100" s="117" t="s">
        <v>134</v>
      </c>
      <c r="H100" s="117"/>
      <c r="I100" s="117" t="s">
        <v>135</v>
      </c>
      <c r="J100" s="117"/>
      <c r="K100" s="117" t="s">
        <v>136</v>
      </c>
      <c r="L100" s="117"/>
      <c r="M100" s="117" t="s">
        <v>137</v>
      </c>
      <c r="N100" s="117"/>
      <c r="O100" s="117" t="s">
        <v>78</v>
      </c>
      <c r="P100" s="117"/>
      <c r="Q100" s="117" t="s">
        <v>138</v>
      </c>
      <c r="R100" s="117"/>
      <c r="S100" s="117" t="s">
        <v>139</v>
      </c>
      <c r="T100" s="117"/>
      <c r="U100" s="117" t="s">
        <v>140</v>
      </c>
      <c r="V100" s="117"/>
      <c r="W100" s="117" t="s">
        <v>141</v>
      </c>
      <c r="X100" s="117"/>
      <c r="Y100" s="118" t="s">
        <v>133</v>
      </c>
      <c r="Z100" s="118"/>
      <c r="AA100" s="117" t="s">
        <v>132</v>
      </c>
      <c r="AB100" s="117"/>
      <c r="AC100" s="117" t="s">
        <v>95</v>
      </c>
      <c r="AD100" s="117"/>
      <c r="AE100" s="117" t="s">
        <v>96</v>
      </c>
      <c r="AF100" s="117"/>
      <c r="AG100" s="117" t="s">
        <v>142</v>
      </c>
      <c r="AH100" s="117"/>
      <c r="AI100" s="117" t="s">
        <v>143</v>
      </c>
      <c r="AJ100" s="117"/>
      <c r="AK100" s="118" t="s">
        <v>144</v>
      </c>
      <c r="AL100" s="118"/>
    </row>
    <row r="101" spans="1:38" s="82" customFormat="1" ht="53" customHeight="1" x14ac:dyDescent="0.2">
      <c r="A101" s="79" t="s">
        <v>94</v>
      </c>
      <c r="B101" s="80"/>
      <c r="C101" s="81" t="s">
        <v>156</v>
      </c>
      <c r="D101" s="81" t="s">
        <v>157</v>
      </c>
      <c r="E101" s="81" t="s">
        <v>156</v>
      </c>
      <c r="F101" s="81" t="s">
        <v>157</v>
      </c>
      <c r="G101" s="81" t="s">
        <v>156</v>
      </c>
      <c r="H101" s="81" t="s">
        <v>157</v>
      </c>
      <c r="I101" s="81" t="s">
        <v>156</v>
      </c>
      <c r="J101" s="81" t="s">
        <v>157</v>
      </c>
      <c r="K101" s="81" t="s">
        <v>156</v>
      </c>
      <c r="L101" s="81" t="s">
        <v>157</v>
      </c>
      <c r="M101" s="81" t="s">
        <v>156</v>
      </c>
      <c r="N101" s="81" t="s">
        <v>157</v>
      </c>
      <c r="O101" s="81" t="s">
        <v>156</v>
      </c>
      <c r="P101" s="81" t="s">
        <v>157</v>
      </c>
      <c r="Q101" s="81" t="s">
        <v>156</v>
      </c>
      <c r="R101" s="81" t="s">
        <v>157</v>
      </c>
      <c r="S101" s="81" t="s">
        <v>156</v>
      </c>
      <c r="T101" s="81" t="s">
        <v>157</v>
      </c>
      <c r="U101" s="81" t="s">
        <v>156</v>
      </c>
      <c r="V101" s="81" t="s">
        <v>157</v>
      </c>
      <c r="W101" s="81" t="s">
        <v>156</v>
      </c>
      <c r="X101" s="81" t="s">
        <v>157</v>
      </c>
      <c r="Y101" s="81" t="s">
        <v>156</v>
      </c>
      <c r="Z101" s="81" t="s">
        <v>157</v>
      </c>
      <c r="AA101" s="81" t="s">
        <v>156</v>
      </c>
      <c r="AB101" s="81" t="s">
        <v>157</v>
      </c>
      <c r="AC101" s="81" t="s">
        <v>156</v>
      </c>
      <c r="AD101" s="81" t="s">
        <v>157</v>
      </c>
      <c r="AE101" s="81" t="s">
        <v>156</v>
      </c>
      <c r="AF101" s="81" t="s">
        <v>157</v>
      </c>
      <c r="AG101" s="81" t="s">
        <v>156</v>
      </c>
      <c r="AH101" s="81" t="s">
        <v>157</v>
      </c>
      <c r="AI101" s="81" t="s">
        <v>156</v>
      </c>
      <c r="AJ101" s="81" t="s">
        <v>157</v>
      </c>
      <c r="AK101" s="81" t="s">
        <v>156</v>
      </c>
      <c r="AL101" s="81" t="s">
        <v>157</v>
      </c>
    </row>
    <row r="102" spans="1:38" x14ac:dyDescent="0.2">
      <c r="A102" s="83" t="s">
        <v>181</v>
      </c>
      <c r="B102" s="84" t="s">
        <v>159</v>
      </c>
      <c r="C102" s="85">
        <v>0.69</v>
      </c>
      <c r="D102" s="85">
        <v>0.97899999999999998</v>
      </c>
      <c r="E102" s="85">
        <v>0.71689999999999998</v>
      </c>
      <c r="F102" s="85">
        <v>1.046</v>
      </c>
      <c r="G102" s="85">
        <v>1.22264028</v>
      </c>
      <c r="H102" s="85">
        <v>1.31950791</v>
      </c>
      <c r="I102" s="85">
        <v>0.50173587399999997</v>
      </c>
      <c r="J102" s="85">
        <v>0.67595541699999995</v>
      </c>
      <c r="K102" s="85">
        <v>0.73713461000000002</v>
      </c>
      <c r="L102" s="85">
        <v>0.87357289999999999</v>
      </c>
      <c r="M102" s="85">
        <v>0.56058304000000003</v>
      </c>
      <c r="N102" s="85">
        <v>0.64171294999999995</v>
      </c>
      <c r="O102" s="85">
        <v>5.8959999999999999</v>
      </c>
      <c r="P102" s="85">
        <v>6.7030000000000003</v>
      </c>
      <c r="Q102" s="85">
        <v>3.8906197900000001</v>
      </c>
      <c r="R102" s="85">
        <v>5.9793969899999997</v>
      </c>
      <c r="S102" s="85">
        <v>4.1843397600000003</v>
      </c>
      <c r="T102" s="85">
        <v>5.4264173097906783</v>
      </c>
      <c r="U102" s="85">
        <v>5.8360813800000004</v>
      </c>
      <c r="V102" s="85">
        <v>4.9416745500000001</v>
      </c>
      <c r="W102" s="85">
        <v>4.27226163</v>
      </c>
      <c r="X102" s="85">
        <v>5.4831312199999998</v>
      </c>
      <c r="Y102" s="85">
        <v>4.7729999999999997</v>
      </c>
      <c r="Z102" s="85">
        <v>4.6909999999999998</v>
      </c>
      <c r="AA102" s="85">
        <v>3.6419999999999999</v>
      </c>
      <c r="AB102" s="85">
        <v>4.1260000000000003</v>
      </c>
      <c r="AC102" s="85">
        <v>8.7230000000000008</v>
      </c>
      <c r="AD102" s="85">
        <v>8.31</v>
      </c>
      <c r="AE102" s="85">
        <v>6.82</v>
      </c>
      <c r="AF102" s="85">
        <v>7.2590000000000003</v>
      </c>
      <c r="AG102" s="85">
        <v>5.2597710400000004</v>
      </c>
      <c r="AH102" s="85">
        <v>5.7159765599999997</v>
      </c>
      <c r="AI102" s="85">
        <v>4.27226163</v>
      </c>
      <c r="AJ102" s="85">
        <v>3.56771408</v>
      </c>
      <c r="AK102" s="85">
        <v>7.2350350199999998</v>
      </c>
      <c r="AL102" s="85">
        <v>7.7007555400000003</v>
      </c>
    </row>
    <row r="103" spans="1:38" x14ac:dyDescent="0.2">
      <c r="A103" s="83"/>
      <c r="B103" s="84" t="s">
        <v>160</v>
      </c>
      <c r="C103" s="85">
        <v>7.9000000000000001E-2</v>
      </c>
      <c r="D103" s="85">
        <v>0.13</v>
      </c>
      <c r="E103" s="85">
        <v>7.6899999999999996E-2</v>
      </c>
      <c r="F103" s="85">
        <v>0.13300000000000001</v>
      </c>
      <c r="G103" s="85">
        <v>0.1344368</v>
      </c>
      <c r="H103" s="85">
        <v>0.19344562000000001</v>
      </c>
      <c r="I103" s="85">
        <v>4.2101050000000001E-2</v>
      </c>
      <c r="J103" s="85">
        <v>8.9622199999999999E-2</v>
      </c>
      <c r="K103" s="85">
        <v>5.7114470000000001E-2</v>
      </c>
      <c r="L103" s="85">
        <v>0.1025927</v>
      </c>
      <c r="M103" s="85">
        <v>5.4221169999999999E-2</v>
      </c>
      <c r="N103" s="85">
        <v>9.0558879999999994E-2</v>
      </c>
      <c r="O103" s="85">
        <v>2.0990000000000002</v>
      </c>
      <c r="P103" s="85">
        <v>3.6680000000000001</v>
      </c>
      <c r="Q103" s="85">
        <v>1.78385704</v>
      </c>
      <c r="R103" s="85">
        <v>3.86374532</v>
      </c>
      <c r="S103" s="85">
        <v>1.46916863</v>
      </c>
      <c r="T103" s="85">
        <v>2.6851450055605208</v>
      </c>
      <c r="U103" s="85">
        <v>2.6758551100000001</v>
      </c>
      <c r="V103" s="85">
        <v>5.1159423300000002</v>
      </c>
      <c r="W103" s="85">
        <v>1.7532114400000001</v>
      </c>
      <c r="X103" s="85">
        <v>3.06311599</v>
      </c>
      <c r="Y103" s="85">
        <v>2.1070000000000002</v>
      </c>
      <c r="Z103" s="85">
        <v>3.63</v>
      </c>
      <c r="AA103" s="85">
        <v>1.1930000000000001</v>
      </c>
      <c r="AB103" s="85">
        <v>2.121</v>
      </c>
      <c r="AC103" s="105">
        <v>5.1689999999999996</v>
      </c>
      <c r="AD103" s="105">
        <v>6.7969999999999997</v>
      </c>
      <c r="AE103" s="85">
        <v>5.0979999999999999</v>
      </c>
      <c r="AF103" s="85">
        <v>7.2850000000000001</v>
      </c>
      <c r="AG103" s="85">
        <v>2.4283897699999999</v>
      </c>
      <c r="AH103" s="85">
        <v>3.9041270400000001</v>
      </c>
      <c r="AI103" s="85">
        <v>1.58008262</v>
      </c>
      <c r="AJ103" s="85">
        <v>2.30537269</v>
      </c>
      <c r="AK103" s="85">
        <v>4.5630548600000003</v>
      </c>
      <c r="AL103" s="85">
        <v>6.3422730899999999</v>
      </c>
    </row>
    <row r="104" spans="1:38" x14ac:dyDescent="0.2">
      <c r="A104" s="83"/>
      <c r="B104" s="84" t="s">
        <v>161</v>
      </c>
      <c r="C104" s="85">
        <v>2.7040000000000002</v>
      </c>
      <c r="D104" s="85">
        <v>3.47</v>
      </c>
      <c r="E104" s="85">
        <v>1.8338000000000001</v>
      </c>
      <c r="F104" s="85">
        <v>2.6387999999999998</v>
      </c>
      <c r="G104" s="85">
        <v>0.24827312000000001</v>
      </c>
      <c r="H104" s="85">
        <v>0.36856729999999999</v>
      </c>
      <c r="I104" s="85">
        <v>2.2038102300000002</v>
      </c>
      <c r="J104" s="85">
        <v>2.70382167</v>
      </c>
      <c r="K104" s="85">
        <v>0.40332087999999999</v>
      </c>
      <c r="L104" s="85">
        <v>0.56840849000000004</v>
      </c>
      <c r="M104" s="85">
        <v>0.88576752000000003</v>
      </c>
      <c r="N104" s="85">
        <v>0.95926412000000005</v>
      </c>
      <c r="O104" s="85">
        <v>5.6000000000000001E-2</v>
      </c>
      <c r="P104" s="85">
        <v>8.6999999999999994E-2</v>
      </c>
      <c r="Q104" s="85">
        <v>3.9830020000000001E-2</v>
      </c>
      <c r="R104" s="85">
        <v>7.1297730000000004E-2</v>
      </c>
      <c r="S104" s="85">
        <v>5.4787860000000001E-2</v>
      </c>
      <c r="T104" s="85">
        <v>7.2042896674928941E-2</v>
      </c>
      <c r="U104" s="85">
        <v>4.3209730000000002E-2</v>
      </c>
      <c r="V104" s="85">
        <v>5.0942019999999998E-2</v>
      </c>
      <c r="W104" s="85">
        <v>4.7038959999999998E-2</v>
      </c>
      <c r="X104" s="85">
        <v>7.2543990000000003E-2</v>
      </c>
      <c r="Y104" s="85">
        <v>4.8000000000000001E-2</v>
      </c>
      <c r="Z104" s="85">
        <v>0.06</v>
      </c>
      <c r="AA104" s="85">
        <v>0.109</v>
      </c>
      <c r="AB104" s="85">
        <v>0.125</v>
      </c>
      <c r="AC104" s="105">
        <v>6.0999999999999999E-2</v>
      </c>
      <c r="AD104" s="105">
        <v>8.2000000000000003E-2</v>
      </c>
      <c r="AE104" s="85">
        <v>5.3999999999999999E-2</v>
      </c>
      <c r="AF104" s="85">
        <v>6.8000000000000005E-2</v>
      </c>
      <c r="AG104" s="85">
        <v>4.4501569999999997E-2</v>
      </c>
      <c r="AH104" s="85">
        <v>6.6754090000000002E-2</v>
      </c>
      <c r="AI104" s="85">
        <v>5.4033579999999998E-2</v>
      </c>
      <c r="AJ104" s="85">
        <v>0.10330629</v>
      </c>
      <c r="AK104" s="85">
        <v>5.3660340000000001E-2</v>
      </c>
      <c r="AL104" s="85">
        <v>6.9348090000000001E-2</v>
      </c>
    </row>
    <row r="105" spans="1:38" s="90" customFormat="1" x14ac:dyDescent="0.2">
      <c r="A105" s="106"/>
      <c r="B105" s="88"/>
      <c r="C105" s="89"/>
      <c r="D105" s="89"/>
      <c r="E105" s="89"/>
      <c r="F105" s="89"/>
      <c r="G105" s="89"/>
      <c r="H105" s="89"/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89"/>
      <c r="Z105" s="89"/>
      <c r="AA105" s="89"/>
      <c r="AB105" s="89"/>
      <c r="AC105" s="107"/>
      <c r="AD105" s="107"/>
      <c r="AE105" s="89"/>
      <c r="AF105" s="89"/>
      <c r="AG105" s="89"/>
      <c r="AH105" s="89"/>
      <c r="AI105" s="89"/>
      <c r="AJ105" s="89"/>
      <c r="AK105" s="89"/>
      <c r="AL105" s="89"/>
    </row>
    <row r="106" spans="1:38" x14ac:dyDescent="0.2">
      <c r="A106" s="108" t="s">
        <v>182</v>
      </c>
      <c r="B106" s="84" t="s">
        <v>159</v>
      </c>
      <c r="C106" s="85">
        <v>1.1808700000000001</v>
      </c>
      <c r="D106" s="85">
        <v>1.33317</v>
      </c>
      <c r="E106" s="85">
        <v>0.96579999999999999</v>
      </c>
      <c r="F106" s="85">
        <v>1.0606</v>
      </c>
      <c r="G106" s="85">
        <v>0.18620967999999999</v>
      </c>
      <c r="H106" s="85">
        <v>0.40192549999999999</v>
      </c>
      <c r="I106" s="85">
        <v>0.33102222999999997</v>
      </c>
      <c r="J106" s="85">
        <v>0.4665165</v>
      </c>
      <c r="K106" s="85">
        <v>0.25971477999999998</v>
      </c>
      <c r="L106" s="85">
        <v>0.43077307999999997</v>
      </c>
      <c r="M106" s="85">
        <v>0.27452320299999999</v>
      </c>
      <c r="N106" s="85">
        <v>0.46329403000000002</v>
      </c>
      <c r="O106" s="85">
        <v>2.895E-2</v>
      </c>
      <c r="P106" s="85">
        <v>4.3430000000000003E-2</v>
      </c>
      <c r="Q106" s="85">
        <v>2.4688789999999999E-2</v>
      </c>
      <c r="R106" s="85">
        <v>6.2716980000000006E-2</v>
      </c>
      <c r="S106" s="85">
        <v>2.9977E-2</v>
      </c>
      <c r="T106" s="85">
        <v>7.1051060827250892E-2</v>
      </c>
      <c r="U106" s="85">
        <v>4.4501569999999997E-2</v>
      </c>
      <c r="V106" s="85">
        <v>6.3153219999999996E-2</v>
      </c>
      <c r="W106" s="85">
        <v>3.4315400000000003E-2</v>
      </c>
      <c r="X106" s="85">
        <v>9.8413500000000001E-2</v>
      </c>
      <c r="Y106" s="85">
        <v>2.256E-2</v>
      </c>
      <c r="Z106" s="85">
        <v>3.8870000000000002E-2</v>
      </c>
      <c r="AA106" s="85">
        <v>7.7469999999999997E-2</v>
      </c>
      <c r="AB106" s="85">
        <v>0.11743000000000001</v>
      </c>
      <c r="AC106" s="85">
        <v>6.5600000000000006E-2</v>
      </c>
      <c r="AD106" s="85">
        <v>0.1033</v>
      </c>
      <c r="AE106" s="85">
        <v>5.4969999999999998E-2</v>
      </c>
      <c r="AF106" s="85">
        <v>9.1499999999999998E-2</v>
      </c>
      <c r="AG106" s="85">
        <v>7.5624629999999998E-2</v>
      </c>
      <c r="AH106" s="85">
        <v>0.10223776</v>
      </c>
      <c r="AI106" s="85">
        <v>6.5380309999999997E-2</v>
      </c>
      <c r="AJ106" s="85">
        <v>8.5673929999999995E-2</v>
      </c>
      <c r="AK106" s="85">
        <v>7.2543990000000003E-2</v>
      </c>
      <c r="AL106" s="85">
        <v>0.12985738999999999</v>
      </c>
    </row>
    <row r="107" spans="1:38" x14ac:dyDescent="0.2">
      <c r="A107" s="84"/>
      <c r="B107" s="84" t="s">
        <v>160</v>
      </c>
      <c r="C107" s="85">
        <v>8.9099999999999995E-3</v>
      </c>
      <c r="D107" s="85">
        <v>1.7000000000000001E-4</v>
      </c>
      <c r="E107" s="85">
        <v>1.0500000000000001E-2</v>
      </c>
      <c r="F107" s="85">
        <v>1.8800000000000001E-2</v>
      </c>
      <c r="G107" s="85">
        <v>8.8811500000000008E-3</v>
      </c>
      <c r="H107" s="85">
        <v>1.067219E-2</v>
      </c>
      <c r="I107" s="85">
        <v>4.4100199999999997E-3</v>
      </c>
      <c r="J107" s="85">
        <v>6.12956E-3</v>
      </c>
      <c r="K107" s="85">
        <v>5.0657799999999998E-3</v>
      </c>
      <c r="L107" s="85">
        <v>8.2866199999999997E-3</v>
      </c>
      <c r="M107" s="85">
        <v>4.6132500000000002E-3</v>
      </c>
      <c r="N107" s="85">
        <v>8.25795E-3</v>
      </c>
      <c r="O107" s="85">
        <v>1.4E-3</v>
      </c>
      <c r="P107" s="85">
        <v>2.0000000000000002E-5</v>
      </c>
      <c r="Q107" s="85">
        <v>8.0321400000000001E-3</v>
      </c>
      <c r="R107" s="85">
        <v>2.1225300000000001E-3</v>
      </c>
      <c r="S107" s="85">
        <v>1.60301E-3</v>
      </c>
      <c r="T107" s="85">
        <v>1.1939846461836608E-3</v>
      </c>
      <c r="U107" s="85">
        <v>2.5066899999999998E-3</v>
      </c>
      <c r="V107" s="85">
        <v>2.6866099999999999E-3</v>
      </c>
      <c r="W107" s="85">
        <v>3.3654100000000001E-3</v>
      </c>
      <c r="X107" s="85">
        <v>2.34695E-3</v>
      </c>
      <c r="Y107" s="85">
        <v>1.5399999999999999E-3</v>
      </c>
      <c r="Z107" s="85">
        <v>1.0000000000000001E-5</v>
      </c>
      <c r="AA107" s="85">
        <v>1.8799999999999999E-3</v>
      </c>
      <c r="AB107" s="85">
        <v>3.0000000000000001E-5</v>
      </c>
      <c r="AC107" s="85">
        <v>4.8399999999999997E-3</v>
      </c>
      <c r="AD107" s="85">
        <v>5.0000000000000002E-5</v>
      </c>
      <c r="AE107" s="85">
        <v>2.1099999999999999E-3</v>
      </c>
      <c r="AF107" s="85">
        <v>3.0000000000000001E-5</v>
      </c>
      <c r="AG107" s="85">
        <v>4.7101900000000004E-3</v>
      </c>
      <c r="AH107" s="85">
        <v>2.7335699999999998E-3</v>
      </c>
      <c r="AI107" s="85">
        <v>1.9262400000000001E-3</v>
      </c>
      <c r="AJ107" s="85">
        <v>2.8104200000000001E-3</v>
      </c>
      <c r="AK107" s="85">
        <v>1.1202780000000001E-2</v>
      </c>
      <c r="AL107" s="85">
        <v>6.7542000000000001E-3</v>
      </c>
    </row>
    <row r="108" spans="1:38" x14ac:dyDescent="0.2">
      <c r="A108" s="84"/>
      <c r="B108" s="84" t="s">
        <v>161</v>
      </c>
      <c r="C108" s="85">
        <v>4.0695100000000002</v>
      </c>
      <c r="D108" s="85">
        <v>2.7035499999999999</v>
      </c>
      <c r="E108" s="85">
        <v>0.40610000000000002</v>
      </c>
      <c r="F108" s="85">
        <v>1.6527000000000001</v>
      </c>
      <c r="G108" s="85">
        <v>5.2991000000000002E-3</v>
      </c>
      <c r="H108" s="85">
        <v>0.17075503</v>
      </c>
      <c r="I108" s="85">
        <v>9.4203700000000008E-3</v>
      </c>
      <c r="J108" s="85">
        <v>1.51047259</v>
      </c>
      <c r="K108" s="85">
        <v>1.4297699999999999E-3</v>
      </c>
      <c r="L108" s="85">
        <v>0.2521755</v>
      </c>
      <c r="M108" s="85">
        <v>1.38586E-3</v>
      </c>
      <c r="N108" s="85">
        <v>0.56448220000000005</v>
      </c>
      <c r="O108" s="85">
        <v>0.21837000000000001</v>
      </c>
      <c r="P108" s="85">
        <v>0.19275999999999999</v>
      </c>
      <c r="Q108" s="85">
        <v>1.2446899999999999E-3</v>
      </c>
      <c r="R108" s="85">
        <v>0.20236055</v>
      </c>
      <c r="S108" s="85">
        <v>9.0801E-4</v>
      </c>
      <c r="T108" s="85">
        <v>0.22298212985502297</v>
      </c>
      <c r="U108" s="85">
        <v>1.56459E-3</v>
      </c>
      <c r="V108" s="85">
        <v>0.10294888000000001</v>
      </c>
      <c r="W108" s="85">
        <v>1.82233E-3</v>
      </c>
      <c r="X108" s="85">
        <v>0.17253967000000001</v>
      </c>
      <c r="Y108" s="85">
        <v>0.15548999999999999</v>
      </c>
      <c r="Z108" s="85">
        <v>0.13819999999999999</v>
      </c>
      <c r="AA108" s="85">
        <v>0.59043999999999996</v>
      </c>
      <c r="AB108" s="85">
        <v>0.65286</v>
      </c>
      <c r="AC108" s="85">
        <v>0.31204999999999999</v>
      </c>
      <c r="AD108" s="85">
        <v>0.26978000000000002</v>
      </c>
      <c r="AE108" s="85">
        <v>0.30881999999999998</v>
      </c>
      <c r="AF108" s="85">
        <v>0.24653</v>
      </c>
      <c r="AG108" s="85">
        <v>6.8338999999999997E-4</v>
      </c>
      <c r="AH108" s="85">
        <v>0.54904640999999998</v>
      </c>
      <c r="AI108" s="85">
        <v>9.5646999999999995E-4</v>
      </c>
      <c r="AJ108" s="85">
        <v>0.39502066000000002</v>
      </c>
      <c r="AK108" s="85">
        <v>2.4212999999999999E-3</v>
      </c>
      <c r="AL108" s="85">
        <v>0.18301070999999999</v>
      </c>
    </row>
    <row r="109" spans="1:38" s="90" customFormat="1" x14ac:dyDescent="0.2">
      <c r="A109" s="88"/>
    </row>
  </sheetData>
  <mergeCells count="36">
    <mergeCell ref="C26:D26"/>
    <mergeCell ref="E26:F26"/>
    <mergeCell ref="G26:H26"/>
    <mergeCell ref="I26:J26"/>
    <mergeCell ref="K26:L26"/>
    <mergeCell ref="AI26:AJ26"/>
    <mergeCell ref="AK26:AL26"/>
    <mergeCell ref="O26:P26"/>
    <mergeCell ref="Q26:R26"/>
    <mergeCell ref="S26:T26"/>
    <mergeCell ref="U26:V26"/>
    <mergeCell ref="W26:X26"/>
    <mergeCell ref="Y26:Z26"/>
    <mergeCell ref="M100:N100"/>
    <mergeCell ref="AA26:AB26"/>
    <mergeCell ref="AC26:AD26"/>
    <mergeCell ref="AE26:AF26"/>
    <mergeCell ref="AG26:AH26"/>
    <mergeCell ref="M26:N26"/>
    <mergeCell ref="C100:D100"/>
    <mergeCell ref="E100:F100"/>
    <mergeCell ref="G100:H100"/>
    <mergeCell ref="I100:J100"/>
    <mergeCell ref="K100:L100"/>
    <mergeCell ref="AK100:AL100"/>
    <mergeCell ref="O100:P100"/>
    <mergeCell ref="Q100:R100"/>
    <mergeCell ref="S100:T100"/>
    <mergeCell ref="U100:V100"/>
    <mergeCell ref="W100:X100"/>
    <mergeCell ref="Y100:Z100"/>
    <mergeCell ref="AA100:AB100"/>
    <mergeCell ref="AC100:AD100"/>
    <mergeCell ref="AE100:AF100"/>
    <mergeCell ref="AG100:AH100"/>
    <mergeCell ref="AI100:AJ100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2"/>
  <sheetViews>
    <sheetView zoomScale="55" zoomScaleNormal="55" zoomScalePageLayoutView="55" workbookViewId="0">
      <selection activeCell="M2" sqref="M2"/>
    </sheetView>
  </sheetViews>
  <sheetFormatPr baseColWidth="10" defaultRowHeight="15" x14ac:dyDescent="0.2"/>
  <cols>
    <col min="1" max="16384" width="10.83203125" style="4"/>
  </cols>
  <sheetData>
    <row r="2" spans="13:13" x14ac:dyDescent="0.2">
      <c r="M2" s="17" t="s">
        <v>48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2"/>
  <sheetViews>
    <sheetView topLeftCell="A28" zoomScale="76" zoomScaleNormal="76" zoomScalePageLayoutView="76" workbookViewId="0">
      <selection activeCell="N2" sqref="N2"/>
    </sheetView>
  </sheetViews>
  <sheetFormatPr baseColWidth="10" defaultRowHeight="15" x14ac:dyDescent="0.2"/>
  <cols>
    <col min="1" max="16384" width="10.83203125" style="4"/>
  </cols>
  <sheetData>
    <row r="2" spans="14:14" x14ac:dyDescent="0.2">
      <c r="N2" s="17" t="s">
        <v>34</v>
      </c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2"/>
  <sheetViews>
    <sheetView topLeftCell="A7" workbookViewId="0">
      <selection activeCell="I39" sqref="I39"/>
    </sheetView>
  </sheetViews>
  <sheetFormatPr baseColWidth="10" defaultRowHeight="15" x14ac:dyDescent="0.2"/>
  <cols>
    <col min="1" max="16384" width="10.83203125" style="4"/>
  </cols>
  <sheetData>
    <row r="2" spans="9:9" x14ac:dyDescent="0.2">
      <c r="I2" s="17" t="s">
        <v>35</v>
      </c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8"/>
  <sheetViews>
    <sheetView topLeftCell="J1" workbookViewId="0">
      <selection activeCell="AC18" sqref="AC18"/>
    </sheetView>
  </sheetViews>
  <sheetFormatPr baseColWidth="10" defaultRowHeight="15" x14ac:dyDescent="0.2"/>
  <cols>
    <col min="1" max="21" width="10.83203125" style="4"/>
    <col min="22" max="22" width="18.1640625" style="4" customWidth="1"/>
    <col min="23" max="23" width="16.6640625" style="4" customWidth="1"/>
    <col min="24" max="24" width="22.83203125" style="4" customWidth="1"/>
    <col min="25" max="25" width="17.5" style="4" customWidth="1"/>
    <col min="26" max="26" width="17.83203125" style="4" customWidth="1"/>
    <col min="27" max="27" width="20.6640625" style="4" customWidth="1"/>
    <col min="28" max="28" width="11.83203125" style="4" bestFit="1" customWidth="1"/>
    <col min="29" max="16384" width="10.83203125" style="4"/>
  </cols>
  <sheetData>
    <row r="1" spans="19:29" x14ac:dyDescent="0.2">
      <c r="S1" s="15"/>
      <c r="T1" s="15" t="s">
        <v>36</v>
      </c>
      <c r="U1" s="15" t="s">
        <v>37</v>
      </c>
      <c r="V1" s="15" t="s">
        <v>38</v>
      </c>
      <c r="W1" s="15" t="s">
        <v>39</v>
      </c>
      <c r="X1" s="15" t="s">
        <v>192</v>
      </c>
      <c r="Y1" s="15" t="s">
        <v>40</v>
      </c>
      <c r="Z1" s="15" t="s">
        <v>39</v>
      </c>
      <c r="AA1" s="15" t="s">
        <v>192</v>
      </c>
      <c r="AB1" s="15" t="s">
        <v>20</v>
      </c>
      <c r="AC1" s="15"/>
    </row>
    <row r="2" spans="19:29" x14ac:dyDescent="0.2">
      <c r="S2" s="15" t="s">
        <v>41</v>
      </c>
      <c r="T2" s="15"/>
      <c r="U2" s="15"/>
      <c r="V2" s="15"/>
      <c r="W2" s="15"/>
      <c r="X2" s="15"/>
      <c r="Y2" s="15"/>
      <c r="Z2" s="15"/>
      <c r="AA2" s="15"/>
      <c r="AB2" s="15"/>
      <c r="AC2" s="15"/>
    </row>
    <row r="3" spans="19:29" x14ac:dyDescent="0.2">
      <c r="S3" s="15">
        <v>1</v>
      </c>
      <c r="T3" s="15" t="s">
        <v>42</v>
      </c>
      <c r="U3" s="15" t="s">
        <v>23</v>
      </c>
      <c r="V3" s="15">
        <v>260</v>
      </c>
      <c r="W3" s="15">
        <f>V3-19</f>
        <v>241</v>
      </c>
      <c r="X3" s="19">
        <f>W3/W$4</f>
        <v>1.6724496877168631E-2</v>
      </c>
      <c r="Y3" s="15">
        <v>97</v>
      </c>
      <c r="Z3" s="15">
        <f>Y3-19</f>
        <v>78</v>
      </c>
      <c r="AA3" s="19">
        <f>Z3/Z$4</f>
        <v>5.7872087846861549E-3</v>
      </c>
      <c r="AB3" s="15">
        <f>AVERAGE(X3,AA3)</f>
        <v>1.1255852830927393E-2</v>
      </c>
      <c r="AC3" s="15"/>
    </row>
    <row r="4" spans="19:29" x14ac:dyDescent="0.2">
      <c r="S4" s="15">
        <v>2</v>
      </c>
      <c r="T4" s="15" t="s">
        <v>5</v>
      </c>
      <c r="U4" s="15" t="s">
        <v>23</v>
      </c>
      <c r="V4" s="15">
        <v>14429</v>
      </c>
      <c r="W4" s="15">
        <f t="shared" ref="W4:W7" si="0">V4-19</f>
        <v>14410</v>
      </c>
      <c r="X4" s="19">
        <f t="shared" ref="X4:X7" si="1">W4/W$4</f>
        <v>1</v>
      </c>
      <c r="Y4" s="15">
        <v>13497</v>
      </c>
      <c r="Z4" s="15">
        <f t="shared" ref="Z4:Z7" si="2">Y4-19</f>
        <v>13478</v>
      </c>
      <c r="AA4" s="19">
        <f t="shared" ref="AA4:AA7" si="3">Z4/Z$4</f>
        <v>1</v>
      </c>
      <c r="AB4" s="15">
        <f t="shared" ref="AB4:AB12" si="4">AVERAGE(X4,AA4)</f>
        <v>1</v>
      </c>
      <c r="AC4" s="15"/>
    </row>
    <row r="5" spans="19:29" x14ac:dyDescent="0.2">
      <c r="S5" s="15">
        <v>3</v>
      </c>
      <c r="T5" s="15" t="s">
        <v>5</v>
      </c>
      <c r="U5" s="15" t="s">
        <v>24</v>
      </c>
      <c r="V5" s="15">
        <v>11009</v>
      </c>
      <c r="W5" s="15">
        <f t="shared" si="0"/>
        <v>10990</v>
      </c>
      <c r="X5" s="19">
        <f t="shared" si="1"/>
        <v>0.76266481609993064</v>
      </c>
      <c r="Y5" s="15">
        <v>8825</v>
      </c>
      <c r="Z5" s="15">
        <f t="shared" si="2"/>
        <v>8806</v>
      </c>
      <c r="AA5" s="19">
        <f t="shared" si="3"/>
        <v>0.65336103279418312</v>
      </c>
      <c r="AB5" s="15">
        <f t="shared" si="4"/>
        <v>0.70801292444705688</v>
      </c>
      <c r="AC5" s="15"/>
    </row>
    <row r="6" spans="19:29" x14ac:dyDescent="0.2">
      <c r="S6" s="15">
        <v>4</v>
      </c>
      <c r="T6" s="15" t="s">
        <v>5</v>
      </c>
      <c r="U6" s="15" t="s">
        <v>25</v>
      </c>
      <c r="V6" s="15">
        <v>7507</v>
      </c>
      <c r="W6" s="15">
        <f t="shared" si="0"/>
        <v>7488</v>
      </c>
      <c r="X6" s="19">
        <f t="shared" si="1"/>
        <v>0.51963913948646778</v>
      </c>
      <c r="Y6" s="15">
        <v>8134</v>
      </c>
      <c r="Z6" s="15">
        <f t="shared" si="2"/>
        <v>8115</v>
      </c>
      <c r="AA6" s="19">
        <f t="shared" si="3"/>
        <v>0.6020922985606173</v>
      </c>
      <c r="AB6" s="15">
        <f t="shared" si="4"/>
        <v>0.56086571902354254</v>
      </c>
      <c r="AC6" s="15"/>
    </row>
    <row r="7" spans="19:29" x14ac:dyDescent="0.2">
      <c r="S7" s="15">
        <v>5</v>
      </c>
      <c r="T7" s="15" t="s">
        <v>5</v>
      </c>
      <c r="U7" s="15" t="s">
        <v>43</v>
      </c>
      <c r="V7" s="15">
        <v>1965</v>
      </c>
      <c r="W7" s="15">
        <f t="shared" si="0"/>
        <v>1946</v>
      </c>
      <c r="X7" s="19">
        <f t="shared" si="1"/>
        <v>0.13504510756419152</v>
      </c>
      <c r="Y7" s="15">
        <v>2280</v>
      </c>
      <c r="Z7" s="15">
        <f t="shared" si="2"/>
        <v>2261</v>
      </c>
      <c r="AA7" s="19">
        <f t="shared" si="3"/>
        <v>0.16775485977147944</v>
      </c>
      <c r="AB7" s="15">
        <f t="shared" si="4"/>
        <v>0.15139998366783547</v>
      </c>
      <c r="AC7" s="15"/>
    </row>
    <row r="8" spans="19:29" x14ac:dyDescent="0.2">
      <c r="S8" s="15" t="s">
        <v>44</v>
      </c>
      <c r="T8" s="15"/>
      <c r="U8" s="15"/>
      <c r="V8" s="15"/>
      <c r="W8" s="15"/>
      <c r="X8" s="19"/>
      <c r="Y8" s="15"/>
      <c r="Z8" s="15"/>
      <c r="AA8" s="19"/>
      <c r="AB8" s="15"/>
      <c r="AC8" s="15"/>
    </row>
    <row r="9" spans="19:29" x14ac:dyDescent="0.2">
      <c r="S9" s="15">
        <v>6</v>
      </c>
      <c r="T9" s="15" t="s">
        <v>5</v>
      </c>
      <c r="U9" s="15" t="s">
        <v>23</v>
      </c>
      <c r="V9" s="15">
        <v>16164</v>
      </c>
      <c r="W9" s="15">
        <f>V9-19</f>
        <v>16145</v>
      </c>
      <c r="X9" s="19">
        <f>W9/W$9</f>
        <v>1</v>
      </c>
      <c r="Y9" s="15">
        <v>13344</v>
      </c>
      <c r="Z9" s="15">
        <f>Y9-19</f>
        <v>13325</v>
      </c>
      <c r="AA9" s="19">
        <f>Z9/Z$9</f>
        <v>1</v>
      </c>
      <c r="AB9" s="15">
        <f t="shared" si="4"/>
        <v>1</v>
      </c>
      <c r="AC9" s="15"/>
    </row>
    <row r="10" spans="19:29" x14ac:dyDescent="0.2">
      <c r="S10" s="15">
        <v>7</v>
      </c>
      <c r="T10" s="15" t="s">
        <v>5</v>
      </c>
      <c r="U10" s="15" t="s">
        <v>45</v>
      </c>
      <c r="V10" s="15">
        <v>12432</v>
      </c>
      <c r="W10" s="15">
        <f>V10-19</f>
        <v>12413</v>
      </c>
      <c r="X10" s="19">
        <f t="shared" ref="X10:X12" si="5">W10/W$9</f>
        <v>0.76884484360483119</v>
      </c>
      <c r="Y10" s="15">
        <v>12368</v>
      </c>
      <c r="Z10" s="15">
        <f>Y10-19</f>
        <v>12349</v>
      </c>
      <c r="AA10" s="19">
        <f t="shared" ref="AA10:AA12" si="6">Z10/Z$9</f>
        <v>0.92675422138836772</v>
      </c>
      <c r="AB10" s="15">
        <f t="shared" si="4"/>
        <v>0.84779953249659945</v>
      </c>
      <c r="AC10" s="15"/>
    </row>
    <row r="11" spans="19:29" x14ac:dyDescent="0.2">
      <c r="S11" s="15">
        <v>8</v>
      </c>
      <c r="T11" s="15" t="s">
        <v>5</v>
      </c>
      <c r="U11" s="15" t="s">
        <v>46</v>
      </c>
      <c r="V11" s="15">
        <v>10377</v>
      </c>
      <c r="W11" s="15">
        <f>V11-19</f>
        <v>10358</v>
      </c>
      <c r="X11" s="19">
        <f t="shared" si="5"/>
        <v>0.64156085475379376</v>
      </c>
      <c r="Y11" s="18">
        <v>9216</v>
      </c>
      <c r="Z11" s="15">
        <f>Y11-19</f>
        <v>9197</v>
      </c>
      <c r="AA11" s="19">
        <f t="shared" si="6"/>
        <v>0.69020637898686676</v>
      </c>
      <c r="AB11" s="15">
        <f t="shared" si="4"/>
        <v>0.66588361687033026</v>
      </c>
      <c r="AC11" s="15"/>
    </row>
    <row r="12" spans="19:29" x14ac:dyDescent="0.2">
      <c r="S12" s="15">
        <v>9</v>
      </c>
      <c r="T12" s="15" t="s">
        <v>5</v>
      </c>
      <c r="U12" s="15" t="s">
        <v>47</v>
      </c>
      <c r="V12" s="15">
        <v>5087</v>
      </c>
      <c r="W12" s="15">
        <f>V12-19</f>
        <v>5068</v>
      </c>
      <c r="X12" s="19">
        <f t="shared" si="5"/>
        <v>0.31390523381851965</v>
      </c>
      <c r="Y12" s="15">
        <v>5006</v>
      </c>
      <c r="Z12" s="15">
        <f>Y12-19</f>
        <v>4987</v>
      </c>
      <c r="AA12" s="19">
        <f t="shared" si="6"/>
        <v>0.37425891181988741</v>
      </c>
      <c r="AB12" s="15">
        <f t="shared" si="4"/>
        <v>0.34408207281920355</v>
      </c>
      <c r="AC12" s="15"/>
    </row>
    <row r="13" spans="19:29" x14ac:dyDescent="0.2">
      <c r="S13" s="15"/>
      <c r="T13" s="15"/>
      <c r="U13" s="15" t="s">
        <v>28</v>
      </c>
      <c r="V13" s="15">
        <v>19</v>
      </c>
      <c r="W13" s="15">
        <f>V13-19</f>
        <v>0</v>
      </c>
      <c r="X13" s="15"/>
      <c r="Y13" s="15"/>
      <c r="Z13" s="15"/>
      <c r="AA13" s="15"/>
      <c r="AB13" s="15"/>
      <c r="AC13" s="15"/>
    </row>
    <row r="14" spans="19:29" x14ac:dyDescent="0.2"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</row>
    <row r="38" spans="1:1" x14ac:dyDescent="0.2">
      <c r="A38" s="4" t="s">
        <v>49</v>
      </c>
    </row>
  </sheetData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E36" sqref="E36"/>
    </sheetView>
  </sheetViews>
  <sheetFormatPr baseColWidth="10" defaultRowHeight="16" x14ac:dyDescent="0.2"/>
  <sheetData>
    <row r="1" spans="1:11" x14ac:dyDescent="0.2">
      <c r="A1" s="3" t="s">
        <v>92</v>
      </c>
    </row>
    <row r="4" spans="1:11" x14ac:dyDescent="0.2">
      <c r="A4" s="3" t="s">
        <v>90</v>
      </c>
      <c r="K4" s="3" t="s">
        <v>91</v>
      </c>
    </row>
    <row r="17" spans="1:11" x14ac:dyDescent="0.2">
      <c r="A17" s="3" t="s">
        <v>89</v>
      </c>
      <c r="K17" s="3" t="s">
        <v>93</v>
      </c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8"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Fig 2a-b-c</vt:lpstr>
      <vt:lpstr>Fig 2d</vt:lpstr>
      <vt:lpstr>Fig 3 c</vt:lpstr>
      <vt:lpstr>Fig 3d</vt:lpstr>
      <vt:lpstr>Fig 3 c-d</vt:lpstr>
      <vt:lpstr>Fig 4f</vt:lpstr>
      <vt:lpstr>Fig 4 f</vt:lpstr>
      <vt:lpstr>Fig 5a-b</vt:lpstr>
      <vt:lpstr>Fig 5 a-b</vt:lpstr>
      <vt:lpstr>Sup Fig 2 a-b-c-d</vt:lpstr>
      <vt:lpstr>Sup Fig 2a</vt:lpstr>
      <vt:lpstr>Sup Fig 2b</vt:lpstr>
      <vt:lpstr>Sup Fig 2c</vt:lpstr>
      <vt:lpstr>Sup Fig 2d</vt:lpstr>
      <vt:lpstr>Sup Fig 7 a-b</vt:lpstr>
      <vt:lpstr>Feuil7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2019-03-23T15:28:33Z</dcterms:created>
  <dcterms:modified xsi:type="dcterms:W3CDTF">2019-03-26T09:13:06Z</dcterms:modified>
</cp:coreProperties>
</file>