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0" yWindow="0" windowWidth="25600" windowHeight="15520" tabRatio="837" activeTab="1"/>
  </bookViews>
  <sheets>
    <sheet name="Supplementary Fig 1b" sheetId="10" r:id="rId1"/>
    <sheet name="Supplementary Fig 2b" sheetId="3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32" l="1"/>
  <c r="D4" i="32"/>
  <c r="G4" i="32"/>
  <c r="J4" i="32"/>
  <c r="K4" i="32"/>
  <c r="C23" i="32"/>
  <c r="J11" i="32"/>
  <c r="D23" i="32"/>
  <c r="D11" i="32"/>
  <c r="B23" i="32"/>
  <c r="E23" i="32"/>
  <c r="F23" i="32"/>
  <c r="G10" i="32"/>
  <c r="C22" i="32"/>
  <c r="J10" i="32"/>
  <c r="D22" i="32"/>
  <c r="B22" i="32"/>
  <c r="E22" i="32"/>
  <c r="F22" i="32"/>
  <c r="G9" i="32"/>
  <c r="C21" i="32"/>
  <c r="J9" i="32"/>
  <c r="D21" i="32"/>
  <c r="D9" i="32"/>
  <c r="B21" i="32"/>
  <c r="E21" i="32"/>
  <c r="F21" i="32"/>
  <c r="G8" i="32"/>
  <c r="C20" i="32"/>
  <c r="J8" i="32"/>
  <c r="D20" i="32"/>
  <c r="D8" i="32"/>
  <c r="B20" i="32"/>
  <c r="E20" i="32"/>
  <c r="F20" i="32"/>
  <c r="G7" i="32"/>
  <c r="D3" i="32"/>
  <c r="G3" i="32"/>
  <c r="J3" i="32"/>
  <c r="K3" i="32"/>
  <c r="C19" i="32"/>
  <c r="J7" i="32"/>
  <c r="D19" i="32"/>
  <c r="D7" i="32"/>
  <c r="B19" i="32"/>
  <c r="E19" i="32"/>
  <c r="F19" i="32"/>
  <c r="G6" i="32"/>
  <c r="C18" i="32"/>
  <c r="J6" i="32"/>
  <c r="D18" i="32"/>
  <c r="D6" i="32"/>
  <c r="B18" i="32"/>
  <c r="E18" i="32"/>
  <c r="F18" i="32"/>
  <c r="G5" i="32"/>
  <c r="C17" i="32"/>
  <c r="J5" i="32"/>
  <c r="D17" i="32"/>
  <c r="D5" i="32"/>
  <c r="B17" i="32"/>
  <c r="E17" i="32"/>
  <c r="F17" i="32"/>
  <c r="C16" i="32"/>
  <c r="D16" i="32"/>
  <c r="B16" i="32"/>
  <c r="E16" i="32"/>
  <c r="F16" i="32"/>
  <c r="C15" i="32"/>
  <c r="D15" i="32"/>
  <c r="B15" i="32"/>
  <c r="E15" i="32"/>
  <c r="F15" i="32"/>
  <c r="L11" i="32"/>
  <c r="K11" i="32"/>
  <c r="D10" i="32"/>
  <c r="L10" i="32"/>
  <c r="K10" i="32"/>
  <c r="L9" i="32"/>
  <c r="K9" i="32"/>
  <c r="L8" i="32"/>
  <c r="K8" i="32"/>
  <c r="L7" i="32"/>
  <c r="K7" i="32"/>
  <c r="L6" i="32"/>
  <c r="K6" i="32"/>
  <c r="L5" i="32"/>
  <c r="K5" i="32"/>
  <c r="L4" i="32"/>
  <c r="L3" i="32"/>
  <c r="E19" i="10"/>
  <c r="F19" i="10"/>
  <c r="G19" i="10"/>
  <c r="H19" i="10"/>
  <c r="I19" i="10"/>
  <c r="J19" i="10"/>
  <c r="K19" i="10"/>
  <c r="D19" i="10"/>
  <c r="E17" i="10"/>
  <c r="F17" i="10"/>
  <c r="G17" i="10"/>
  <c r="H17" i="10"/>
  <c r="I17" i="10"/>
  <c r="J17" i="10"/>
  <c r="K17" i="10"/>
  <c r="D17" i="10"/>
  <c r="E15" i="10"/>
  <c r="F15" i="10"/>
  <c r="G15" i="10"/>
  <c r="H15" i="10"/>
  <c r="I15" i="10"/>
  <c r="J15" i="10"/>
  <c r="K15" i="10"/>
  <c r="D15" i="10"/>
  <c r="E8" i="10"/>
  <c r="F8" i="10"/>
  <c r="G8" i="10"/>
  <c r="H8" i="10"/>
  <c r="I8" i="10"/>
  <c r="J8" i="10"/>
  <c r="K8" i="10"/>
  <c r="D8" i="10"/>
  <c r="E6" i="10"/>
  <c r="F6" i="10"/>
  <c r="G6" i="10"/>
  <c r="H6" i="10"/>
  <c r="I6" i="10"/>
  <c r="J6" i="10"/>
  <c r="K6" i="10"/>
  <c r="D6" i="10"/>
  <c r="E4" i="10"/>
  <c r="F4" i="10"/>
  <c r="G4" i="10"/>
  <c r="H4" i="10"/>
  <c r="I4" i="10"/>
  <c r="J4" i="10"/>
  <c r="K4" i="10"/>
  <c r="D4" i="10"/>
  <c r="D26" i="10"/>
  <c r="E30" i="10"/>
  <c r="F30" i="10"/>
  <c r="G30" i="10"/>
  <c r="H30" i="10"/>
  <c r="I30" i="10"/>
  <c r="J30" i="10"/>
  <c r="K30" i="10"/>
  <c r="D30" i="10"/>
  <c r="E28" i="10"/>
  <c r="F28" i="10"/>
  <c r="G28" i="10"/>
  <c r="H28" i="10"/>
  <c r="I28" i="10"/>
  <c r="J28" i="10"/>
  <c r="K28" i="10"/>
  <c r="D28" i="10"/>
  <c r="E26" i="10"/>
  <c r="F26" i="10"/>
  <c r="G26" i="10"/>
  <c r="H26" i="10"/>
  <c r="I26" i="10"/>
  <c r="J26" i="10"/>
  <c r="K26" i="10"/>
</calcChain>
</file>

<file path=xl/sharedStrings.xml><?xml version="1.0" encoding="utf-8"?>
<sst xmlns="http://schemas.openxmlformats.org/spreadsheetml/2006/main" count="74" uniqueCount="26">
  <si>
    <t>3'OH-mureidomycin</t>
  </si>
  <si>
    <t>Background</t>
  </si>
  <si>
    <t>Replicate 1</t>
  </si>
  <si>
    <t>Replicate 2</t>
  </si>
  <si>
    <t>Normalized</t>
  </si>
  <si>
    <t>Raw Data</t>
  </si>
  <si>
    <t>Replicate 3</t>
  </si>
  <si>
    <t>Carbcaprazamycin</t>
  </si>
  <si>
    <t>Capuramycin</t>
  </si>
  <si>
    <t>3'OH-mureidomycin (μM)</t>
  </si>
  <si>
    <t>Carbacaprazamycin (μM)</t>
  </si>
  <si>
    <t>Capuramycin (μM)</t>
  </si>
  <si>
    <t>Repliacte 3</t>
  </si>
  <si>
    <t>Average</t>
  </si>
  <si>
    <t>Std Dev</t>
  </si>
  <si>
    <t>Signal</t>
  </si>
  <si>
    <t>Bacground subtracted signal</t>
  </si>
  <si>
    <t>MraYAA only, water</t>
  </si>
  <si>
    <t>MraYAA only, DMSO</t>
  </si>
  <si>
    <t>NB7</t>
  </si>
  <si>
    <t>CAP</t>
  </si>
  <si>
    <t>CAP NB7</t>
  </si>
  <si>
    <t xml:space="preserve">CAR </t>
  </si>
  <si>
    <t>CAR NB7</t>
  </si>
  <si>
    <t>3OH</t>
  </si>
  <si>
    <t>3OH NB7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</si>
</sst>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384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45">
    <xf numFmtId="0" fontId="0" fillId="0" borderId="0" xfId="0"/>
    <xf numFmtId="0" fontId="5" fillId="0" borderId="0" xfId="1" applyFont="1"/>
    <xf numFmtId="0" fontId="3" fillId="0" borderId="0" xfId="1722"/>
    <xf numFmtId="0" fontId="3" fillId="0" borderId="0" xfId="1722" applyAlignment="1">
      <alignment horizontal="center"/>
    </xf>
    <xf numFmtId="0" fontId="2" fillId="0" borderId="0" xfId="1722" applyFont="1"/>
    <xf numFmtId="0" fontId="2" fillId="0" borderId="0" xfId="1722" applyFont="1" applyAlignment="1">
      <alignment horizontal="center"/>
    </xf>
    <xf numFmtId="0" fontId="2" fillId="0" borderId="0" xfId="1722" applyFont="1" applyAlignment="1">
      <alignment horizontal="left"/>
    </xf>
    <xf numFmtId="0" fontId="9" fillId="0" borderId="0" xfId="1722" applyFont="1"/>
    <xf numFmtId="0" fontId="9" fillId="0" borderId="0" xfId="1722" applyFont="1" applyAlignment="1">
      <alignment horizontal="center"/>
    </xf>
    <xf numFmtId="0" fontId="9" fillId="0" borderId="0" xfId="1" applyFont="1" applyFill="1" applyAlignment="1">
      <alignment horizontal="center"/>
    </xf>
    <xf numFmtId="0" fontId="2" fillId="0" borderId="0" xfId="1722" applyFont="1" applyAlignment="1">
      <alignment horizontal="right"/>
    </xf>
    <xf numFmtId="0" fontId="2" fillId="0" borderId="0" xfId="1722" applyFont="1" applyFill="1" applyAlignment="1">
      <alignment horizontal="center"/>
    </xf>
    <xf numFmtId="0" fontId="3" fillId="0" borderId="0" xfId="1722" applyFill="1" applyAlignment="1">
      <alignment horizontal="center"/>
    </xf>
    <xf numFmtId="0" fontId="3" fillId="0" borderId="0" xfId="1722" applyFill="1"/>
    <xf numFmtId="0" fontId="9" fillId="0" borderId="0" xfId="1722" applyFont="1" applyFill="1"/>
    <xf numFmtId="2" fontId="2" fillId="0" borderId="0" xfId="1722" applyNumberFormat="1" applyFont="1" applyAlignment="1">
      <alignment horizontal="center"/>
    </xf>
    <xf numFmtId="2" fontId="3" fillId="0" borderId="0" xfId="1722" applyNumberFormat="1" applyAlignment="1">
      <alignment horizontal="center"/>
    </xf>
    <xf numFmtId="0" fontId="1" fillId="0" borderId="0" xfId="2383"/>
    <xf numFmtId="0" fontId="8" fillId="0" borderId="4" xfId="2383" applyFont="1" applyBorder="1" applyAlignment="1">
      <alignment horizontal="center"/>
    </xf>
    <xf numFmtId="0" fontId="1" fillId="0" borderId="0" xfId="2383" applyAlignment="1">
      <alignment horizontal="center"/>
    </xf>
    <xf numFmtId="0" fontId="10" fillId="0" borderId="5" xfId="2383" applyFont="1" applyBorder="1" applyAlignment="1">
      <alignment horizontal="center"/>
    </xf>
    <xf numFmtId="0" fontId="10" fillId="0" borderId="0" xfId="2383" applyFont="1" applyBorder="1" applyAlignment="1">
      <alignment horizontal="center"/>
    </xf>
    <xf numFmtId="0" fontId="10" fillId="0" borderId="6" xfId="2383" applyFont="1" applyBorder="1" applyAlignment="1">
      <alignment horizontal="center"/>
    </xf>
    <xf numFmtId="0" fontId="1" fillId="0" borderId="7" xfId="2383" applyBorder="1" applyAlignment="1">
      <alignment horizontal="center"/>
    </xf>
    <xf numFmtId="0" fontId="1" fillId="0" borderId="0" xfId="2383" applyFont="1"/>
    <xf numFmtId="0" fontId="1" fillId="0" borderId="5" xfId="2383" applyBorder="1" applyAlignment="1">
      <alignment horizontal="center"/>
    </xf>
    <xf numFmtId="0" fontId="1" fillId="0" borderId="0" xfId="2383" applyBorder="1" applyAlignment="1">
      <alignment horizontal="center"/>
    </xf>
    <xf numFmtId="0" fontId="11" fillId="0" borderId="6" xfId="0" applyFont="1" applyBorder="1" applyAlignment="1">
      <alignment horizontal="center"/>
    </xf>
    <xf numFmtId="164" fontId="1" fillId="0" borderId="8" xfId="2383" applyNumberFormat="1" applyBorder="1" applyAlignment="1">
      <alignment horizontal="center"/>
    </xf>
    <xf numFmtId="0" fontId="1" fillId="0" borderId="9" xfId="2383" applyBorder="1" applyAlignment="1">
      <alignment horizontal="center"/>
    </xf>
    <xf numFmtId="0" fontId="1" fillId="0" borderId="10" xfId="2383" applyBorder="1" applyAlignment="1">
      <alignment horizontal="center"/>
    </xf>
    <xf numFmtId="0" fontId="11" fillId="0" borderId="11" xfId="0" applyFont="1" applyBorder="1" applyAlignment="1">
      <alignment horizontal="center"/>
    </xf>
    <xf numFmtId="164" fontId="1" fillId="0" borderId="12" xfId="2383" applyNumberFormat="1" applyBorder="1" applyAlignment="1">
      <alignment horizontal="center"/>
    </xf>
    <xf numFmtId="0" fontId="10" fillId="0" borderId="0" xfId="2383" applyFont="1"/>
    <xf numFmtId="0" fontId="10" fillId="0" borderId="7" xfId="2383" applyFont="1" applyBorder="1" applyAlignment="1">
      <alignment horizontal="center"/>
    </xf>
    <xf numFmtId="0" fontId="10" fillId="0" borderId="13" xfId="2383" applyFont="1" applyBorder="1" applyAlignment="1">
      <alignment horizontal="center"/>
    </xf>
    <xf numFmtId="0" fontId="9" fillId="0" borderId="13" xfId="2383" applyFont="1" applyBorder="1" applyAlignment="1">
      <alignment horizontal="center"/>
    </xf>
    <xf numFmtId="0" fontId="9" fillId="0" borderId="7" xfId="2383" applyFont="1" applyBorder="1" applyAlignment="1">
      <alignment horizontal="center"/>
    </xf>
    <xf numFmtId="164" fontId="11" fillId="0" borderId="8" xfId="0" applyNumberFormat="1" applyFont="1" applyBorder="1" applyAlignment="1">
      <alignment horizontal="center"/>
    </xf>
    <xf numFmtId="164" fontId="1" fillId="0" borderId="0" xfId="2383" applyNumberForma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0" fontId="9" fillId="0" borderId="0" xfId="1" applyFont="1" applyFill="1" applyAlignment="1">
      <alignment horizontal="center"/>
    </xf>
    <xf numFmtId="0" fontId="8" fillId="0" borderId="1" xfId="2383" applyFont="1" applyBorder="1" applyAlignment="1">
      <alignment horizontal="center"/>
    </xf>
    <xf numFmtId="0" fontId="8" fillId="0" borderId="2" xfId="2383" applyFont="1" applyBorder="1" applyAlignment="1">
      <alignment horizontal="center"/>
    </xf>
    <xf numFmtId="0" fontId="8" fillId="0" borderId="3" xfId="2383" applyFont="1" applyBorder="1" applyAlignment="1">
      <alignment horizontal="center"/>
    </xf>
  </cellXfs>
  <cellStyles count="238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13" builtinId="9" hidden="1"/>
    <cellStyle name="Followed Hyperlink" xfId="1415" builtinId="9" hidden="1"/>
    <cellStyle name="Followed Hyperlink" xfId="1417" builtinId="9" hidden="1"/>
    <cellStyle name="Followed Hyperlink" xfId="1419" builtinId="9" hidden="1"/>
    <cellStyle name="Followed Hyperlink" xfId="1421" builtinId="9" hidden="1"/>
    <cellStyle name="Followed Hyperlink" xfId="1423" builtinId="9" hidden="1"/>
    <cellStyle name="Followed Hyperlink" xfId="1425" builtinId="9" hidden="1"/>
    <cellStyle name="Followed Hyperlink" xfId="1427" builtinId="9" hidden="1"/>
    <cellStyle name="Followed Hyperlink" xfId="1429" builtinId="9" hidden="1"/>
    <cellStyle name="Followed Hyperlink" xfId="1431" builtinId="9" hidden="1"/>
    <cellStyle name="Followed Hyperlink" xfId="1433" builtinId="9" hidden="1"/>
    <cellStyle name="Followed Hyperlink" xfId="1435" builtinId="9" hidden="1"/>
    <cellStyle name="Followed Hyperlink" xfId="1437" builtinId="9" hidden="1"/>
    <cellStyle name="Followed Hyperlink" xfId="1439" builtinId="9" hidden="1"/>
    <cellStyle name="Followed Hyperlink" xfId="1441" builtinId="9" hidden="1"/>
    <cellStyle name="Followed Hyperlink" xfId="1443" builtinId="9" hidden="1"/>
    <cellStyle name="Followed Hyperlink" xfId="1445" builtinId="9" hidden="1"/>
    <cellStyle name="Followed Hyperlink" xfId="1447" builtinId="9" hidden="1"/>
    <cellStyle name="Followed Hyperlink" xfId="1449" builtinId="9" hidden="1"/>
    <cellStyle name="Followed Hyperlink" xfId="1451" builtinId="9" hidden="1"/>
    <cellStyle name="Followed Hyperlink" xfId="1453" builtinId="9" hidden="1"/>
    <cellStyle name="Followed Hyperlink" xfId="1455" builtinId="9" hidden="1"/>
    <cellStyle name="Followed Hyperlink" xfId="1457" builtinId="9" hidden="1"/>
    <cellStyle name="Followed Hyperlink" xfId="1459" builtinId="9" hidden="1"/>
    <cellStyle name="Followed Hyperlink" xfId="1461" builtinId="9" hidden="1"/>
    <cellStyle name="Followed Hyperlink" xfId="1463" builtinId="9" hidden="1"/>
    <cellStyle name="Followed Hyperlink" xfId="1465" builtinId="9" hidden="1"/>
    <cellStyle name="Followed Hyperlink" xfId="1467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7" builtinId="9" hidden="1"/>
    <cellStyle name="Followed Hyperlink" xfId="1579" builtinId="9" hidden="1"/>
    <cellStyle name="Followed Hyperlink" xfId="1581" builtinId="9" hidden="1"/>
    <cellStyle name="Followed Hyperlink" xfId="1583" builtinId="9" hidden="1"/>
    <cellStyle name="Followed Hyperlink" xfId="1585" builtinId="9" hidden="1"/>
    <cellStyle name="Followed Hyperlink" xfId="1587" builtinId="9" hidden="1"/>
    <cellStyle name="Followed Hyperlink" xfId="1589" builtinId="9" hidden="1"/>
    <cellStyle name="Followed Hyperlink" xfId="1591" builtinId="9" hidden="1"/>
    <cellStyle name="Followed Hyperlink" xfId="1593" builtinId="9" hidden="1"/>
    <cellStyle name="Followed Hyperlink" xfId="1595" builtinId="9" hidden="1"/>
    <cellStyle name="Followed Hyperlink" xfId="1597" builtinId="9" hidden="1"/>
    <cellStyle name="Followed Hyperlink" xfId="1599" builtinId="9" hidden="1"/>
    <cellStyle name="Followed Hyperlink" xfId="1601" builtinId="9" hidden="1"/>
    <cellStyle name="Followed Hyperlink" xfId="1603" builtinId="9" hidden="1"/>
    <cellStyle name="Followed Hyperlink" xfId="1605" builtinId="9" hidden="1"/>
    <cellStyle name="Followed Hyperlink" xfId="1607" builtinId="9" hidden="1"/>
    <cellStyle name="Followed Hyperlink" xfId="1609" builtinId="9" hidden="1"/>
    <cellStyle name="Followed Hyperlink" xfId="1611" builtinId="9" hidden="1"/>
    <cellStyle name="Followed Hyperlink" xfId="1613" builtinId="9" hidden="1"/>
    <cellStyle name="Followed Hyperlink" xfId="1615" builtinId="9" hidden="1"/>
    <cellStyle name="Followed Hyperlink" xfId="1617" builtinId="9" hidden="1"/>
    <cellStyle name="Followed Hyperlink" xfId="1619" builtinId="9" hidden="1"/>
    <cellStyle name="Followed Hyperlink" xfId="1621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3" builtinId="9" hidden="1"/>
    <cellStyle name="Followed Hyperlink" xfId="1645" builtinId="9" hidden="1"/>
    <cellStyle name="Followed Hyperlink" xfId="1647" builtinId="9" hidden="1"/>
    <cellStyle name="Followed Hyperlink" xfId="1649" builtinId="9" hidden="1"/>
    <cellStyle name="Followed Hyperlink" xfId="1651" builtinId="9" hidden="1"/>
    <cellStyle name="Followed Hyperlink" xfId="1653" builtinId="9" hidden="1"/>
    <cellStyle name="Followed Hyperlink" xfId="1655" builtinId="9" hidden="1"/>
    <cellStyle name="Followed Hyperlink" xfId="1657" builtinId="9" hidden="1"/>
    <cellStyle name="Followed Hyperlink" xfId="1659" builtinId="9" hidden="1"/>
    <cellStyle name="Followed Hyperlink" xfId="1661" builtinId="9" hidden="1"/>
    <cellStyle name="Followed Hyperlink" xfId="1663" builtinId="9" hidden="1"/>
    <cellStyle name="Followed Hyperlink" xfId="1665" builtinId="9" hidden="1"/>
    <cellStyle name="Followed Hyperlink" xfId="1667" builtinId="9" hidden="1"/>
    <cellStyle name="Followed Hyperlink" xfId="1669" builtinId="9" hidden="1"/>
    <cellStyle name="Followed Hyperlink" xfId="1671" builtinId="9" hidden="1"/>
    <cellStyle name="Followed Hyperlink" xfId="1673" builtinId="9" hidden="1"/>
    <cellStyle name="Followed Hyperlink" xfId="1675" builtinId="9" hidden="1"/>
    <cellStyle name="Followed Hyperlink" xfId="1677" builtinId="9" hidden="1"/>
    <cellStyle name="Followed Hyperlink" xfId="1679" builtinId="9" hidden="1"/>
    <cellStyle name="Followed Hyperlink" xfId="1681" builtinId="9" hidden="1"/>
    <cellStyle name="Followed Hyperlink" xfId="1683" builtinId="9" hidden="1"/>
    <cellStyle name="Followed Hyperlink" xfId="1685" builtinId="9" hidden="1"/>
    <cellStyle name="Followed Hyperlink" xfId="1687" builtinId="9" hidden="1"/>
    <cellStyle name="Followed Hyperlink" xfId="1689" builtinId="9" hidden="1"/>
    <cellStyle name="Followed Hyperlink" xfId="1691" builtinId="9" hidden="1"/>
    <cellStyle name="Followed Hyperlink" xfId="1693" builtinId="9" hidden="1"/>
    <cellStyle name="Followed Hyperlink" xfId="1695" builtinId="9" hidden="1"/>
    <cellStyle name="Followed Hyperlink" xfId="1697" builtinId="9" hidden="1"/>
    <cellStyle name="Followed Hyperlink" xfId="1699" builtinId="9" hidden="1"/>
    <cellStyle name="Followed Hyperlink" xfId="1701" builtinId="9" hidden="1"/>
    <cellStyle name="Followed Hyperlink" xfId="1703" builtinId="9" hidden="1"/>
    <cellStyle name="Followed Hyperlink" xfId="1705" builtinId="9" hidden="1"/>
    <cellStyle name="Followed Hyperlink" xfId="1707" builtinId="9" hidden="1"/>
    <cellStyle name="Followed Hyperlink" xfId="1709" builtinId="9" hidden="1"/>
    <cellStyle name="Followed Hyperlink" xfId="1711" builtinId="9" hidden="1"/>
    <cellStyle name="Followed Hyperlink" xfId="1713" builtinId="9" hidden="1"/>
    <cellStyle name="Followed Hyperlink" xfId="1715" builtinId="9" hidden="1"/>
    <cellStyle name="Followed Hyperlink" xfId="1717" builtinId="9" hidden="1"/>
    <cellStyle name="Followed Hyperlink" xfId="1719" builtinId="9" hidden="1"/>
    <cellStyle name="Followed Hyperlink" xfId="1721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0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Normal" xfId="0" builtinId="0"/>
    <cellStyle name="Normal 2" xfId="1"/>
    <cellStyle name="Normal 3" xfId="1722"/>
    <cellStyle name="Normal 3 2" xfId="23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C23" sqref="C23:K23"/>
    </sheetView>
  </sheetViews>
  <sheetFormatPr baseColWidth="10" defaultRowHeight="15" x14ac:dyDescent="0"/>
  <cols>
    <col min="1" max="1" width="17.5" style="2" bestFit="1" customWidth="1"/>
    <col min="2" max="2" width="18.1640625" style="3" customWidth="1"/>
    <col min="3" max="3" width="20.5" style="3" customWidth="1"/>
    <col min="4" max="4" width="24.33203125" style="3" bestFit="1" customWidth="1"/>
    <col min="5" max="6" width="10.83203125" style="3"/>
    <col min="7" max="7" width="24.33203125" style="3" bestFit="1" customWidth="1"/>
    <col min="8" max="9" width="10.83203125" style="3"/>
    <col min="10" max="10" width="24.33203125" style="3" bestFit="1" customWidth="1"/>
    <col min="11" max="14" width="10.83203125" style="3"/>
    <col min="15" max="16384" width="10.83203125" style="2"/>
  </cols>
  <sheetData>
    <row r="1" spans="1:14">
      <c r="A1" s="14" t="s">
        <v>7</v>
      </c>
      <c r="B1" s="11"/>
      <c r="C1" s="41" t="s">
        <v>10</v>
      </c>
      <c r="D1" s="41"/>
      <c r="E1" s="41"/>
      <c r="F1" s="41"/>
      <c r="G1" s="41"/>
      <c r="H1" s="41"/>
      <c r="I1" s="41"/>
      <c r="J1" s="41"/>
      <c r="K1" s="41"/>
    </row>
    <row r="2" spans="1:14" s="7" customFormat="1">
      <c r="B2" s="8"/>
      <c r="C2" s="8" t="s">
        <v>1</v>
      </c>
      <c r="D2" s="9">
        <v>220</v>
      </c>
      <c r="E2" s="9">
        <v>20</v>
      </c>
      <c r="F2" s="9">
        <v>1</v>
      </c>
      <c r="G2" s="9">
        <v>0.5</v>
      </c>
      <c r="H2" s="9">
        <v>0.1</v>
      </c>
      <c r="I2" s="9">
        <v>0.05</v>
      </c>
      <c r="J2" s="9">
        <v>0.01</v>
      </c>
      <c r="K2" s="9">
        <v>0</v>
      </c>
      <c r="L2" s="8"/>
      <c r="M2" s="8"/>
      <c r="N2" s="8"/>
    </row>
    <row r="3" spans="1:14">
      <c r="A3" s="7" t="s">
        <v>2</v>
      </c>
      <c r="B3" s="10" t="s">
        <v>5</v>
      </c>
      <c r="C3" s="16">
        <v>29.225000000000001</v>
      </c>
      <c r="D3" s="16">
        <v>35.07</v>
      </c>
      <c r="E3" s="16">
        <v>35.07</v>
      </c>
      <c r="F3" s="16">
        <v>93.519000000000005</v>
      </c>
      <c r="G3" s="16">
        <v>149.04599999999999</v>
      </c>
      <c r="H3" s="16">
        <v>1028.71</v>
      </c>
      <c r="I3" s="16">
        <v>1677.499</v>
      </c>
      <c r="J3" s="16">
        <v>1800.2429999999999</v>
      </c>
      <c r="K3" s="16">
        <v>1841.1579999999999</v>
      </c>
    </row>
    <row r="4" spans="1:14">
      <c r="A4" s="4"/>
      <c r="B4" s="10" t="s">
        <v>4</v>
      </c>
      <c r="C4" s="16"/>
      <c r="D4" s="16">
        <f t="shared" ref="D4:K4" si="0">D3-$C$3</f>
        <v>5.8449999999999989</v>
      </c>
      <c r="E4" s="16">
        <f t="shared" si="0"/>
        <v>5.8449999999999989</v>
      </c>
      <c r="F4" s="16">
        <f t="shared" si="0"/>
        <v>64.294000000000011</v>
      </c>
      <c r="G4" s="16">
        <f t="shared" si="0"/>
        <v>119.821</v>
      </c>
      <c r="H4" s="16">
        <f t="shared" si="0"/>
        <v>999.48500000000001</v>
      </c>
      <c r="I4" s="16">
        <f t="shared" si="0"/>
        <v>1648.2740000000001</v>
      </c>
      <c r="J4" s="16">
        <f t="shared" si="0"/>
        <v>1771.018</v>
      </c>
      <c r="K4" s="16">
        <f t="shared" si="0"/>
        <v>1811.933</v>
      </c>
    </row>
    <row r="5" spans="1:14" s="7" customFormat="1">
      <c r="A5" s="7" t="s">
        <v>3</v>
      </c>
      <c r="B5" s="10" t="s">
        <v>5</v>
      </c>
      <c r="C5" s="16">
        <v>26.413</v>
      </c>
      <c r="D5" s="16">
        <v>29.347999999999999</v>
      </c>
      <c r="E5" s="16">
        <v>29.347999999999999</v>
      </c>
      <c r="F5" s="16">
        <v>90.98</v>
      </c>
      <c r="G5" s="16">
        <v>155.54599999999999</v>
      </c>
      <c r="H5" s="16">
        <v>1053.604</v>
      </c>
      <c r="I5" s="16">
        <v>1435.1310000000001</v>
      </c>
      <c r="J5" s="16">
        <v>1945.7919999999999</v>
      </c>
      <c r="K5" s="16">
        <v>2001.5540000000001</v>
      </c>
      <c r="L5" s="8"/>
      <c r="M5" s="8"/>
      <c r="N5" s="8"/>
    </row>
    <row r="6" spans="1:14">
      <c r="A6" s="1"/>
      <c r="B6" s="10" t="s">
        <v>4</v>
      </c>
      <c r="C6" s="16"/>
      <c r="D6" s="16">
        <f t="shared" ref="D6:K6" si="1">D5-$C$5</f>
        <v>2.9349999999999987</v>
      </c>
      <c r="E6" s="16">
        <f t="shared" si="1"/>
        <v>2.9349999999999987</v>
      </c>
      <c r="F6" s="16">
        <f t="shared" si="1"/>
        <v>64.567000000000007</v>
      </c>
      <c r="G6" s="16">
        <f t="shared" si="1"/>
        <v>129.13299999999998</v>
      </c>
      <c r="H6" s="16">
        <f t="shared" si="1"/>
        <v>1027.191</v>
      </c>
      <c r="I6" s="16">
        <f t="shared" si="1"/>
        <v>1408.7180000000001</v>
      </c>
      <c r="J6" s="16">
        <f t="shared" si="1"/>
        <v>1919.3789999999999</v>
      </c>
      <c r="K6" s="16">
        <f t="shared" si="1"/>
        <v>1975.1410000000001</v>
      </c>
    </row>
    <row r="7" spans="1:14">
      <c r="A7" s="7" t="s">
        <v>6</v>
      </c>
      <c r="B7" s="10" t="s">
        <v>5</v>
      </c>
      <c r="C7" s="16">
        <v>23.478999999999999</v>
      </c>
      <c r="D7" s="16">
        <v>35.218000000000004</v>
      </c>
      <c r="E7" s="16">
        <v>41.088000000000001</v>
      </c>
      <c r="F7" s="16">
        <v>88.045000000000002</v>
      </c>
      <c r="G7" s="16">
        <v>140.87200000000001</v>
      </c>
      <c r="H7" s="16">
        <v>862.84</v>
      </c>
      <c r="I7" s="16">
        <v>1332.412</v>
      </c>
      <c r="J7" s="16">
        <v>1766.7670000000001</v>
      </c>
      <c r="K7" s="16">
        <v>1819.5940000000001</v>
      </c>
    </row>
    <row r="8" spans="1:14" s="7" customFormat="1">
      <c r="B8" s="10" t="s">
        <v>4</v>
      </c>
      <c r="C8" s="16"/>
      <c r="D8" s="16">
        <f t="shared" ref="D8:K8" si="2">D7-$C$7</f>
        <v>11.739000000000004</v>
      </c>
      <c r="E8" s="16">
        <f t="shared" si="2"/>
        <v>17.609000000000002</v>
      </c>
      <c r="F8" s="16">
        <f t="shared" si="2"/>
        <v>64.566000000000003</v>
      </c>
      <c r="G8" s="16">
        <f t="shared" si="2"/>
        <v>117.39300000000001</v>
      </c>
      <c r="H8" s="16">
        <f t="shared" si="2"/>
        <v>839.36099999999999</v>
      </c>
      <c r="I8" s="16">
        <f t="shared" si="2"/>
        <v>1308.933</v>
      </c>
      <c r="J8" s="16">
        <f t="shared" si="2"/>
        <v>1743.288</v>
      </c>
      <c r="K8" s="16">
        <f t="shared" si="2"/>
        <v>1796.115</v>
      </c>
      <c r="L8" s="8"/>
      <c r="M8" s="8"/>
      <c r="N8" s="8"/>
    </row>
    <row r="9" spans="1:14">
      <c r="A9" s="1"/>
      <c r="B9" s="6"/>
    </row>
    <row r="10" spans="1:14">
      <c r="A10" s="1"/>
      <c r="B10" s="6"/>
    </row>
    <row r="11" spans="1:14">
      <c r="B11" s="6"/>
    </row>
    <row r="12" spans="1:14" s="13" customFormat="1">
      <c r="A12" s="14" t="s">
        <v>8</v>
      </c>
      <c r="B12" s="12"/>
      <c r="C12" s="41" t="s">
        <v>11</v>
      </c>
      <c r="D12" s="41"/>
      <c r="E12" s="41"/>
      <c r="F12" s="41"/>
      <c r="G12" s="41"/>
      <c r="H12" s="41"/>
      <c r="I12" s="41"/>
      <c r="J12" s="41"/>
      <c r="K12" s="41"/>
      <c r="L12" s="12"/>
      <c r="M12" s="12"/>
      <c r="N12" s="12"/>
    </row>
    <row r="13" spans="1:14">
      <c r="A13" s="7"/>
      <c r="C13" s="8" t="s">
        <v>1</v>
      </c>
      <c r="D13" s="9">
        <v>375</v>
      </c>
      <c r="E13" s="9">
        <v>50</v>
      </c>
      <c r="F13" s="9">
        <v>2.5</v>
      </c>
      <c r="G13" s="9">
        <v>1</v>
      </c>
      <c r="H13" s="9">
        <v>0.5</v>
      </c>
      <c r="I13" s="9">
        <v>0.1</v>
      </c>
      <c r="J13" s="9">
        <v>0.01</v>
      </c>
      <c r="K13" s="9">
        <v>0</v>
      </c>
    </row>
    <row r="14" spans="1:14">
      <c r="A14" s="7" t="s">
        <v>2</v>
      </c>
      <c r="B14" s="10" t="s">
        <v>5</v>
      </c>
      <c r="C14" s="3">
        <v>27.445</v>
      </c>
      <c r="D14" s="3">
        <v>30.495000000000001</v>
      </c>
      <c r="E14" s="3">
        <v>36.593000000000004</v>
      </c>
      <c r="F14" s="3">
        <v>67.087999999999994</v>
      </c>
      <c r="G14" s="3">
        <v>152.47300000000001</v>
      </c>
      <c r="H14" s="3">
        <v>231.75800000000001</v>
      </c>
      <c r="I14" s="3">
        <v>567.19799999999998</v>
      </c>
      <c r="J14" s="3">
        <v>777.61</v>
      </c>
      <c r="K14" s="3">
        <v>853.846</v>
      </c>
    </row>
    <row r="15" spans="1:14">
      <c r="A15" s="4"/>
      <c r="B15" s="10" t="s">
        <v>4</v>
      </c>
      <c r="C15" s="5"/>
      <c r="D15" s="5">
        <f t="shared" ref="D15:K15" si="3">D14-$C$14</f>
        <v>3.0500000000000007</v>
      </c>
      <c r="E15" s="5">
        <f t="shared" si="3"/>
        <v>9.1480000000000032</v>
      </c>
      <c r="F15" s="5">
        <f t="shared" si="3"/>
        <v>39.642999999999994</v>
      </c>
      <c r="G15" s="5">
        <f t="shared" si="3"/>
        <v>125.02800000000002</v>
      </c>
      <c r="H15" s="5">
        <f t="shared" si="3"/>
        <v>204.31300000000002</v>
      </c>
      <c r="I15" s="5">
        <f t="shared" si="3"/>
        <v>539.75299999999993</v>
      </c>
      <c r="J15" s="5">
        <f t="shared" si="3"/>
        <v>750.16499999999996</v>
      </c>
      <c r="K15" s="5">
        <f t="shared" si="3"/>
        <v>826.40099999999995</v>
      </c>
    </row>
    <row r="16" spans="1:14">
      <c r="A16" s="7" t="s">
        <v>3</v>
      </c>
      <c r="B16" s="10" t="s">
        <v>5</v>
      </c>
      <c r="C16" s="3">
        <v>24.387</v>
      </c>
      <c r="D16" s="3">
        <v>27.436</v>
      </c>
      <c r="E16" s="3">
        <v>36.581000000000003</v>
      </c>
      <c r="F16" s="3">
        <v>85.355999999999995</v>
      </c>
      <c r="G16" s="3">
        <v>179.858</v>
      </c>
      <c r="H16" s="3">
        <v>268.262</v>
      </c>
      <c r="I16" s="3">
        <v>673.70399999999995</v>
      </c>
      <c r="J16" s="3">
        <v>1033.4190000000001</v>
      </c>
      <c r="K16" s="3">
        <v>1073.049</v>
      </c>
    </row>
    <row r="17" spans="1:14">
      <c r="A17" s="1"/>
      <c r="B17" s="10" t="s">
        <v>4</v>
      </c>
      <c r="D17" s="3">
        <f t="shared" ref="D17:K17" si="4">D16-$C$16</f>
        <v>3.0489999999999995</v>
      </c>
      <c r="E17" s="3">
        <f t="shared" si="4"/>
        <v>12.194000000000003</v>
      </c>
      <c r="F17" s="3">
        <f t="shared" si="4"/>
        <v>60.968999999999994</v>
      </c>
      <c r="G17" s="3">
        <f t="shared" si="4"/>
        <v>155.471</v>
      </c>
      <c r="H17" s="3">
        <f t="shared" si="4"/>
        <v>243.875</v>
      </c>
      <c r="I17" s="3">
        <f t="shared" si="4"/>
        <v>649.31700000000001</v>
      </c>
      <c r="J17" s="3">
        <f t="shared" si="4"/>
        <v>1009.0320000000002</v>
      </c>
      <c r="K17" s="3">
        <f t="shared" si="4"/>
        <v>1048.662</v>
      </c>
    </row>
    <row r="18" spans="1:14">
      <c r="A18" s="7" t="s">
        <v>6</v>
      </c>
      <c r="B18" s="10" t="s">
        <v>5</v>
      </c>
      <c r="C18" s="3">
        <v>27.436</v>
      </c>
      <c r="D18" s="3">
        <v>27.436</v>
      </c>
      <c r="E18" s="3">
        <v>67.066000000000003</v>
      </c>
      <c r="F18" s="3">
        <v>85.355999999999995</v>
      </c>
      <c r="G18" s="3">
        <v>115.84</v>
      </c>
      <c r="H18" s="3">
        <v>237.77799999999999</v>
      </c>
      <c r="I18" s="3">
        <v>682.84900000000005</v>
      </c>
      <c r="J18" s="3">
        <v>850.51300000000003</v>
      </c>
      <c r="K18" s="3">
        <v>887.09400000000005</v>
      </c>
    </row>
    <row r="19" spans="1:14">
      <c r="B19" s="10" t="s">
        <v>4</v>
      </c>
      <c r="D19" s="3">
        <f t="shared" ref="D19:K19" si="5">D18-$C$18</f>
        <v>0</v>
      </c>
      <c r="E19" s="3">
        <f t="shared" si="5"/>
        <v>39.630000000000003</v>
      </c>
      <c r="F19" s="3">
        <f t="shared" si="5"/>
        <v>57.919999999999995</v>
      </c>
      <c r="G19" s="3">
        <f t="shared" si="5"/>
        <v>88.403999999999996</v>
      </c>
      <c r="H19" s="3">
        <f t="shared" si="5"/>
        <v>210.34199999999998</v>
      </c>
      <c r="I19" s="3">
        <f t="shared" si="5"/>
        <v>655.41300000000001</v>
      </c>
      <c r="J19" s="3">
        <f t="shared" si="5"/>
        <v>823.077</v>
      </c>
      <c r="K19" s="3">
        <f t="shared" si="5"/>
        <v>859.65800000000002</v>
      </c>
    </row>
    <row r="20" spans="1:14">
      <c r="B20" s="6"/>
    </row>
    <row r="21" spans="1:14">
      <c r="A21" s="7"/>
      <c r="B21" s="6"/>
    </row>
    <row r="22" spans="1:14">
      <c r="B22" s="6"/>
    </row>
    <row r="23" spans="1:14" s="13" customFormat="1">
      <c r="A23" s="14" t="s">
        <v>0</v>
      </c>
      <c r="B23" s="11"/>
      <c r="C23" s="41" t="s">
        <v>9</v>
      </c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</row>
    <row r="24" spans="1:14" s="7" customFormat="1">
      <c r="B24" s="8"/>
      <c r="C24" s="8" t="s">
        <v>1</v>
      </c>
      <c r="D24" s="9">
        <v>370</v>
      </c>
      <c r="E24" s="9">
        <v>50</v>
      </c>
      <c r="F24" s="9">
        <v>5</v>
      </c>
      <c r="G24" s="9">
        <v>1</v>
      </c>
      <c r="H24" s="9">
        <v>0.1</v>
      </c>
      <c r="I24" s="9">
        <v>0.05</v>
      </c>
      <c r="J24" s="9">
        <v>0.01</v>
      </c>
      <c r="K24" s="9">
        <v>0</v>
      </c>
      <c r="L24" s="8"/>
      <c r="M24" s="8"/>
      <c r="N24" s="8"/>
    </row>
    <row r="25" spans="1:14">
      <c r="A25" s="7" t="s">
        <v>2</v>
      </c>
      <c r="B25" s="10" t="s">
        <v>5</v>
      </c>
      <c r="C25" s="15">
        <v>14.805</v>
      </c>
      <c r="D25" s="15">
        <v>23.687999999999999</v>
      </c>
      <c r="E25" s="15">
        <v>38.493000000000002</v>
      </c>
      <c r="F25" s="15">
        <v>47.375999999999998</v>
      </c>
      <c r="G25" s="15">
        <v>68.103999999999999</v>
      </c>
      <c r="H25" s="15">
        <v>568.51800000000003</v>
      </c>
      <c r="I25" s="15">
        <v>1572.306</v>
      </c>
      <c r="J25" s="15">
        <v>2688.614</v>
      </c>
      <c r="K25" s="15">
        <v>2866.2759999999998</v>
      </c>
    </row>
    <row r="26" spans="1:14">
      <c r="A26" s="4"/>
      <c r="B26" s="10" t="s">
        <v>4</v>
      </c>
      <c r="C26" s="15"/>
      <c r="D26" s="15">
        <f t="shared" ref="D26:K26" si="6">D25-$C$25</f>
        <v>8.8829999999999991</v>
      </c>
      <c r="E26" s="15">
        <f t="shared" si="6"/>
        <v>23.688000000000002</v>
      </c>
      <c r="F26" s="15">
        <f t="shared" si="6"/>
        <v>32.570999999999998</v>
      </c>
      <c r="G26" s="15">
        <f t="shared" si="6"/>
        <v>53.298999999999999</v>
      </c>
      <c r="H26" s="15">
        <f t="shared" si="6"/>
        <v>553.71300000000008</v>
      </c>
      <c r="I26" s="15">
        <f t="shared" si="6"/>
        <v>1557.501</v>
      </c>
      <c r="J26" s="15">
        <f t="shared" si="6"/>
        <v>2673.8090000000002</v>
      </c>
      <c r="K26" s="15">
        <f t="shared" si="6"/>
        <v>2851.471</v>
      </c>
    </row>
    <row r="27" spans="1:14" s="7" customFormat="1">
      <c r="A27" s="7" t="s">
        <v>3</v>
      </c>
      <c r="B27" s="10" t="s">
        <v>5</v>
      </c>
      <c r="C27" s="16">
        <v>11.785</v>
      </c>
      <c r="D27" s="16">
        <v>20.623999999999999</v>
      </c>
      <c r="E27" s="16">
        <v>23.57</v>
      </c>
      <c r="F27" s="16">
        <v>32.408999999999999</v>
      </c>
      <c r="G27" s="16">
        <v>44.194000000000003</v>
      </c>
      <c r="H27" s="16">
        <v>332.93</v>
      </c>
      <c r="I27" s="16">
        <v>1122.5329999999999</v>
      </c>
      <c r="J27" s="16">
        <v>1526.173</v>
      </c>
      <c r="K27" s="16">
        <v>1862.049</v>
      </c>
      <c r="L27" s="8"/>
      <c r="M27" s="8"/>
      <c r="N27" s="8"/>
    </row>
    <row r="28" spans="1:14">
      <c r="A28" s="1"/>
      <c r="B28" s="10" t="s">
        <v>4</v>
      </c>
      <c r="C28" s="16"/>
      <c r="D28" s="16">
        <f t="shared" ref="D28:K28" si="7">D27-$C$27</f>
        <v>8.8389999999999986</v>
      </c>
      <c r="E28" s="16">
        <f t="shared" si="7"/>
        <v>11.785</v>
      </c>
      <c r="F28" s="16">
        <f t="shared" si="7"/>
        <v>20.623999999999999</v>
      </c>
      <c r="G28" s="16">
        <f t="shared" si="7"/>
        <v>32.409000000000006</v>
      </c>
      <c r="H28" s="16">
        <f t="shared" si="7"/>
        <v>321.14499999999998</v>
      </c>
      <c r="I28" s="16">
        <f t="shared" si="7"/>
        <v>1110.7479999999998</v>
      </c>
      <c r="J28" s="16">
        <f t="shared" si="7"/>
        <v>1514.3879999999999</v>
      </c>
      <c r="K28" s="16">
        <f t="shared" si="7"/>
        <v>1850.2639999999999</v>
      </c>
    </row>
    <row r="29" spans="1:14">
      <c r="A29" s="7" t="s">
        <v>6</v>
      </c>
      <c r="B29" s="10" t="s">
        <v>5</v>
      </c>
      <c r="C29" s="16">
        <v>29.707999999999998</v>
      </c>
      <c r="D29" s="16">
        <v>32.679000000000002</v>
      </c>
      <c r="E29" s="16">
        <v>32.679000000000002</v>
      </c>
      <c r="F29" s="16">
        <v>35.65</v>
      </c>
      <c r="G29" s="16">
        <v>62.387999999999998</v>
      </c>
      <c r="H29" s="16">
        <v>415.91800000000001</v>
      </c>
      <c r="I29" s="16">
        <v>1048.7080000000001</v>
      </c>
      <c r="J29" s="16">
        <v>1824.0989999999999</v>
      </c>
      <c r="K29" s="16">
        <v>2002.35</v>
      </c>
    </row>
    <row r="30" spans="1:14" s="7" customFormat="1">
      <c r="B30" s="10" t="s">
        <v>4</v>
      </c>
      <c r="C30" s="16"/>
      <c r="D30" s="16">
        <f t="shared" ref="D30:K30" si="8">D29-$C$29</f>
        <v>2.9710000000000036</v>
      </c>
      <c r="E30" s="16">
        <f t="shared" si="8"/>
        <v>2.9710000000000036</v>
      </c>
      <c r="F30" s="16">
        <f t="shared" si="8"/>
        <v>5.9420000000000002</v>
      </c>
      <c r="G30" s="16">
        <f t="shared" si="8"/>
        <v>32.68</v>
      </c>
      <c r="H30" s="16">
        <f t="shared" si="8"/>
        <v>386.21000000000004</v>
      </c>
      <c r="I30" s="16">
        <f t="shared" si="8"/>
        <v>1019.0000000000001</v>
      </c>
      <c r="J30" s="16">
        <f t="shared" si="8"/>
        <v>1794.3909999999998</v>
      </c>
      <c r="K30" s="16">
        <f t="shared" si="8"/>
        <v>1972.6419999999998</v>
      </c>
      <c r="L30" s="8"/>
      <c r="M30" s="8"/>
      <c r="N30" s="8"/>
    </row>
    <row r="32" spans="1:14">
      <c r="C32" s="2"/>
      <c r="D32" s="2"/>
      <c r="E32" s="2"/>
      <c r="F32" s="2"/>
      <c r="G32" s="2"/>
      <c r="H32" s="2"/>
      <c r="I32" s="2"/>
      <c r="J32" s="2"/>
      <c r="K32" s="2"/>
    </row>
    <row r="33" spans="3:11">
      <c r="C33" s="2"/>
      <c r="D33" s="2"/>
      <c r="E33" s="2"/>
      <c r="F33" s="2"/>
      <c r="G33" s="2"/>
      <c r="H33" s="2"/>
      <c r="I33" s="2"/>
      <c r="J33" s="2"/>
      <c r="K33" s="2"/>
    </row>
  </sheetData>
  <mergeCells count="3">
    <mergeCell ref="C23:K23"/>
    <mergeCell ref="C1:K1"/>
    <mergeCell ref="C12:K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24" sqref="I24"/>
    </sheetView>
  </sheetViews>
  <sheetFormatPr baseColWidth="10" defaultRowHeight="15" x14ac:dyDescent="0"/>
  <cols>
    <col min="1" max="1" width="17.5" style="17" bestFit="1" customWidth="1"/>
    <col min="2" max="2" width="18.1640625" style="19" customWidth="1"/>
    <col min="3" max="3" width="20.5" style="19" customWidth="1"/>
    <col min="4" max="4" width="24.33203125" style="19" bestFit="1" customWidth="1"/>
    <col min="5" max="6" width="10.83203125" style="19"/>
    <col min="7" max="7" width="24.33203125" style="19" bestFit="1" customWidth="1"/>
    <col min="8" max="9" width="10.83203125" style="19"/>
    <col min="10" max="10" width="24.33203125" style="19" bestFit="1" customWidth="1"/>
    <col min="11" max="14" width="10.83203125" style="19"/>
    <col min="15" max="16384" width="10.83203125" style="17"/>
  </cols>
  <sheetData>
    <row r="1" spans="1:14">
      <c r="B1" s="42" t="s">
        <v>2</v>
      </c>
      <c r="C1" s="43"/>
      <c r="D1" s="44"/>
      <c r="E1" s="42" t="s">
        <v>3</v>
      </c>
      <c r="F1" s="43"/>
      <c r="G1" s="44"/>
      <c r="H1" s="42" t="s">
        <v>12</v>
      </c>
      <c r="I1" s="43"/>
      <c r="J1" s="44"/>
      <c r="K1" s="18" t="s">
        <v>13</v>
      </c>
      <c r="L1" s="18" t="s">
        <v>14</v>
      </c>
    </row>
    <row r="2" spans="1:14">
      <c r="B2" s="20" t="s">
        <v>1</v>
      </c>
      <c r="C2" s="21" t="s">
        <v>15</v>
      </c>
      <c r="D2" s="22" t="s">
        <v>16</v>
      </c>
      <c r="E2" s="20" t="s">
        <v>1</v>
      </c>
      <c r="F2" s="21" t="s">
        <v>15</v>
      </c>
      <c r="G2" s="22" t="s">
        <v>16</v>
      </c>
      <c r="H2" s="20" t="s">
        <v>1</v>
      </c>
      <c r="I2" s="21" t="s">
        <v>15</v>
      </c>
      <c r="J2" s="22" t="s">
        <v>16</v>
      </c>
      <c r="K2" s="23"/>
      <c r="L2" s="23"/>
    </row>
    <row r="3" spans="1:14">
      <c r="A3" s="24" t="s">
        <v>17</v>
      </c>
      <c r="B3" s="25">
        <v>26.677</v>
      </c>
      <c r="C3" s="26">
        <v>2323.8420000000001</v>
      </c>
      <c r="D3" s="27">
        <f>C3-B3</f>
        <v>2297.165</v>
      </c>
      <c r="E3" s="25">
        <v>32.604999999999997</v>
      </c>
      <c r="F3" s="26">
        <v>2543.1849999999999</v>
      </c>
      <c r="G3" s="27">
        <f>F3-E3</f>
        <v>2510.58</v>
      </c>
      <c r="H3" s="25">
        <v>24.309000000000001</v>
      </c>
      <c r="I3" s="26">
        <v>2005.4659999999999</v>
      </c>
      <c r="J3" s="27">
        <f>I3-H3</f>
        <v>1981.1569999999999</v>
      </c>
      <c r="K3" s="28">
        <f>AVERAGE(D3,G3,J3)</f>
        <v>2262.9673333333335</v>
      </c>
      <c r="L3" s="28">
        <f>STDEV(D3,G3,J3)</f>
        <v>266.36307652588289</v>
      </c>
    </row>
    <row r="4" spans="1:14">
      <c r="A4" s="24" t="s">
        <v>18</v>
      </c>
      <c r="B4" s="25">
        <v>24.431999999999999</v>
      </c>
      <c r="C4" s="19">
        <v>2241.6579999999999</v>
      </c>
      <c r="D4" s="27">
        <f t="shared" ref="D4:D10" si="0">C4-B4</f>
        <v>2217.2260000000001</v>
      </c>
      <c r="E4" s="19">
        <v>27.486000000000001</v>
      </c>
      <c r="F4" s="19">
        <v>2385.1970000000001</v>
      </c>
      <c r="G4" s="27">
        <f t="shared" ref="G4:G10" si="1">F4-E4</f>
        <v>2357.7110000000002</v>
      </c>
      <c r="H4" s="19">
        <v>54.972999999999999</v>
      </c>
      <c r="I4" s="19">
        <v>2507.3580000000002</v>
      </c>
      <c r="J4" s="27">
        <f t="shared" ref="J4:J10" si="2">I4-H4</f>
        <v>2452.3850000000002</v>
      </c>
      <c r="K4" s="28">
        <f t="shared" ref="K4:K10" si="3">AVERAGE(D4,G4,J4)</f>
        <v>2342.4406666666669</v>
      </c>
      <c r="L4" s="28">
        <f t="shared" ref="L4:L10" si="4">STDEV(D4,G4,J4)</f>
        <v>118.3208609262684</v>
      </c>
    </row>
    <row r="5" spans="1:14">
      <c r="A5" s="24" t="s">
        <v>19</v>
      </c>
      <c r="B5" s="25">
        <v>23.613</v>
      </c>
      <c r="C5" s="19">
        <v>2142.8670000000002</v>
      </c>
      <c r="D5" s="27">
        <f t="shared" si="0"/>
        <v>2119.2540000000004</v>
      </c>
      <c r="E5" s="19">
        <v>20.661000000000001</v>
      </c>
      <c r="F5" s="19">
        <v>2317.0120000000002</v>
      </c>
      <c r="G5" s="27">
        <f t="shared" si="1"/>
        <v>2296.3510000000001</v>
      </c>
      <c r="H5" s="19">
        <v>26.564</v>
      </c>
      <c r="I5" s="19">
        <v>2337.6729999999998</v>
      </c>
      <c r="J5" s="27">
        <f t="shared" si="2"/>
        <v>2311.1089999999999</v>
      </c>
      <c r="K5" s="28">
        <f t="shared" si="3"/>
        <v>2242.2379999999998</v>
      </c>
      <c r="L5" s="28">
        <f t="shared" si="4"/>
        <v>106.76257693124477</v>
      </c>
    </row>
    <row r="6" spans="1:14">
      <c r="A6" s="24" t="s">
        <v>20</v>
      </c>
      <c r="B6" s="25">
        <v>32.262999999999998</v>
      </c>
      <c r="C6" s="19">
        <v>730.31799999999998</v>
      </c>
      <c r="D6" s="27">
        <f t="shared" si="0"/>
        <v>698.05499999999995</v>
      </c>
      <c r="E6" s="19">
        <v>29.33</v>
      </c>
      <c r="F6" s="19">
        <v>586.601</v>
      </c>
      <c r="G6" s="27">
        <f t="shared" si="1"/>
        <v>557.27099999999996</v>
      </c>
      <c r="H6" s="19">
        <v>52.793999999999997</v>
      </c>
      <c r="I6" s="19">
        <v>624.73</v>
      </c>
      <c r="J6" s="27">
        <f t="shared" si="2"/>
        <v>571.93600000000004</v>
      </c>
      <c r="K6" s="28">
        <f t="shared" si="3"/>
        <v>609.08733333333339</v>
      </c>
      <c r="L6" s="28">
        <f t="shared" si="4"/>
        <v>77.396381312908915</v>
      </c>
    </row>
    <row r="7" spans="1:14">
      <c r="A7" s="24" t="s">
        <v>21</v>
      </c>
      <c r="B7" s="25">
        <v>27.620999999999999</v>
      </c>
      <c r="C7" s="19">
        <v>586.18700000000001</v>
      </c>
      <c r="D7" s="27">
        <f t="shared" si="0"/>
        <v>558.56600000000003</v>
      </c>
      <c r="E7" s="19">
        <v>18.414000000000001</v>
      </c>
      <c r="F7" s="19">
        <v>521.73699999999997</v>
      </c>
      <c r="G7" s="27">
        <f t="shared" si="1"/>
        <v>503.32299999999998</v>
      </c>
      <c r="H7" s="19">
        <v>15.345000000000001</v>
      </c>
      <c r="I7" s="19">
        <v>736.57</v>
      </c>
      <c r="J7" s="27">
        <f t="shared" si="2"/>
        <v>721.22500000000002</v>
      </c>
      <c r="K7" s="28">
        <f t="shared" si="3"/>
        <v>594.37133333333338</v>
      </c>
      <c r="L7" s="28">
        <f t="shared" si="4"/>
        <v>113.27769781529547</v>
      </c>
    </row>
    <row r="8" spans="1:14">
      <c r="A8" s="24" t="s">
        <v>22</v>
      </c>
      <c r="B8" s="25">
        <v>44.930999999999997</v>
      </c>
      <c r="C8" s="19">
        <v>275.57799999999997</v>
      </c>
      <c r="D8" s="27">
        <f t="shared" si="0"/>
        <v>230.64699999999999</v>
      </c>
      <c r="E8" s="19">
        <v>38.94</v>
      </c>
      <c r="F8" s="19">
        <v>212.67500000000001</v>
      </c>
      <c r="G8" s="27">
        <f t="shared" si="1"/>
        <v>173.73500000000001</v>
      </c>
      <c r="H8" s="19">
        <v>26.959</v>
      </c>
      <c r="I8" s="19">
        <v>224.65600000000001</v>
      </c>
      <c r="J8" s="27">
        <f t="shared" si="2"/>
        <v>197.697</v>
      </c>
      <c r="K8" s="28">
        <f t="shared" si="3"/>
        <v>200.69299999999998</v>
      </c>
      <c r="L8" s="28">
        <f t="shared" si="4"/>
        <v>28.574043256074454</v>
      </c>
    </row>
    <row r="9" spans="1:14">
      <c r="A9" s="24" t="s">
        <v>23</v>
      </c>
      <c r="B9" s="25">
        <v>21.323</v>
      </c>
      <c r="C9" s="19">
        <v>182.77199999999999</v>
      </c>
      <c r="D9" s="27">
        <f t="shared" si="0"/>
        <v>161.44899999999998</v>
      </c>
      <c r="E9" s="19">
        <v>36.554000000000002</v>
      </c>
      <c r="F9" s="19">
        <v>161.44900000000001</v>
      </c>
      <c r="G9" s="27">
        <f t="shared" si="1"/>
        <v>124.89500000000001</v>
      </c>
      <c r="H9" s="19">
        <v>27.416</v>
      </c>
      <c r="I9" s="19">
        <v>173.63399999999999</v>
      </c>
      <c r="J9" s="27">
        <f t="shared" si="2"/>
        <v>146.21799999999999</v>
      </c>
      <c r="K9" s="28">
        <f t="shared" si="3"/>
        <v>144.18733333333333</v>
      </c>
      <c r="L9" s="28">
        <f t="shared" si="4"/>
        <v>18.361411556123198</v>
      </c>
    </row>
    <row r="10" spans="1:14">
      <c r="A10" s="24" t="s">
        <v>24</v>
      </c>
      <c r="B10" s="25">
        <v>48.759</v>
      </c>
      <c r="C10" s="19">
        <v>161.51400000000001</v>
      </c>
      <c r="D10" s="27">
        <f t="shared" si="0"/>
        <v>112.75500000000001</v>
      </c>
      <c r="E10" s="19">
        <v>30.474</v>
      </c>
      <c r="F10" s="19">
        <v>121.89700000000001</v>
      </c>
      <c r="G10" s="27">
        <f t="shared" si="1"/>
        <v>91.423000000000002</v>
      </c>
      <c r="H10" s="19">
        <v>21.332000000000001</v>
      </c>
      <c r="I10" s="19">
        <v>121.89700000000001</v>
      </c>
      <c r="J10" s="27">
        <f t="shared" si="2"/>
        <v>100.565</v>
      </c>
      <c r="K10" s="28">
        <f t="shared" si="3"/>
        <v>101.581</v>
      </c>
      <c r="L10" s="28">
        <f t="shared" si="4"/>
        <v>10.702230982369988</v>
      </c>
    </row>
    <row r="11" spans="1:14">
      <c r="A11" s="24" t="s">
        <v>25</v>
      </c>
      <c r="B11" s="29">
        <v>15.291</v>
      </c>
      <c r="C11" s="30">
        <v>70.338999999999999</v>
      </c>
      <c r="D11" s="31">
        <f>C11-B11</f>
        <v>55.048000000000002</v>
      </c>
      <c r="E11" s="30">
        <v>18.349</v>
      </c>
      <c r="F11" s="30">
        <v>110.09699999999999</v>
      </c>
      <c r="G11" s="31">
        <f>F11-E11</f>
        <v>91.74799999999999</v>
      </c>
      <c r="H11" s="30">
        <v>15.291</v>
      </c>
      <c r="I11" s="30">
        <v>116.21299999999999</v>
      </c>
      <c r="J11" s="31">
        <f>I11-H11</f>
        <v>100.922</v>
      </c>
      <c r="K11" s="32">
        <f>AVERAGE(D11,G11,J11)</f>
        <v>82.572666666666663</v>
      </c>
      <c r="L11" s="32">
        <f>STDEV(D11,G11,J11)</f>
        <v>24.274390318467979</v>
      </c>
    </row>
    <row r="13" spans="1:14">
      <c r="A13" s="33" t="s">
        <v>4</v>
      </c>
    </row>
    <row r="14" spans="1:14">
      <c r="B14" s="34" t="s">
        <v>2</v>
      </c>
      <c r="C14" s="34" t="s">
        <v>2</v>
      </c>
      <c r="D14" s="35" t="s">
        <v>2</v>
      </c>
      <c r="E14" s="36" t="s">
        <v>13</v>
      </c>
      <c r="F14" s="37" t="s">
        <v>14</v>
      </c>
      <c r="G14" s="26"/>
      <c r="H14" s="26"/>
      <c r="K14" s="17"/>
      <c r="L14" s="17"/>
      <c r="M14" s="17"/>
      <c r="N14" s="17"/>
    </row>
    <row r="15" spans="1:14">
      <c r="A15" s="24" t="s">
        <v>17</v>
      </c>
      <c r="B15" s="38">
        <f>D3/K3</f>
        <v>1.0151118693420527</v>
      </c>
      <c r="C15" s="38">
        <f>G3/K3</f>
        <v>1.1094194613503037</v>
      </c>
      <c r="D15" s="28">
        <f>J3/K3</f>
        <v>0.87546866930764344</v>
      </c>
      <c r="E15" s="28">
        <f>AVERAGE(B15,C15,D15)</f>
        <v>1</v>
      </c>
      <c r="F15" s="28">
        <f>STDEV(C15,D15,E15)</f>
        <v>0.11705671271054024</v>
      </c>
      <c r="G15" s="39"/>
      <c r="H15" s="39"/>
      <c r="K15" s="17"/>
      <c r="L15" s="17"/>
      <c r="M15" s="17"/>
      <c r="N15" s="17"/>
    </row>
    <row r="16" spans="1:14">
      <c r="A16" s="24" t="s">
        <v>18</v>
      </c>
      <c r="B16" s="38">
        <f>D4/K4</f>
        <v>0.94654521309824702</v>
      </c>
      <c r="C16" s="38">
        <f>G4/K4</f>
        <v>1.0065189840454158</v>
      </c>
      <c r="D16" s="28">
        <f>J4/K4</f>
        <v>1.0469358028563371</v>
      </c>
      <c r="E16" s="28">
        <f t="shared" ref="E16:E23" si="5">AVERAGE(B16,C16,D16)</f>
        <v>1</v>
      </c>
      <c r="F16" s="28">
        <f t="shared" ref="F16:F23" si="6">STDEV(C16,D16,E16)</f>
        <v>2.5426318338643308E-2</v>
      </c>
      <c r="G16" s="39"/>
      <c r="H16" s="39"/>
      <c r="K16" s="17"/>
      <c r="L16" s="17"/>
      <c r="M16" s="17"/>
      <c r="N16" s="17"/>
    </row>
    <row r="17" spans="1:14">
      <c r="A17" s="24" t="s">
        <v>19</v>
      </c>
      <c r="B17" s="38">
        <f>D5/K3</f>
        <v>0.93649341233678152</v>
      </c>
      <c r="C17" s="38">
        <f>G5/K3</f>
        <v>1.014752164635754</v>
      </c>
      <c r="D17" s="28">
        <f>J5/K3</f>
        <v>1.0212736905025288</v>
      </c>
      <c r="E17" s="28">
        <f t="shared" si="5"/>
        <v>0.99083975582502148</v>
      </c>
      <c r="F17" s="28">
        <f t="shared" si="6"/>
        <v>1.6023721866435994E-2</v>
      </c>
      <c r="G17" s="39"/>
      <c r="H17" s="39"/>
      <c r="K17" s="17"/>
      <c r="L17" s="17"/>
      <c r="M17" s="17"/>
      <c r="N17" s="17"/>
    </row>
    <row r="18" spans="1:14">
      <c r="A18" s="24" t="s">
        <v>20</v>
      </c>
      <c r="B18" s="38">
        <f>D6/K3</f>
        <v>0.30846888053473148</v>
      </c>
      <c r="C18" s="38">
        <f>G6/K3</f>
        <v>0.24625675845666939</v>
      </c>
      <c r="D18" s="28">
        <f>J6/K3</f>
        <v>0.25273718783980087</v>
      </c>
      <c r="E18" s="28">
        <f t="shared" si="5"/>
        <v>0.26915427561040056</v>
      </c>
      <c r="F18" s="28">
        <f t="shared" si="6"/>
        <v>1.1802634082149778E-2</v>
      </c>
      <c r="G18" s="39"/>
      <c r="H18" s="39"/>
      <c r="K18" s="17"/>
      <c r="L18" s="17"/>
      <c r="M18" s="17"/>
      <c r="N18" s="17"/>
    </row>
    <row r="19" spans="1:14">
      <c r="A19" s="24" t="s">
        <v>21</v>
      </c>
      <c r="B19" s="38">
        <f>D7/K3</f>
        <v>0.24682901594396267</v>
      </c>
      <c r="C19" s="38">
        <f>G7/K3</f>
        <v>0.22241726276207843</v>
      </c>
      <c r="D19" s="28">
        <f>J7/K3</f>
        <v>0.31870764963170772</v>
      </c>
      <c r="E19" s="28">
        <f t="shared" si="5"/>
        <v>0.26265130944591625</v>
      </c>
      <c r="F19" s="28">
        <f t="shared" si="6"/>
        <v>4.8361366108160608E-2</v>
      </c>
      <c r="G19" s="39"/>
      <c r="H19" s="39"/>
      <c r="K19" s="17"/>
      <c r="L19" s="17"/>
      <c r="M19" s="17"/>
      <c r="N19" s="17"/>
    </row>
    <row r="20" spans="1:14">
      <c r="A20" s="24" t="s">
        <v>22</v>
      </c>
      <c r="B20" s="38">
        <f>D8/K4</f>
        <v>9.8464393690797139E-2</v>
      </c>
      <c r="C20" s="38">
        <f>G8/K4</f>
        <v>7.4168367409377281E-2</v>
      </c>
      <c r="D20" s="28">
        <f>J8/K4</f>
        <v>8.4397868775616086E-2</v>
      </c>
      <c r="E20" s="28">
        <f t="shared" si="5"/>
        <v>8.5676876625263507E-2</v>
      </c>
      <c r="F20" s="28">
        <f t="shared" si="6"/>
        <v>6.3077246776403646E-3</v>
      </c>
      <c r="G20" s="39"/>
      <c r="H20" s="39"/>
      <c r="K20" s="17"/>
      <c r="L20" s="17"/>
      <c r="M20" s="17"/>
      <c r="N20" s="17"/>
    </row>
    <row r="21" spans="1:14">
      <c r="A21" s="24" t="s">
        <v>23</v>
      </c>
      <c r="B21" s="38">
        <f>D9/K4</f>
        <v>6.8923410653446635E-2</v>
      </c>
      <c r="C21" s="38">
        <f>G9/K4</f>
        <v>5.3318319553309214E-2</v>
      </c>
      <c r="D21" s="28">
        <f>J9/K4</f>
        <v>6.2421218210863244E-2</v>
      </c>
      <c r="E21" s="28">
        <f t="shared" si="5"/>
        <v>6.1554316139206366E-2</v>
      </c>
      <c r="F21" s="28">
        <f t="shared" si="6"/>
        <v>5.0240409189955763E-3</v>
      </c>
      <c r="G21" s="39"/>
      <c r="H21" s="39"/>
      <c r="K21" s="17"/>
      <c r="L21" s="17"/>
      <c r="M21" s="17"/>
      <c r="N21" s="17"/>
    </row>
    <row r="22" spans="1:14">
      <c r="A22" s="24" t="s">
        <v>24</v>
      </c>
      <c r="B22" s="38">
        <f>B10/K4</f>
        <v>2.0815468538370661E-2</v>
      </c>
      <c r="C22" s="38">
        <f>G10/K4</f>
        <v>3.9028950146300395E-2</v>
      </c>
      <c r="D22" s="38">
        <f>J10/K4</f>
        <v>4.2931717089383405E-2</v>
      </c>
      <c r="E22" s="28">
        <f t="shared" si="5"/>
        <v>3.4258711924684819E-2</v>
      </c>
      <c r="F22" s="28">
        <f t="shared" si="6"/>
        <v>4.3437269153318858E-3</v>
      </c>
      <c r="G22" s="39"/>
      <c r="H22" s="39"/>
      <c r="K22" s="17"/>
      <c r="L22" s="17"/>
      <c r="M22" s="17"/>
      <c r="N22" s="17"/>
    </row>
    <row r="23" spans="1:14">
      <c r="A23" s="24" t="s">
        <v>25</v>
      </c>
      <c r="B23" s="40">
        <f>D11/K4</f>
        <v>2.350027506922267E-2</v>
      </c>
      <c r="C23" s="40">
        <f>G11/K4</f>
        <v>3.9167694322246788E-2</v>
      </c>
      <c r="D23" s="32">
        <f>J11/K4</f>
        <v>4.3084122230346064E-2</v>
      </c>
      <c r="E23" s="32">
        <f t="shared" si="5"/>
        <v>3.5250697207271843E-2</v>
      </c>
      <c r="F23" s="32">
        <f t="shared" si="6"/>
        <v>3.9167125149838413E-3</v>
      </c>
      <c r="G23" s="39"/>
      <c r="H23" s="39"/>
      <c r="K23" s="17"/>
      <c r="L23" s="17"/>
      <c r="M23" s="17"/>
      <c r="N23" s="17"/>
    </row>
  </sheetData>
  <mergeCells count="3">
    <mergeCell ref="B1:D1"/>
    <mergeCell ref="E1:G1"/>
    <mergeCell ref="H1:J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Fig 1b</vt:lpstr>
      <vt:lpstr>Supplementary Fig 2b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Ellene Mashalidis</cp:lastModifiedBy>
  <cp:lastPrinted>2019-02-08T18:55:31Z</cp:lastPrinted>
  <dcterms:created xsi:type="dcterms:W3CDTF">2017-11-13T18:43:17Z</dcterms:created>
  <dcterms:modified xsi:type="dcterms:W3CDTF">2019-05-29T02:45:50Z</dcterms:modified>
</cp:coreProperties>
</file>