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5.xml" ContentType="application/vnd.openxmlformats-officedocument.drawing+xml"/>
  <Override PartName="/xl/charts/chart1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ohei Katayama\Desktop\Research in JFCR20120721-20180619\論文作成\DS6051b の論文\Files for Nature Commun\Revise\"/>
    </mc:Choice>
  </mc:AlternateContent>
  <xr:revisionPtr revIDLastSave="0" documentId="13_ncr:1_{35999F54-1DC5-4895-AC59-B9B40B0ABD9F}" xr6:coauthVersionLast="40" xr6:coauthVersionMax="40" xr10:uidLastSave="{00000000-0000-0000-0000-000000000000}"/>
  <bookViews>
    <workbookView xWindow="35220" yWindow="195" windowWidth="16200" windowHeight="15135" firstSheet="7" activeTab="8" xr2:uid="{00000000-000D-0000-FFFF-FFFF00000000}"/>
  </bookViews>
  <sheets>
    <sheet name="Figure 1B" sheetId="31" r:id="rId1"/>
    <sheet name="Figure 1C" sheetId="32" r:id="rId2"/>
    <sheet name="Figure 2h_U-118 MG" sheetId="41" r:id="rId3"/>
    <sheet name="Figure 2i_PDX (CTG0848)" sheetId="59" r:id="rId4"/>
    <sheet name="Figure 3e_KM12" sheetId="40" r:id="rId5"/>
    <sheet name="Figure 3a_IC50" sheetId="42" r:id="rId6"/>
    <sheet name="Figure 6c_ROS1-WT" sheetId="46" r:id="rId7"/>
    <sheet name="Figure 6d_G2032R" sheetId="48" r:id="rId8"/>
    <sheet name="Figure 7a 7c_HCC78" sheetId="65" r:id="rId9"/>
    <sheet name="Supp S1b" sheetId="33" r:id="rId10"/>
    <sheet name="Supp Table S1a" sheetId="34" r:id="rId11"/>
    <sheet name="Supp Table S1c" sheetId="51" r:id="rId12"/>
    <sheet name="Supp Figure S5a_U-118 MG" sheetId="52" r:id="rId13"/>
    <sheet name="Supp Figure S5c_KM12" sheetId="54" r:id="rId14"/>
    <sheet name="Supp Figure S5d" sheetId="43" r:id="rId15"/>
    <sheet name="Supp Figure S5e" sheetId="55" r:id="rId16"/>
    <sheet name="Supp Figure S5b" sheetId="61" r:id="rId17"/>
    <sheet name="Supp Fig S6a" sheetId="62" r:id="rId18"/>
    <sheet name="Supp Fig S6c" sheetId="64" r:id="rId19"/>
    <sheet name="Supp Fig S7a S7b" sheetId="66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__RIP4558" localSheetId="3">[1]ivdata!#REF!</definedName>
    <definedName name="____RIP4558" localSheetId="5">[1]ivdata!#REF!</definedName>
    <definedName name="____RIP4558" localSheetId="6">[1]ivdata!#REF!</definedName>
    <definedName name="____RIP4558" localSheetId="7">[1]ivdata!#REF!</definedName>
    <definedName name="____RIP4558" localSheetId="16">[1]ivdata!#REF!</definedName>
    <definedName name="____RIP4558" localSheetId="14">[1]ivdata!#REF!</definedName>
    <definedName name="____RIP4558">[1]ivdata!#REF!</definedName>
    <definedName name="__123Graph_AG1" localSheetId="0" hidden="1">#REF!</definedName>
    <definedName name="__123Graph_AG1" localSheetId="2" hidden="1">#REF!</definedName>
    <definedName name="__123Graph_AG1" localSheetId="3" hidden="1">#REF!</definedName>
    <definedName name="__123Graph_AG1" localSheetId="5" hidden="1">#REF!</definedName>
    <definedName name="__123Graph_AG1" localSheetId="4" hidden="1">#REF!</definedName>
    <definedName name="__123Graph_AG1" localSheetId="6" hidden="1">#REF!</definedName>
    <definedName name="__123Graph_AG1" localSheetId="7" hidden="1">#REF!</definedName>
    <definedName name="__123Graph_AG1" localSheetId="16" hidden="1">#REF!</definedName>
    <definedName name="__123Graph_AG1" localSheetId="14" hidden="1">#REF!</definedName>
    <definedName name="__123Graph_AG1" localSheetId="10" hidden="1">#REF!</definedName>
    <definedName name="__123Graph_AG1" localSheetId="11" hidden="1">#REF!</definedName>
    <definedName name="__123Graph_AG1" hidden="1">#REF!</definedName>
    <definedName name="__123Graph_AG2" localSheetId="0" hidden="1">#REF!</definedName>
    <definedName name="__123Graph_AG2" localSheetId="2" hidden="1">#REF!</definedName>
    <definedName name="__123Graph_AG2" localSheetId="3" hidden="1">#REF!</definedName>
    <definedName name="__123Graph_AG2" localSheetId="5" hidden="1">#REF!</definedName>
    <definedName name="__123Graph_AG2" localSheetId="4" hidden="1">#REF!</definedName>
    <definedName name="__123Graph_AG2" localSheetId="6" hidden="1">#REF!</definedName>
    <definedName name="__123Graph_AG2" localSheetId="7" hidden="1">#REF!</definedName>
    <definedName name="__123Graph_AG2" localSheetId="16" hidden="1">#REF!</definedName>
    <definedName name="__123Graph_AG2" localSheetId="14" hidden="1">#REF!</definedName>
    <definedName name="__123Graph_AG2" localSheetId="10" hidden="1">#REF!</definedName>
    <definedName name="__123Graph_AG2" localSheetId="11" hidden="1">#REF!</definedName>
    <definedName name="__123Graph_AG2" hidden="1">#REF!</definedName>
    <definedName name="__123Graph_BG1" localSheetId="0" hidden="1">#REF!</definedName>
    <definedName name="__123Graph_BG1" localSheetId="2" hidden="1">#REF!</definedName>
    <definedName name="__123Graph_BG1" localSheetId="3" hidden="1">#REF!</definedName>
    <definedName name="__123Graph_BG1" localSheetId="5" hidden="1">#REF!</definedName>
    <definedName name="__123Graph_BG1" localSheetId="4" hidden="1">#REF!</definedName>
    <definedName name="__123Graph_BG1" localSheetId="6" hidden="1">#REF!</definedName>
    <definedName name="__123Graph_BG1" localSheetId="7" hidden="1">#REF!</definedName>
    <definedName name="__123Graph_BG1" localSheetId="16" hidden="1">#REF!</definedName>
    <definedName name="__123Graph_BG1" localSheetId="14" hidden="1">#REF!</definedName>
    <definedName name="__123Graph_BG1" localSheetId="10" hidden="1">#REF!</definedName>
    <definedName name="__123Graph_BG1" localSheetId="11" hidden="1">#REF!</definedName>
    <definedName name="__123Graph_BG1" hidden="1">#REF!</definedName>
    <definedName name="__123Graph_BG2" localSheetId="0" hidden="1">#REF!</definedName>
    <definedName name="__123Graph_BG2" localSheetId="2" hidden="1">#REF!</definedName>
    <definedName name="__123Graph_BG2" localSheetId="3" hidden="1">#REF!</definedName>
    <definedName name="__123Graph_BG2" localSheetId="5" hidden="1">#REF!</definedName>
    <definedName name="__123Graph_BG2" localSheetId="4" hidden="1">#REF!</definedName>
    <definedName name="__123Graph_BG2" localSheetId="6" hidden="1">#REF!</definedName>
    <definedName name="__123Graph_BG2" localSheetId="7" hidden="1">#REF!</definedName>
    <definedName name="__123Graph_BG2" localSheetId="16" hidden="1">#REF!</definedName>
    <definedName name="__123Graph_BG2" localSheetId="14" hidden="1">#REF!</definedName>
    <definedName name="__123Graph_BG2" localSheetId="10" hidden="1">#REF!</definedName>
    <definedName name="__123Graph_BG2" localSheetId="11" hidden="1">#REF!</definedName>
    <definedName name="__123Graph_BG2" hidden="1">#REF!</definedName>
    <definedName name="__123Graph_XG1" localSheetId="0" hidden="1">#REF!</definedName>
    <definedName name="__123Graph_XG1" localSheetId="2" hidden="1">#REF!</definedName>
    <definedName name="__123Graph_XG1" localSheetId="3" hidden="1">#REF!</definedName>
    <definedName name="__123Graph_XG1" localSheetId="5" hidden="1">#REF!</definedName>
    <definedName name="__123Graph_XG1" localSheetId="4" hidden="1">#REF!</definedName>
    <definedName name="__123Graph_XG1" localSheetId="6" hidden="1">#REF!</definedName>
    <definedName name="__123Graph_XG1" localSheetId="7" hidden="1">#REF!</definedName>
    <definedName name="__123Graph_XG1" localSheetId="16" hidden="1">#REF!</definedName>
    <definedName name="__123Graph_XG1" localSheetId="14" hidden="1">#REF!</definedName>
    <definedName name="__123Graph_XG1" localSheetId="10" hidden="1">#REF!</definedName>
    <definedName name="__123Graph_XG1" localSheetId="11" hidden="1">#REF!</definedName>
    <definedName name="__123Graph_XG1" hidden="1">#REF!</definedName>
    <definedName name="__123Graph_XG2" localSheetId="0" hidden="1">#REF!</definedName>
    <definedName name="__123Graph_XG2" localSheetId="2" hidden="1">#REF!</definedName>
    <definedName name="__123Graph_XG2" localSheetId="3" hidden="1">#REF!</definedName>
    <definedName name="__123Graph_XG2" localSheetId="5" hidden="1">#REF!</definedName>
    <definedName name="__123Graph_XG2" localSheetId="4" hidden="1">#REF!</definedName>
    <definedName name="__123Graph_XG2" localSheetId="6" hidden="1">#REF!</definedName>
    <definedName name="__123Graph_XG2" localSheetId="7" hidden="1">#REF!</definedName>
    <definedName name="__123Graph_XG2" localSheetId="16" hidden="1">#REF!</definedName>
    <definedName name="__123Graph_XG2" localSheetId="14" hidden="1">#REF!</definedName>
    <definedName name="__123Graph_XG2" localSheetId="10" hidden="1">#REF!</definedName>
    <definedName name="__123Graph_XG2" localSheetId="11" hidden="1">#REF!</definedName>
    <definedName name="__123Graph_XG2" hidden="1">#REF!</definedName>
    <definedName name="__RIP4558" localSheetId="0">[1]ivdata!#REF!</definedName>
    <definedName name="__RIP4558" localSheetId="3">[1]ivdata!#REF!</definedName>
    <definedName name="__RIP4558" localSheetId="5">[1]ivdata!#REF!</definedName>
    <definedName name="__RIP4558" localSheetId="6">[1]ivdata!#REF!</definedName>
    <definedName name="__RIP4558" localSheetId="7">[1]ivdata!#REF!</definedName>
    <definedName name="__RIP4558" localSheetId="16">[1]ivdata!#REF!</definedName>
    <definedName name="__RIP4558" localSheetId="10">[1]ivdata!#REF!</definedName>
    <definedName name="__RIP4558" localSheetId="11">[1]ivdata!#REF!</definedName>
    <definedName name="__RIP4558">[1]ivdata!#REF!</definedName>
    <definedName name="_Fill" localSheetId="0" hidden="1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6" hidden="1">#REF!</definedName>
    <definedName name="_Fill" localSheetId="14" hidden="1">#REF!</definedName>
    <definedName name="_Fill" localSheetId="10" hidden="1">#REF!</definedName>
    <definedName name="_Fill" localSheetId="11" hidden="1">#REF!</definedName>
    <definedName name="_Fill" hidden="1">#REF!</definedName>
    <definedName name="_Regression_Out" localSheetId="2" hidden="1">'[2]990810cold'!$AD$2:$AG$12</definedName>
    <definedName name="_Regression_Out" localSheetId="4" hidden="1">'[2]990810cold'!$AD$2:$AG$12</definedName>
    <definedName name="_Regression_Out" localSheetId="6" hidden="1">'[2]990810cold'!$AD$2:$AG$12</definedName>
    <definedName name="_Regression_Out" localSheetId="7" hidden="1">'[2]990810cold'!$AD$2:$AG$12</definedName>
    <definedName name="_Regression_Out" localSheetId="14" hidden="1">'[2]990810cold'!$AD$2:$AG$12</definedName>
    <definedName name="_Regression_Out" hidden="1">'[3]990810cold'!$AD$2:$AG$12</definedName>
    <definedName name="_Regression_X" localSheetId="2" hidden="1">'[2]990810cold'!$AA$5:$AA$10</definedName>
    <definedName name="_Regression_X" localSheetId="4" hidden="1">'[2]990810cold'!$AA$5:$AA$10</definedName>
    <definedName name="_Regression_X" localSheetId="6" hidden="1">'[2]990810cold'!$AA$5:$AA$10</definedName>
    <definedName name="_Regression_X" localSheetId="7" hidden="1">'[2]990810cold'!$AA$5:$AA$10</definedName>
    <definedName name="_Regression_X" localSheetId="14" hidden="1">'[2]990810cold'!$AA$5:$AA$10</definedName>
    <definedName name="_Regression_X" hidden="1">'[3]990810cold'!$AA$5:$AA$10</definedName>
    <definedName name="_Regression_Y" localSheetId="2" hidden="1">'[2]990810cold'!$AB$5:$AB$10</definedName>
    <definedName name="_Regression_Y" localSheetId="4" hidden="1">'[2]990810cold'!$AB$5:$AB$10</definedName>
    <definedName name="_Regression_Y" localSheetId="6" hidden="1">'[2]990810cold'!$AB$5:$AB$10</definedName>
    <definedName name="_Regression_Y" localSheetId="7" hidden="1">'[2]990810cold'!$AB$5:$AB$10</definedName>
    <definedName name="_Regression_Y" localSheetId="14" hidden="1">'[2]990810cold'!$AB$5:$AB$10</definedName>
    <definedName name="_Regression_Y" hidden="1">'[3]990810cold'!$AB$5:$AB$10</definedName>
    <definedName name="_RIP4558" localSheetId="3">[4]ivdata!#REF!</definedName>
    <definedName name="_RIP4558" localSheetId="5">[4]ivdata!#REF!</definedName>
    <definedName name="_RIP4558" localSheetId="6">[4]ivdata!#REF!</definedName>
    <definedName name="_RIP4558" localSheetId="7">[4]ivdata!#REF!</definedName>
    <definedName name="_RIP4558" localSheetId="16">[4]ivdata!#REF!</definedName>
    <definedName name="_RIP4558">[4]ivdata!#REF!</definedName>
    <definedName name="a" hidden="1">'[5]980306'!$C$35:$C$39</definedName>
    <definedName name="AABC" localSheetId="2" hidden="1">#REF!</definedName>
    <definedName name="AABC" localSheetId="3" hidden="1">#REF!</definedName>
    <definedName name="AABC" localSheetId="5" hidden="1">#REF!</definedName>
    <definedName name="AABC" localSheetId="4" hidden="1">#REF!</definedName>
    <definedName name="AABC" localSheetId="6" hidden="1">#REF!</definedName>
    <definedName name="AABC" localSheetId="7" hidden="1">#REF!</definedName>
    <definedName name="AABC" localSheetId="16" hidden="1">#REF!</definedName>
    <definedName name="AABC" localSheetId="14" hidden="1">#REF!</definedName>
    <definedName name="AABC" hidden="1">#REF!</definedName>
    <definedName name="ab" hidden="1">'[5]980306'!$C$35:$C$39</definedName>
    <definedName name="absorption" localSheetId="0">#REF!</definedName>
    <definedName name="absorption" localSheetId="3">#REF!</definedName>
    <definedName name="absorption" localSheetId="5">#REF!</definedName>
    <definedName name="absorption" localSheetId="6">#REF!</definedName>
    <definedName name="absorption" localSheetId="7">#REF!</definedName>
    <definedName name="absorption" localSheetId="16">#REF!</definedName>
    <definedName name="absorption" localSheetId="14">#REF!</definedName>
    <definedName name="absorption" localSheetId="10">#REF!</definedName>
    <definedName name="absorption" localSheetId="11">#REF!</definedName>
    <definedName name="absorption">#REF!</definedName>
    <definedName name="Animal">[6]Instruction!$Q$3:$W$3</definedName>
    <definedName name="b" hidden="1">'[7]990810cold'!$AA$5:$AA$10</definedName>
    <definedName name="COL_WELLCONTENTS_1" hidden="1">'[6]Column View'!$B$3</definedName>
    <definedName name="d" hidden="1">'[7]990810cold'!$AD$2:$AG$12</definedName>
    <definedName name="_xlnm.Database" localSheetId="0">[8]ivdata!#REF!</definedName>
    <definedName name="_xlnm.Database" localSheetId="3">[8]ivdata!#REF!</definedName>
    <definedName name="_xlnm.Database" localSheetId="5">[8]ivdata!#REF!</definedName>
    <definedName name="_xlnm.Database" localSheetId="6">[8]ivdata!#REF!</definedName>
    <definedName name="_xlnm.Database" localSheetId="7">[8]ivdata!#REF!</definedName>
    <definedName name="_xlnm.Database" localSheetId="16">[8]ivdata!#REF!</definedName>
    <definedName name="_xlnm.Database" localSheetId="14">[8]ivdata!#REF!</definedName>
    <definedName name="_xlnm.Database" localSheetId="10">[8]ivdata!#REF!</definedName>
    <definedName name="_xlnm.Database" localSheetId="11">[8]ivdata!#REF!</definedName>
    <definedName name="_xlnm.Database">[8]ivdata!#REF!</definedName>
    <definedName name="Dog">[6]Instruction!$T$4:$T$17</definedName>
    <definedName name="e" hidden="1">'[7]990810cold'!$AA$5:$AA$10</definedName>
    <definedName name="Excretion_Study" localSheetId="0">#REF!</definedName>
    <definedName name="Excretion_Study" localSheetId="3">#REF!</definedName>
    <definedName name="Excretion_Study" localSheetId="5">#REF!</definedName>
    <definedName name="Excretion_Study" localSheetId="6">#REF!</definedName>
    <definedName name="Excretion_Study" localSheetId="7">#REF!</definedName>
    <definedName name="Excretion_Study" localSheetId="16">#REF!</definedName>
    <definedName name="Excretion_Study" localSheetId="14">#REF!</definedName>
    <definedName name="Excretion_Study" localSheetId="10">#REF!</definedName>
    <definedName name="Excretion_Study" localSheetId="11">#REF!</definedName>
    <definedName name="Excretion_Study">#REF!</definedName>
    <definedName name="ｆ" hidden="1">'[7]990810cold'!$AD$2:$AG$12</definedName>
    <definedName name="ff" localSheetId="0" hidden="1">#REF!</definedName>
    <definedName name="ff" localSheetId="2" hidden="1">#REF!</definedName>
    <definedName name="ff" localSheetId="3" hidden="1">#REF!</definedName>
    <definedName name="ff" localSheetId="5" hidden="1">#REF!</definedName>
    <definedName name="ff" localSheetId="4" hidden="1">#REF!</definedName>
    <definedName name="ff" localSheetId="6" hidden="1">#REF!</definedName>
    <definedName name="ff" localSheetId="7" hidden="1">#REF!</definedName>
    <definedName name="ff" localSheetId="16" hidden="1">#REF!</definedName>
    <definedName name="ff" localSheetId="10" hidden="1">#REF!</definedName>
    <definedName name="ff" localSheetId="11" hidden="1">#REF!</definedName>
    <definedName name="ff" hidden="1">#REF!</definedName>
    <definedName name="ffffff" localSheetId="0" hidden="1">#REF!</definedName>
    <definedName name="ffffff" localSheetId="2" hidden="1">#REF!</definedName>
    <definedName name="ffffff" localSheetId="3" hidden="1">#REF!</definedName>
    <definedName name="ffffff" localSheetId="5" hidden="1">#REF!</definedName>
    <definedName name="ffffff" localSheetId="4" hidden="1">#REF!</definedName>
    <definedName name="ffffff" localSheetId="6" hidden="1">#REF!</definedName>
    <definedName name="ffffff" localSheetId="7" hidden="1">#REF!</definedName>
    <definedName name="ffffff" localSheetId="16" hidden="1">#REF!</definedName>
    <definedName name="ffffff" localSheetId="10" hidden="1">#REF!</definedName>
    <definedName name="ffffff" localSheetId="11" hidden="1">#REF!</definedName>
    <definedName name="ffffff" hidden="1">#REF!</definedName>
    <definedName name="ｆだあれ" hidden="1">'[6]Column View'!$M$3</definedName>
    <definedName name="GuineaPig">[6]Instruction!$U$4:$U$17</definedName>
    <definedName name="ｇえれがｑれ">[6]Instruction!$S$4:$S$17</definedName>
    <definedName name="Hamster">[6]Instruction!$V$4:$V$17</definedName>
    <definedName name="IMPORTAREA_1_1" hidden="1">'[6]Column View'!$C$3</definedName>
    <definedName name="IMPORTAREA_10_1" hidden="1">'[6]Column View'!$L$3</definedName>
    <definedName name="IMPORTAREA_11_1" hidden="1">'[6]Column View'!$M$3</definedName>
    <definedName name="IMPORTAREA_12_1" hidden="1">'[6]Column View'!$N$3</definedName>
    <definedName name="IMPORTAREA_13_1" hidden="1">'[6]Column View'!$O$3</definedName>
    <definedName name="IMPORTAREA_14_1" hidden="1">'[6]Column View'!$P$3</definedName>
    <definedName name="IMPORTAREA_15_1" hidden="1">'[6]Column View'!$Q$3</definedName>
    <definedName name="IMPORTAREA_16_1" hidden="1">'[6]Column View'!$R$3</definedName>
    <definedName name="IMPORTAREA_17_1" hidden="1">'[6]Column View'!$S$3</definedName>
    <definedName name="IMPORTAREA_18_1" hidden="1">'[6]Column View'!$T$3</definedName>
    <definedName name="IMPORTAREA_19_1" hidden="1">'[6]Column View'!$U$3</definedName>
    <definedName name="IMPORTAREA_2_1" hidden="1">'[6]Column View'!$D$3</definedName>
    <definedName name="IMPORTAREA_20_1" hidden="1">'[6]Column View'!$V$3</definedName>
    <definedName name="IMPORTAREA_21_1" hidden="1">'[6]Column View'!$W$3</definedName>
    <definedName name="IMPORTAREA_22_1" hidden="1">'[6]Column View'!$X$3</definedName>
    <definedName name="IMPORTAREA_23_1" hidden="1">'[6]Column View'!$Y$3</definedName>
    <definedName name="IMPORTAREA_3_1" hidden="1">'[6]Column View'!$E$3</definedName>
    <definedName name="IMPORTAREA_4_1" hidden="1">'[6]Column View'!$F$3</definedName>
    <definedName name="IMPORTAREA_5_1" hidden="1">'[6]Column View'!$G$3</definedName>
    <definedName name="IMPORTAREA_6_1" hidden="1">'[6]Column View'!$H$3</definedName>
    <definedName name="IMPORTAREA_7_1" hidden="1">'[6]Column View'!$I$3</definedName>
    <definedName name="IMPORTAREA_8_1" hidden="1">'[6]Column View'!$J$3</definedName>
    <definedName name="IMPORTAREA_9_1" hidden="1">'[6]Column View'!$K$3</definedName>
    <definedName name="Monkey">[6]Instruction!$S$4:$S$17</definedName>
    <definedName name="Mouse">[6]Instruction!$Q$4:$Q$17</definedName>
    <definedName name="nnn" localSheetId="2" hidden="1">'[9]990810cold'!$AA$5:$AA$10</definedName>
    <definedName name="nnn" localSheetId="4" hidden="1">'[9]990810cold'!$AA$5:$AA$10</definedName>
    <definedName name="nnn" localSheetId="6" hidden="1">'[9]990810cold'!$AA$5:$AA$10</definedName>
    <definedName name="nnn" localSheetId="7" hidden="1">'[9]990810cold'!$AA$5:$AA$10</definedName>
    <definedName name="nnn" localSheetId="14" hidden="1">'[9]990810cold'!$AA$5:$AA$10</definedName>
    <definedName name="nnn" hidden="1">'[10]990810cold'!$AA$5:$AA$10</definedName>
    <definedName name="nnnn" localSheetId="2" hidden="1">'[9]990810cold'!$AB$5:$AB$10</definedName>
    <definedName name="nnnn" localSheetId="4" hidden="1">'[9]990810cold'!$AB$5:$AB$10</definedName>
    <definedName name="nnnn" localSheetId="6" hidden="1">'[9]990810cold'!$AB$5:$AB$10</definedName>
    <definedName name="nnnn" localSheetId="7" hidden="1">'[9]990810cold'!$AB$5:$AB$10</definedName>
    <definedName name="nnnn" localSheetId="14" hidden="1">'[9]990810cold'!$AB$5:$AB$10</definedName>
    <definedName name="nnnn" hidden="1">'[10]990810cold'!$AB$5:$AB$10</definedName>
    <definedName name="nnnnnnn" localSheetId="2" hidden="1">'[11]980306'!$C$35:$C$39</definedName>
    <definedName name="nnnnnnn" localSheetId="4" hidden="1">'[11]980306'!$C$35:$C$39</definedName>
    <definedName name="nnnnnnn" localSheetId="6" hidden="1">'[11]980306'!$C$35:$C$39</definedName>
    <definedName name="nnnnnnn" localSheetId="7" hidden="1">'[11]980306'!$C$35:$C$39</definedName>
    <definedName name="nnnnnnn" localSheetId="14" hidden="1">'[11]980306'!$C$35:$C$39</definedName>
    <definedName name="nnnnnnn" hidden="1">'[12]980306'!$C$35:$C$39</definedName>
    <definedName name="oo" localSheetId="0">#REF!</definedName>
    <definedName name="oo" localSheetId="3">#REF!</definedName>
    <definedName name="oo" localSheetId="5">#REF!</definedName>
    <definedName name="oo" localSheetId="6">#REF!</definedName>
    <definedName name="oo" localSheetId="7">#REF!</definedName>
    <definedName name="oo" localSheetId="16">#REF!</definedName>
    <definedName name="oo" localSheetId="14">#REF!</definedName>
    <definedName name="oo" localSheetId="10">#REF!</definedName>
    <definedName name="oo" localSheetId="11">#REF!</definedName>
    <definedName name="oo">#REF!</definedName>
    <definedName name="PIVOT_Pct_Binding_LOOKUP" hidden="1">[13]abPivotResults!$A$1:$B$15</definedName>
    <definedName name="PIVOT_Pct_Binding_Protein_Source" hidden="1">'[13]Column View'!$D$3:$D$17</definedName>
    <definedName name="PIVOT_Pct_Binding_Protein_Type" hidden="1">'[13]Column View'!$E$3:$E$17</definedName>
    <definedName name="PIVOT_Pct_Binding_RESULT" hidden="1">'[13]Column View'!$F$3:$F$17</definedName>
    <definedName name="PIVOT_Pct_Free_LOOKUP" hidden="1">[13]abPivotResults!$C$1:$D$15</definedName>
    <definedName name="PIVOT_Pct_Free_Protein_Source" hidden="1">'[13]Column View'!$G$3:$G$17</definedName>
    <definedName name="PIVOT_Pct_Free_Protein_Type" hidden="1">'[13]Column View'!$H$3:$H$17</definedName>
    <definedName name="PIVOT_Pct_Free_RESULT" hidden="1">'[13]Column View'!$I$3:$I$17</definedName>
    <definedName name="PLX" localSheetId="2" hidden="1">'[9]990810cold'!$AD$2:$AG$12</definedName>
    <definedName name="PLX" localSheetId="4" hidden="1">'[9]990810cold'!$AD$2:$AG$12</definedName>
    <definedName name="PLX" localSheetId="6" hidden="1">'[9]990810cold'!$AD$2:$AG$12</definedName>
    <definedName name="PLX" localSheetId="7" hidden="1">'[9]990810cold'!$AD$2:$AG$12</definedName>
    <definedName name="PLX" localSheetId="14" hidden="1">'[9]990810cold'!$AD$2:$AG$12</definedName>
    <definedName name="PLX" hidden="1">'[10]990810cold'!$AD$2:$AG$12</definedName>
    <definedName name="_xlnm.Print_Area" localSheetId="1">'Figure 1C'!$E$3:$AJ$44</definedName>
    <definedName name="_xlnm.Print_Area" localSheetId="6">'Figure 6c_ROS1-WT'!$A$69:$L$132</definedName>
    <definedName name="_xlnm.Print_Area" localSheetId="7">'Figure 6d_G2032R'!$A$69:$L$132</definedName>
    <definedName name="_xlnm.Print_Area" localSheetId="8">'Figure 7a 7c_HCC78'!$A$2:$AN$158</definedName>
    <definedName name="_xlnm.Print_Area" localSheetId="17">'Supp Fig S6a'!$A$2:$AB$158</definedName>
    <definedName name="_xlnm.Print_Area" localSheetId="18">'Supp Fig S6c'!$A$2:$W$84</definedName>
    <definedName name="_xlnm.Print_Area" localSheetId="19">'Supp Fig S7a S7b'!$A$2:$AM$84</definedName>
    <definedName name="_xlnm.Print_Titles" localSheetId="1">'Figure 1C'!$1:$3</definedName>
    <definedName name="ProtocolId">"in_vivo_PK"</definedName>
    <definedName name="Rabbit">[6]Instruction!$W$4:$W$17</definedName>
    <definedName name="Rat">[6]Instruction!$R$4:$R$17</definedName>
    <definedName name="StudyId">"PK_and_TK"</definedName>
    <definedName name="tbl_実験情報">[14]実験情報入力!$A$2:$I$3</definedName>
    <definedName name="teraea" localSheetId="2" hidden="1">#REF!</definedName>
    <definedName name="teraea" localSheetId="3" hidden="1">#REF!</definedName>
    <definedName name="teraea" localSheetId="5" hidden="1">#REF!</definedName>
    <definedName name="teraea" localSheetId="4" hidden="1">#REF!</definedName>
    <definedName name="teraea" localSheetId="6" hidden="1">#REF!</definedName>
    <definedName name="teraea" localSheetId="7" hidden="1">#REF!</definedName>
    <definedName name="teraea" localSheetId="16" hidden="1">#REF!</definedName>
    <definedName name="teraea" localSheetId="14" hidden="1">#REF!</definedName>
    <definedName name="teraea" hidden="1">#REF!</definedName>
    <definedName name="TestId">"PK_20050803_02"</definedName>
    <definedName name="TestOccasionId">"PK_20050803_02"</definedName>
    <definedName name="TestRequestId">"PK_20050803_02"</definedName>
    <definedName name="time">[15]moment!$A$2:$A$22</definedName>
    <definedName name="UserId">"yamada"</definedName>
    <definedName name="UserName">"山田　真起子"</definedName>
    <definedName name="WB">[16]選択肢!$Q$2:$Q$7</definedName>
    <definedName name="ｘ" localSheetId="0" hidden="1">#REF!</definedName>
    <definedName name="ｘ" localSheetId="2" hidden="1">#REF!</definedName>
    <definedName name="ｘ" localSheetId="3" hidden="1">#REF!</definedName>
    <definedName name="ｘ" localSheetId="5" hidden="1">#REF!</definedName>
    <definedName name="ｘ" localSheetId="4" hidden="1">#REF!</definedName>
    <definedName name="ｘ" localSheetId="6" hidden="1">#REF!</definedName>
    <definedName name="ｘ" localSheetId="7" hidden="1">#REF!</definedName>
    <definedName name="ｘ" localSheetId="16" hidden="1">#REF!</definedName>
    <definedName name="ｘ" localSheetId="10" hidden="1">#REF!</definedName>
    <definedName name="ｘ" localSheetId="11" hidden="1">#REF!</definedName>
    <definedName name="ｘ" hidden="1">#REF!</definedName>
    <definedName name="yoyo" localSheetId="0">[1]ivdata!#REF!</definedName>
    <definedName name="yoyo" localSheetId="3">[1]ivdata!#REF!</definedName>
    <definedName name="yoyo" localSheetId="5">[1]ivdata!#REF!</definedName>
    <definedName name="yoyo" localSheetId="6">[1]ivdata!#REF!</definedName>
    <definedName name="yoyo" localSheetId="7">[1]ivdata!#REF!</definedName>
    <definedName name="yoyo" localSheetId="16">[1]ivdata!#REF!</definedName>
    <definedName name="yoyo" localSheetId="14">[1]ivdata!#REF!</definedName>
    <definedName name="yoyo" localSheetId="10">[1]ivdata!#REF!</definedName>
    <definedName name="yoyo" localSheetId="11">[1]ivdata!#REF!</definedName>
    <definedName name="yoyo">[1]ivdata!#REF!</definedName>
    <definedName name="yukoko" localSheetId="2" hidden="1">'[17]980306'!$C$35:$C$39</definedName>
    <definedName name="yukoko" localSheetId="4" hidden="1">'[17]980306'!$C$35:$C$39</definedName>
    <definedName name="yukoko" localSheetId="6" hidden="1">'[17]980306'!$C$35:$C$39</definedName>
    <definedName name="yukoko" localSheetId="7" hidden="1">'[17]980306'!$C$35:$C$39</definedName>
    <definedName name="yukoko" localSheetId="14" hidden="1">'[17]980306'!$C$35:$C$39</definedName>
    <definedName name="yukoko" hidden="1">'[18]980306'!$C$35:$C$39</definedName>
    <definedName name="あ" localSheetId="2" hidden="1">'[9]990810cold'!$AB$5:$AB$10</definedName>
    <definedName name="あ" localSheetId="4" hidden="1">'[9]990810cold'!$AB$5:$AB$10</definedName>
    <definedName name="あ" localSheetId="6" hidden="1">'[9]990810cold'!$AB$5:$AB$10</definedName>
    <definedName name="あ" localSheetId="7" hidden="1">'[9]990810cold'!$AB$5:$AB$10</definedName>
    <definedName name="あ" localSheetId="14" hidden="1">'[9]990810cold'!$AB$5:$AB$10</definedName>
    <definedName name="あ" hidden="1">'[3]990810cold'!$AB$5:$AB$10</definedName>
    <definedName name="あえｒふぇ" hidden="1">'[6]Column View'!$N$3</definedName>
    <definedName name="え" hidden="1">'[6]Column View'!$B$3</definedName>
    <definedName name="えれえふぇｑ" hidden="1">'[6]Column View'!$T$3</definedName>
    <definedName name="えれれ">"PK_20050803_02"</definedName>
    <definedName name="お">[6]Instruction!$T$4:$T$17</definedName>
    <definedName name="か">[6]Instruction!$U$4:$U$17</definedName>
    <definedName name="き">[6]Instruction!$V$4:$V$17</definedName>
    <definedName name="きおげれ" hidden="1">'[6]Column View'!$V$3</definedName>
    <definedName name="く" hidden="1">'[6]Column View'!$C$3</definedName>
    <definedName name="げｊけお" hidden="1">'[6]Column View'!$J$3</definedName>
    <definedName name="げらえれげ">[6]Instruction!$W$4:$W$17</definedName>
    <definedName name="げれあれげ">[6]Instruction!$Q$4:$Q$17</definedName>
    <definedName name="げれえ">"PK_20050803_02"</definedName>
    <definedName name="げれて" hidden="1">'[6]Column View'!$K$3</definedName>
    <definedName name="げれてれ">"PK_20050803_02"</definedName>
    <definedName name="げれれ">[6]Instruction!$R$4:$R$17</definedName>
    <definedName name="その②" localSheetId="2" hidden="1">#REF!</definedName>
    <definedName name="その②" localSheetId="3" hidden="1">#REF!</definedName>
    <definedName name="その②" localSheetId="5" hidden="1">#REF!</definedName>
    <definedName name="その②" localSheetId="4" hidden="1">#REF!</definedName>
    <definedName name="その②" localSheetId="6" hidden="1">#REF!</definedName>
    <definedName name="その②" localSheetId="7" hidden="1">#REF!</definedName>
    <definedName name="その②" localSheetId="16" hidden="1">#REF!</definedName>
    <definedName name="その②" localSheetId="14" hidden="1">#REF!</definedName>
    <definedName name="その②" hidden="1">#REF!</definedName>
    <definedName name="ふぁ" hidden="1">'[6]Column View'!$L$3</definedName>
    <definedName name="ふぁれ" hidden="1">'[6]Column View'!$O$3</definedName>
    <definedName name="ふぇれ" hidden="1">'[6]Column View'!$P$3</definedName>
    <definedName name="ふぇれｖｒ" hidden="1">'[6]Column View'!$S$3</definedName>
    <definedName name="れ" hidden="1">'[6]Column View'!$Q$3</definedName>
    <definedName name="れえれ" localSheetId="2" hidden="1">'[11]980306'!$C$35:$C$39</definedName>
    <definedName name="れえれ" localSheetId="4" hidden="1">'[11]980306'!$C$35:$C$39</definedName>
    <definedName name="れえれ" localSheetId="6" hidden="1">'[11]980306'!$C$35:$C$39</definedName>
    <definedName name="れえれ" localSheetId="7" hidden="1">'[11]980306'!$C$35:$C$39</definedName>
    <definedName name="れえれ" localSheetId="14" hidden="1">'[11]980306'!$C$35:$C$39</definedName>
    <definedName name="れえれ" hidden="1">'[18]980306'!$C$35:$C$39</definedName>
    <definedName name="れげあれ" hidden="1">'[6]Column View'!$U$3</definedName>
    <definedName name="れれ" hidden="1">'[6]Column View'!$R$3</definedName>
    <definedName name="れれえれ" hidden="1">'[6]Column View'!$D$3</definedName>
    <definedName name="系統">[16]選択肢!$G$2:$G$2</definedName>
    <definedName name="合計" localSheetId="0">#REF!</definedName>
    <definedName name="合計" localSheetId="3">#REF!</definedName>
    <definedName name="合計" localSheetId="5">#REF!</definedName>
    <definedName name="合計" localSheetId="6">#REF!</definedName>
    <definedName name="合計" localSheetId="7">#REF!</definedName>
    <definedName name="合計" localSheetId="16">#REF!</definedName>
    <definedName name="合計" localSheetId="14">#REF!</definedName>
    <definedName name="合計" localSheetId="10">#REF!</definedName>
    <definedName name="合計" localSheetId="11">#REF!</definedName>
    <definedName name="合計">#REF!</definedName>
    <definedName name="雌雄">[16]選択肢!$A$2:$A$3</definedName>
    <definedName name="腫瘍種">[16]選択肢!$C$2:$C$19</definedName>
    <definedName name="数値化１０" localSheetId="2" hidden="1">#REF!</definedName>
    <definedName name="数値化１０" localSheetId="3" hidden="1">#REF!</definedName>
    <definedName name="数値化１０" localSheetId="5" hidden="1">#REF!</definedName>
    <definedName name="数値化１０" localSheetId="4" hidden="1">#REF!</definedName>
    <definedName name="数値化１０" localSheetId="6" hidden="1">#REF!</definedName>
    <definedName name="数値化１０" localSheetId="7" hidden="1">#REF!</definedName>
    <definedName name="数値化１０" localSheetId="16" hidden="1">#REF!</definedName>
    <definedName name="数値化１０" localSheetId="14" hidden="1">#REF!</definedName>
    <definedName name="数値化１０" hidden="1">#REF!</definedName>
    <definedName name="数値化4" localSheetId="2" hidden="1">#REF!</definedName>
    <definedName name="数値化4" localSheetId="3" hidden="1">#REF!</definedName>
    <definedName name="数値化4" localSheetId="5" hidden="1">#REF!</definedName>
    <definedName name="数値化4" localSheetId="4" hidden="1">#REF!</definedName>
    <definedName name="数値化4" localSheetId="6" hidden="1">#REF!</definedName>
    <definedName name="数値化4" localSheetId="7" hidden="1">#REF!</definedName>
    <definedName name="数値化4" localSheetId="16" hidden="1">#REF!</definedName>
    <definedName name="数値化4" localSheetId="14" hidden="1">#REF!</definedName>
    <definedName name="数値化4" hidden="1">#REF!</definedName>
    <definedName name="数値化５" localSheetId="2" hidden="1">#REF!</definedName>
    <definedName name="数値化５" localSheetId="3" hidden="1">#REF!</definedName>
    <definedName name="数値化５" localSheetId="5" hidden="1">#REF!</definedName>
    <definedName name="数値化５" localSheetId="4" hidden="1">#REF!</definedName>
    <definedName name="数値化５" localSheetId="6" hidden="1">#REF!</definedName>
    <definedName name="数値化５" localSheetId="7" hidden="1">#REF!</definedName>
    <definedName name="数値化５" localSheetId="16" hidden="1">#REF!</definedName>
    <definedName name="数値化５" localSheetId="14" hidden="1">#REF!</definedName>
    <definedName name="数値化５" hidden="1">#REF!</definedName>
    <definedName name="数値化６" localSheetId="2" hidden="1">#REF!</definedName>
    <definedName name="数値化６" localSheetId="3" hidden="1">#REF!</definedName>
    <definedName name="数値化６" localSheetId="5" hidden="1">#REF!</definedName>
    <definedName name="数値化６" localSheetId="4" hidden="1">#REF!</definedName>
    <definedName name="数値化６" localSheetId="6" hidden="1">#REF!</definedName>
    <definedName name="数値化６" localSheetId="7" hidden="1">#REF!</definedName>
    <definedName name="数値化６" localSheetId="16" hidden="1">#REF!</definedName>
    <definedName name="数値化６" localSheetId="14" hidden="1">#REF!</definedName>
    <definedName name="数値化６" hidden="1">#REF!</definedName>
    <definedName name="数値化７" localSheetId="2" hidden="1">#REF!</definedName>
    <definedName name="数値化７" localSheetId="3" hidden="1">#REF!</definedName>
    <definedName name="数値化７" localSheetId="5" hidden="1">#REF!</definedName>
    <definedName name="数値化７" localSheetId="4" hidden="1">#REF!</definedName>
    <definedName name="数値化７" localSheetId="6" hidden="1">#REF!</definedName>
    <definedName name="数値化７" localSheetId="7" hidden="1">#REF!</definedName>
    <definedName name="数値化７" localSheetId="16" hidden="1">#REF!</definedName>
    <definedName name="数値化７" localSheetId="14" hidden="1">#REF!</definedName>
    <definedName name="数値化７" hidden="1">#REF!</definedName>
    <definedName name="数値化８" localSheetId="2" hidden="1">#REF!</definedName>
    <definedName name="数値化８" localSheetId="3" hidden="1">#REF!</definedName>
    <definedName name="数値化８" localSheetId="5" hidden="1">#REF!</definedName>
    <definedName name="数値化８" localSheetId="4" hidden="1">#REF!</definedName>
    <definedName name="数値化８" localSheetId="6" hidden="1">#REF!</definedName>
    <definedName name="数値化８" localSheetId="7" hidden="1">#REF!</definedName>
    <definedName name="数値化８" localSheetId="16" hidden="1">#REF!</definedName>
    <definedName name="数値化８" localSheetId="14" hidden="1">#REF!</definedName>
    <definedName name="数値化８" hidden="1">#REF!</definedName>
    <definedName name="数値化9" localSheetId="2" hidden="1">#REF!</definedName>
    <definedName name="数値化9" localSheetId="3" hidden="1">#REF!</definedName>
    <definedName name="数値化9" localSheetId="5" hidden="1">#REF!</definedName>
    <definedName name="数値化9" localSheetId="4" hidden="1">#REF!</definedName>
    <definedName name="数値化9" localSheetId="6" hidden="1">#REF!</definedName>
    <definedName name="数値化9" localSheetId="7" hidden="1">#REF!</definedName>
    <definedName name="数値化9" localSheetId="16" hidden="1">#REF!</definedName>
    <definedName name="数値化9" localSheetId="14" hidden="1">#REF!</definedName>
    <definedName name="数値化9" hidden="1">#REF!</definedName>
    <definedName name="数値化その３" localSheetId="2" hidden="1">#REF!</definedName>
    <definedName name="数値化その３" localSheetId="3" hidden="1">#REF!</definedName>
    <definedName name="数値化その３" localSheetId="5" hidden="1">#REF!</definedName>
    <definedName name="数値化その３" localSheetId="4" hidden="1">#REF!</definedName>
    <definedName name="数値化その３" localSheetId="6" hidden="1">#REF!</definedName>
    <definedName name="数値化その３" localSheetId="7" hidden="1">#REF!</definedName>
    <definedName name="数値化その３" localSheetId="16" hidden="1">#REF!</definedName>
    <definedName name="数値化その３" localSheetId="14" hidden="1">#REF!</definedName>
    <definedName name="数値化その３" hidden="1">#REF!</definedName>
    <definedName name="投与回数">[16]選択肢!$M$2:$M$6</definedName>
    <definedName name="投与経路">[16]選択肢!$O$2:$O$3</definedName>
    <definedName name="保持時間" localSheetId="0">#REF!</definedName>
    <definedName name="保持時間" localSheetId="3">#REF!</definedName>
    <definedName name="保持時間" localSheetId="5">#REF!</definedName>
    <definedName name="保持時間" localSheetId="6">#REF!</definedName>
    <definedName name="保持時間" localSheetId="7">#REF!</definedName>
    <definedName name="保持時間" localSheetId="16">#REF!</definedName>
    <definedName name="保持時間" localSheetId="14">#REF!</definedName>
    <definedName name="保持時間" localSheetId="10">#REF!</definedName>
    <definedName name="保持時間" localSheetId="11">#REF!</definedName>
    <definedName name="保持時間">#REF!</definedName>
    <definedName name="目的">[16]選択肢!$E$2:$E$11</definedName>
    <definedName name="溶解の有無">[16]選択肢!$K$2:$K$3</definedName>
    <definedName name="溶媒">[16]選択肢!$I$2:$I$6</definedName>
  </definedNames>
  <calcPr calcId="181029"/>
</workbook>
</file>

<file path=xl/calcChain.xml><?xml version="1.0" encoding="utf-8"?>
<calcChain xmlns="http://schemas.openxmlformats.org/spreadsheetml/2006/main">
  <c r="AR83" i="66" l="1"/>
  <c r="AQ83" i="66"/>
  <c r="AP83" i="66"/>
  <c r="AO83" i="66"/>
  <c r="AN83" i="66"/>
  <c r="AM83" i="66"/>
  <c r="AL83" i="66"/>
  <c r="AK83" i="66"/>
  <c r="AJ83" i="66"/>
  <c r="AI83" i="66"/>
  <c r="AH83" i="66"/>
  <c r="AG83" i="66"/>
  <c r="AF83" i="66"/>
  <c r="AE83" i="66"/>
  <c r="AD83" i="66"/>
  <c r="AC83" i="66"/>
  <c r="S83" i="66"/>
  <c r="R83" i="66"/>
  <c r="Q83" i="66"/>
  <c r="P83" i="66"/>
  <c r="O83" i="66"/>
  <c r="N83" i="66"/>
  <c r="M83" i="66"/>
  <c r="L83" i="66"/>
  <c r="K83" i="66"/>
  <c r="J83" i="66"/>
  <c r="I83" i="66"/>
  <c r="H83" i="66"/>
  <c r="G83" i="66"/>
  <c r="F83" i="66"/>
  <c r="E83" i="66"/>
  <c r="D83" i="66"/>
  <c r="AR82" i="66"/>
  <c r="AQ82" i="66"/>
  <c r="AP82" i="66"/>
  <c r="AO82" i="66"/>
  <c r="AN82" i="66"/>
  <c r="AM82" i="66"/>
  <c r="AL82" i="66"/>
  <c r="AK82" i="66"/>
  <c r="AJ82" i="66"/>
  <c r="AI82" i="66"/>
  <c r="AH82" i="66"/>
  <c r="AG82" i="66"/>
  <c r="AF82" i="66"/>
  <c r="AE82" i="66"/>
  <c r="AD82" i="66"/>
  <c r="AC82" i="66"/>
  <c r="S82" i="66"/>
  <c r="R82" i="66"/>
  <c r="Q82" i="66"/>
  <c r="P82" i="66"/>
  <c r="O82" i="66"/>
  <c r="N82" i="66"/>
  <c r="M82" i="66"/>
  <c r="L82" i="66"/>
  <c r="K82" i="66"/>
  <c r="J82" i="66"/>
  <c r="I82" i="66"/>
  <c r="H82" i="66"/>
  <c r="G82" i="66"/>
  <c r="F82" i="66"/>
  <c r="E82" i="66"/>
  <c r="D82" i="66"/>
  <c r="AO75" i="66"/>
  <c r="AK75" i="66"/>
  <c r="AG75" i="66"/>
  <c r="AC75" i="66"/>
  <c r="P75" i="66"/>
  <c r="L75" i="66"/>
  <c r="H75" i="66"/>
  <c r="D75" i="66"/>
  <c r="AR72" i="66"/>
  <c r="AQ72" i="66"/>
  <c r="AP72" i="66"/>
  <c r="AO72" i="66"/>
  <c r="AN72" i="66"/>
  <c r="AM72" i="66"/>
  <c r="AL72" i="66"/>
  <c r="AK72" i="66"/>
  <c r="AJ72" i="66"/>
  <c r="AI72" i="66"/>
  <c r="AH72" i="66"/>
  <c r="AG72" i="66"/>
  <c r="AF72" i="66"/>
  <c r="AE72" i="66"/>
  <c r="AD72" i="66"/>
  <c r="AC72" i="66"/>
  <c r="S72" i="66"/>
  <c r="R72" i="66"/>
  <c r="Q72" i="66"/>
  <c r="P72" i="66"/>
  <c r="O72" i="66"/>
  <c r="N72" i="66"/>
  <c r="M72" i="66"/>
  <c r="L72" i="66"/>
  <c r="K72" i="66"/>
  <c r="J72" i="66"/>
  <c r="I72" i="66"/>
  <c r="H72" i="66"/>
  <c r="G72" i="66"/>
  <c r="F72" i="66"/>
  <c r="E72" i="66"/>
  <c r="D72" i="66"/>
  <c r="AR71" i="66"/>
  <c r="AQ71" i="66"/>
  <c r="AP71" i="66"/>
  <c r="AO71" i="66"/>
  <c r="AN71" i="66"/>
  <c r="AM71" i="66"/>
  <c r="AL71" i="66"/>
  <c r="AK71" i="66"/>
  <c r="AJ71" i="66"/>
  <c r="AI71" i="66"/>
  <c r="AH71" i="66"/>
  <c r="AG71" i="66"/>
  <c r="AF71" i="66"/>
  <c r="AE71" i="66"/>
  <c r="AD71" i="66"/>
  <c r="AC71" i="66"/>
  <c r="S71" i="66"/>
  <c r="R71" i="66"/>
  <c r="Q71" i="66"/>
  <c r="P71" i="66"/>
  <c r="O71" i="66"/>
  <c r="N71" i="66"/>
  <c r="M71" i="66"/>
  <c r="L71" i="66"/>
  <c r="K71" i="66"/>
  <c r="J71" i="66"/>
  <c r="I71" i="66"/>
  <c r="H71" i="66"/>
  <c r="G71" i="66"/>
  <c r="F71" i="66"/>
  <c r="E71" i="66"/>
  <c r="D71" i="66"/>
  <c r="AO64" i="66"/>
  <c r="AK64" i="66"/>
  <c r="AG64" i="66"/>
  <c r="AC64" i="66"/>
  <c r="P64" i="66"/>
  <c r="L64" i="66"/>
  <c r="H64" i="66"/>
  <c r="D64" i="66"/>
  <c r="AP61" i="66"/>
  <c r="AO61" i="66"/>
  <c r="AN61" i="66"/>
  <c r="AM61" i="66"/>
  <c r="AL61" i="66"/>
  <c r="AK61" i="66"/>
  <c r="AJ61" i="66"/>
  <c r="AI61" i="66"/>
  <c r="AH61" i="66"/>
  <c r="AG61" i="66"/>
  <c r="AF61" i="66"/>
  <c r="AE61" i="66"/>
  <c r="AD61" i="66"/>
  <c r="AC61" i="66"/>
  <c r="S61" i="66"/>
  <c r="R61" i="66"/>
  <c r="Q61" i="66"/>
  <c r="P61" i="66"/>
  <c r="O61" i="66"/>
  <c r="N61" i="66"/>
  <c r="M61" i="66"/>
  <c r="L61" i="66"/>
  <c r="K61" i="66"/>
  <c r="J61" i="66"/>
  <c r="I61" i="66"/>
  <c r="H61" i="66"/>
  <c r="G61" i="66"/>
  <c r="F61" i="66"/>
  <c r="E61" i="66"/>
  <c r="D61" i="66"/>
  <c r="AP60" i="66"/>
  <c r="AO60" i="66"/>
  <c r="AN60" i="66"/>
  <c r="AM60" i="66"/>
  <c r="AL60" i="66"/>
  <c r="AK60" i="66"/>
  <c r="AJ60" i="66"/>
  <c r="AI60" i="66"/>
  <c r="AH60" i="66"/>
  <c r="AG60" i="66"/>
  <c r="AF60" i="66"/>
  <c r="AE60" i="66"/>
  <c r="AD60" i="66"/>
  <c r="AC60" i="66"/>
  <c r="S60" i="66"/>
  <c r="R60" i="66"/>
  <c r="Q60" i="66"/>
  <c r="P60" i="66"/>
  <c r="O60" i="66"/>
  <c r="N60" i="66"/>
  <c r="M60" i="66"/>
  <c r="L60" i="66"/>
  <c r="K60" i="66"/>
  <c r="J60" i="66"/>
  <c r="I60" i="66"/>
  <c r="H60" i="66"/>
  <c r="G60" i="66"/>
  <c r="F60" i="66"/>
  <c r="E60" i="66"/>
  <c r="D60" i="66"/>
  <c r="AO53" i="66"/>
  <c r="AK53" i="66"/>
  <c r="AG53" i="66"/>
  <c r="AC53" i="66"/>
  <c r="P53" i="66"/>
  <c r="L53" i="66"/>
  <c r="H53" i="66"/>
  <c r="D53" i="66"/>
  <c r="AO50" i="66"/>
  <c r="AN50" i="66"/>
  <c r="AM50" i="66"/>
  <c r="AL50" i="66"/>
  <c r="AK50" i="66"/>
  <c r="AJ50" i="66"/>
  <c r="AI50" i="66"/>
  <c r="AH50" i="66"/>
  <c r="AG50" i="66"/>
  <c r="AF50" i="66"/>
  <c r="AE50" i="66"/>
  <c r="AD50" i="66"/>
  <c r="AC50" i="66"/>
  <c r="S50" i="66"/>
  <c r="R50" i="66"/>
  <c r="Q50" i="66"/>
  <c r="P50" i="66"/>
  <c r="O50" i="66"/>
  <c r="N50" i="66"/>
  <c r="M50" i="66"/>
  <c r="L50" i="66"/>
  <c r="K50" i="66"/>
  <c r="J50" i="66"/>
  <c r="I50" i="66"/>
  <c r="H50" i="66"/>
  <c r="G50" i="66"/>
  <c r="F50" i="66"/>
  <c r="E50" i="66"/>
  <c r="D50" i="66"/>
  <c r="AO49" i="66"/>
  <c r="AN49" i="66"/>
  <c r="AM49" i="66"/>
  <c r="AL49" i="66"/>
  <c r="AK49" i="66"/>
  <c r="AJ49" i="66"/>
  <c r="AI49" i="66"/>
  <c r="AH49" i="66"/>
  <c r="AG49" i="66"/>
  <c r="AF49" i="66"/>
  <c r="AE49" i="66"/>
  <c r="AD49" i="66"/>
  <c r="AC49" i="66"/>
  <c r="S49" i="66"/>
  <c r="R49" i="66"/>
  <c r="Q49" i="66"/>
  <c r="P49" i="66"/>
  <c r="O49" i="66"/>
  <c r="N49" i="66"/>
  <c r="M49" i="66"/>
  <c r="L49" i="66"/>
  <c r="K49" i="66"/>
  <c r="J49" i="66"/>
  <c r="I49" i="66"/>
  <c r="H49" i="66"/>
  <c r="G49" i="66"/>
  <c r="F49" i="66"/>
  <c r="E49" i="66"/>
  <c r="D49" i="66"/>
  <c r="AO39" i="66"/>
  <c r="AN39" i="66"/>
  <c r="AM39" i="66"/>
  <c r="AL39" i="66"/>
  <c r="AK39" i="66"/>
  <c r="AJ39" i="66"/>
  <c r="AI39" i="66"/>
  <c r="AH39" i="66"/>
  <c r="AG39" i="66"/>
  <c r="AF39" i="66"/>
  <c r="AE39" i="66"/>
  <c r="AD39" i="66"/>
  <c r="AC39" i="66"/>
  <c r="Q39" i="66"/>
  <c r="P39" i="66"/>
  <c r="O39" i="66"/>
  <c r="N39" i="66"/>
  <c r="M39" i="66"/>
  <c r="L39" i="66"/>
  <c r="K39" i="66"/>
  <c r="J39" i="66"/>
  <c r="I39" i="66"/>
  <c r="H39" i="66"/>
  <c r="G39" i="66"/>
  <c r="F39" i="66"/>
  <c r="E39" i="66"/>
  <c r="D39" i="66"/>
  <c r="AO38" i="66"/>
  <c r="AN38" i="66"/>
  <c r="AM38" i="66"/>
  <c r="AL38" i="66"/>
  <c r="AK38" i="66"/>
  <c r="AJ38" i="66"/>
  <c r="AI38" i="66"/>
  <c r="AH38" i="66"/>
  <c r="AG38" i="66"/>
  <c r="AF38" i="66"/>
  <c r="AE38" i="66"/>
  <c r="AD38" i="66"/>
  <c r="AC38" i="66"/>
  <c r="Q38" i="66"/>
  <c r="P38" i="66"/>
  <c r="O38" i="66"/>
  <c r="N38" i="66"/>
  <c r="M38" i="66"/>
  <c r="L38" i="66"/>
  <c r="K38" i="66"/>
  <c r="J38" i="66"/>
  <c r="I38" i="66"/>
  <c r="H38" i="66"/>
  <c r="G38" i="66"/>
  <c r="F38" i="66"/>
  <c r="E38" i="66"/>
  <c r="D38" i="66"/>
  <c r="AO31" i="66"/>
  <c r="AK31" i="66"/>
  <c r="AG31" i="66"/>
  <c r="AC31" i="66"/>
  <c r="P31" i="66"/>
  <c r="L31" i="66"/>
  <c r="H31" i="66"/>
  <c r="D31" i="66"/>
  <c r="AA29" i="66"/>
  <c r="C29" i="66"/>
  <c r="AO26" i="66"/>
  <c r="AR75" i="66" s="1"/>
  <c r="AN26" i="66"/>
  <c r="AQ75" i="66" s="1"/>
  <c r="AM26" i="66"/>
  <c r="AP42" i="66" s="1"/>
  <c r="AL26" i="66"/>
  <c r="AO42" i="66" s="1"/>
  <c r="AK26" i="66"/>
  <c r="AN75" i="66" s="1"/>
  <c r="AJ26" i="66"/>
  <c r="AM75" i="66" s="1"/>
  <c r="AI26" i="66"/>
  <c r="AL42" i="66" s="1"/>
  <c r="AH26" i="66"/>
  <c r="AK42" i="66" s="1"/>
  <c r="AG26" i="66"/>
  <c r="AJ75" i="66" s="1"/>
  <c r="AF26" i="66"/>
  <c r="AI75" i="66" s="1"/>
  <c r="AE26" i="66"/>
  <c r="AH42" i="66" s="1"/>
  <c r="AD26" i="66"/>
  <c r="AG42" i="66" s="1"/>
  <c r="AC26" i="66"/>
  <c r="AF75" i="66" s="1"/>
  <c r="AB26" i="66"/>
  <c r="AE75" i="66" s="1"/>
  <c r="AA26" i="66"/>
  <c r="AD42" i="66" s="1"/>
  <c r="Z26" i="66"/>
  <c r="AC42" i="66" s="1"/>
  <c r="R26" i="66"/>
  <c r="S75" i="66" s="1"/>
  <c r="Q26" i="66"/>
  <c r="R42" i="66" s="1"/>
  <c r="P26" i="66"/>
  <c r="Q42" i="66" s="1"/>
  <c r="O26" i="66"/>
  <c r="P42" i="66" s="1"/>
  <c r="N26" i="66"/>
  <c r="O75" i="66" s="1"/>
  <c r="M26" i="66"/>
  <c r="N75" i="66" s="1"/>
  <c r="L26" i="66"/>
  <c r="M42" i="66" s="1"/>
  <c r="K26" i="66"/>
  <c r="L42" i="66" s="1"/>
  <c r="J26" i="66"/>
  <c r="K75" i="66" s="1"/>
  <c r="I26" i="66"/>
  <c r="J75" i="66" s="1"/>
  <c r="H26" i="66"/>
  <c r="I42" i="66" s="1"/>
  <c r="G26" i="66"/>
  <c r="H42" i="66" s="1"/>
  <c r="F26" i="66"/>
  <c r="G75" i="66" s="1"/>
  <c r="E26" i="66"/>
  <c r="F75" i="66" s="1"/>
  <c r="D26" i="66"/>
  <c r="E42" i="66" s="1"/>
  <c r="C26" i="66"/>
  <c r="D42" i="66" s="1"/>
  <c r="U99" i="65"/>
  <c r="BE98" i="65"/>
  <c r="U98" i="65"/>
  <c r="BE97" i="65"/>
  <c r="BR83" i="65"/>
  <c r="BE83" i="65"/>
  <c r="AH83" i="65"/>
  <c r="AD83" i="65"/>
  <c r="Z83" i="65"/>
  <c r="V83" i="65"/>
  <c r="V99" i="65" s="1"/>
  <c r="U83" i="65"/>
  <c r="BJ82" i="65"/>
  <c r="BJ91" i="65" s="1"/>
  <c r="BE82" i="65"/>
  <c r="BE91" i="65" s="1"/>
  <c r="AH82" i="65"/>
  <c r="AH91" i="65" s="1"/>
  <c r="AD82" i="65"/>
  <c r="AD91" i="65" s="1"/>
  <c r="Z82" i="65"/>
  <c r="Z91" i="65" s="1"/>
  <c r="V82" i="65"/>
  <c r="V91" i="65" s="1"/>
  <c r="U82" i="65"/>
  <c r="U91" i="65" s="1"/>
  <c r="BT81" i="65"/>
  <c r="BS81" i="65"/>
  <c r="BR81" i="65"/>
  <c r="BQ81" i="65"/>
  <c r="BP81" i="65"/>
  <c r="BO81" i="65"/>
  <c r="BN81" i="65"/>
  <c r="BM81" i="65"/>
  <c r="BL81" i="65"/>
  <c r="BK81" i="65"/>
  <c r="BJ81" i="65"/>
  <c r="BI81" i="65"/>
  <c r="BH81" i="65"/>
  <c r="BG81" i="65"/>
  <c r="BF81" i="65"/>
  <c r="AJ81" i="65"/>
  <c r="AI81" i="65"/>
  <c r="AH81" i="65"/>
  <c r="AG81" i="65"/>
  <c r="AF81" i="65"/>
  <c r="AE81" i="65"/>
  <c r="AD81" i="65"/>
  <c r="AC81" i="65"/>
  <c r="AB81" i="65"/>
  <c r="AA81" i="65"/>
  <c r="Z81" i="65"/>
  <c r="Y81" i="65"/>
  <c r="X81" i="65"/>
  <c r="W81" i="65"/>
  <c r="V81" i="65"/>
  <c r="BT80" i="65"/>
  <c r="BS80" i="65"/>
  <c r="BR80" i="65"/>
  <c r="BQ80" i="65"/>
  <c r="BP80" i="65"/>
  <c r="BO80" i="65"/>
  <c r="BN80" i="65"/>
  <c r="BM80" i="65"/>
  <c r="BL80" i="65"/>
  <c r="BK80" i="65"/>
  <c r="BJ80" i="65"/>
  <c r="BI80" i="65"/>
  <c r="BH80" i="65"/>
  <c r="BG80" i="65"/>
  <c r="BF80" i="65"/>
  <c r="AJ80" i="65"/>
  <c r="AI80" i="65"/>
  <c r="AH80" i="65"/>
  <c r="AG80" i="65"/>
  <c r="AF80" i="65"/>
  <c r="AE80" i="65"/>
  <c r="AD80" i="65"/>
  <c r="AC80" i="65"/>
  <c r="AB80" i="65"/>
  <c r="AA80" i="65"/>
  <c r="Z80" i="65"/>
  <c r="Y80" i="65"/>
  <c r="X80" i="65"/>
  <c r="W80" i="65"/>
  <c r="V80" i="65"/>
  <c r="BT79" i="65"/>
  <c r="BS79" i="65"/>
  <c r="BR79" i="65"/>
  <c r="BQ79" i="65"/>
  <c r="BP79" i="65"/>
  <c r="BO79" i="65"/>
  <c r="BN79" i="65"/>
  <c r="BM79" i="65"/>
  <c r="BL79" i="65"/>
  <c r="BK79" i="65"/>
  <c r="BJ79" i="65"/>
  <c r="BI79" i="65"/>
  <c r="BH79" i="65"/>
  <c r="BG79" i="65"/>
  <c r="BF79" i="65"/>
  <c r="AJ79" i="65"/>
  <c r="AI79" i="65"/>
  <c r="AH79" i="65"/>
  <c r="AG79" i="65"/>
  <c r="AF79" i="65"/>
  <c r="AE79" i="65"/>
  <c r="AD79" i="65"/>
  <c r="AC79" i="65"/>
  <c r="AB79" i="65"/>
  <c r="AA79" i="65"/>
  <c r="Z79" i="65"/>
  <c r="Y79" i="65"/>
  <c r="X79" i="65"/>
  <c r="W79" i="65"/>
  <c r="V79" i="65"/>
  <c r="BT78" i="65"/>
  <c r="BS78" i="65"/>
  <c r="BR78" i="65"/>
  <c r="BQ78" i="65"/>
  <c r="BP78" i="65"/>
  <c r="BO78" i="65"/>
  <c r="BN78" i="65"/>
  <c r="BM78" i="65"/>
  <c r="BL78" i="65"/>
  <c r="BK78" i="65"/>
  <c r="BJ78" i="65"/>
  <c r="BI78" i="65"/>
  <c r="BH78" i="65"/>
  <c r="BG78" i="65"/>
  <c r="BF78" i="65"/>
  <c r="AJ78" i="65"/>
  <c r="AI78" i="65"/>
  <c r="AH78" i="65"/>
  <c r="AG78" i="65"/>
  <c r="AF78" i="65"/>
  <c r="AE78" i="65"/>
  <c r="AD78" i="65"/>
  <c r="AC78" i="65"/>
  <c r="AB78" i="65"/>
  <c r="AA78" i="65"/>
  <c r="Z78" i="65"/>
  <c r="Y78" i="65"/>
  <c r="X78" i="65"/>
  <c r="W78" i="65"/>
  <c r="V78" i="65"/>
  <c r="BT77" i="65"/>
  <c r="BS77" i="65"/>
  <c r="BR77" i="65"/>
  <c r="BR82" i="65" s="1"/>
  <c r="BR91" i="65" s="1"/>
  <c r="BQ77" i="65"/>
  <c r="BP77" i="65"/>
  <c r="BO77" i="65"/>
  <c r="BN77" i="65"/>
  <c r="BN83" i="65" s="1"/>
  <c r="BM77" i="65"/>
  <c r="BL77" i="65"/>
  <c r="BK77" i="65"/>
  <c r="BJ77" i="65"/>
  <c r="BJ83" i="65" s="1"/>
  <c r="BJ98" i="65" s="1"/>
  <c r="BI77" i="65"/>
  <c r="BH77" i="65"/>
  <c r="BG77" i="65"/>
  <c r="BF77" i="65"/>
  <c r="BF82" i="65" s="1"/>
  <c r="BF91" i="65" s="1"/>
  <c r="AJ77" i="65"/>
  <c r="AI77" i="65"/>
  <c r="AH77" i="65"/>
  <c r="AG77" i="65"/>
  <c r="AF77" i="65"/>
  <c r="AE77" i="65"/>
  <c r="AD77" i="65"/>
  <c r="AC77" i="65"/>
  <c r="AB77" i="65"/>
  <c r="AA77" i="65"/>
  <c r="Z77" i="65"/>
  <c r="Y77" i="65"/>
  <c r="X77" i="65"/>
  <c r="W77" i="65"/>
  <c r="V77" i="65"/>
  <c r="BT76" i="65"/>
  <c r="BS76" i="65"/>
  <c r="BS83" i="65" s="1"/>
  <c r="BR76" i="65"/>
  <c r="BQ76" i="65"/>
  <c r="BQ83" i="65" s="1"/>
  <c r="BP76" i="65"/>
  <c r="BO76" i="65"/>
  <c r="BO83" i="65" s="1"/>
  <c r="BN76" i="65"/>
  <c r="BM76" i="65"/>
  <c r="BM83" i="65" s="1"/>
  <c r="BL76" i="65"/>
  <c r="BK76" i="65"/>
  <c r="BK83" i="65" s="1"/>
  <c r="BJ76" i="65"/>
  <c r="BI76" i="65"/>
  <c r="BI83" i="65" s="1"/>
  <c r="BH76" i="65"/>
  <c r="BG76" i="65"/>
  <c r="BG83" i="65" s="1"/>
  <c r="BF76" i="65"/>
  <c r="AJ76" i="65"/>
  <c r="AJ83" i="65" s="1"/>
  <c r="AI76" i="65"/>
  <c r="AH76" i="65"/>
  <c r="AG76" i="65"/>
  <c r="AG83" i="65" s="1"/>
  <c r="AF76" i="65"/>
  <c r="AF83" i="65" s="1"/>
  <c r="AE76" i="65"/>
  <c r="AD76" i="65"/>
  <c r="AC76" i="65"/>
  <c r="AC83" i="65" s="1"/>
  <c r="AB76" i="65"/>
  <c r="AB83" i="65" s="1"/>
  <c r="AA76" i="65"/>
  <c r="Z76" i="65"/>
  <c r="Y76" i="65"/>
  <c r="Y83" i="65" s="1"/>
  <c r="X76" i="65"/>
  <c r="X83" i="65" s="1"/>
  <c r="W76" i="65"/>
  <c r="V76" i="65"/>
  <c r="BR75" i="65"/>
  <c r="BR72" i="65"/>
  <c r="BE72" i="65"/>
  <c r="AD72" i="65"/>
  <c r="V72" i="65"/>
  <c r="V98" i="65" s="1"/>
  <c r="U72" i="65"/>
  <c r="BJ71" i="65"/>
  <c r="BJ90" i="65" s="1"/>
  <c r="BE71" i="65"/>
  <c r="BE90" i="65" s="1"/>
  <c r="AD71" i="65"/>
  <c r="AD90" i="65" s="1"/>
  <c r="V71" i="65"/>
  <c r="V90" i="65" s="1"/>
  <c r="U71" i="65"/>
  <c r="U90" i="65" s="1"/>
  <c r="BT70" i="65"/>
  <c r="BS70" i="65"/>
  <c r="BR70" i="65"/>
  <c r="BQ70" i="65"/>
  <c r="BP70" i="65"/>
  <c r="BO70" i="65"/>
  <c r="BN70" i="65"/>
  <c r="BM70" i="65"/>
  <c r="BL70" i="65"/>
  <c r="BK70" i="65"/>
  <c r="BJ70" i="65"/>
  <c r="BI70" i="65"/>
  <c r="BH70" i="65"/>
  <c r="BG70" i="65"/>
  <c r="BF70" i="65"/>
  <c r="AJ70" i="65"/>
  <c r="AI70" i="65"/>
  <c r="AH70" i="65"/>
  <c r="AG70" i="65"/>
  <c r="AF70" i="65"/>
  <c r="AE70" i="65"/>
  <c r="AD70" i="65"/>
  <c r="AC70" i="65"/>
  <c r="AB70" i="65"/>
  <c r="AA70" i="65"/>
  <c r="Z70" i="65"/>
  <c r="Y70" i="65"/>
  <c r="X70" i="65"/>
  <c r="W70" i="65"/>
  <c r="V70" i="65"/>
  <c r="BT69" i="65"/>
  <c r="BS69" i="65"/>
  <c r="BR69" i="65"/>
  <c r="BQ69" i="65"/>
  <c r="BP69" i="65"/>
  <c r="BO69" i="65"/>
  <c r="BN69" i="65"/>
  <c r="BM69" i="65"/>
  <c r="BL69" i="65"/>
  <c r="BK69" i="65"/>
  <c r="BJ69" i="65"/>
  <c r="BI69" i="65"/>
  <c r="BH69" i="65"/>
  <c r="BG69" i="65"/>
  <c r="BF69" i="65"/>
  <c r="AJ69" i="65"/>
  <c r="AI69" i="65"/>
  <c r="AH69" i="65"/>
  <c r="AG69" i="65"/>
  <c r="AF69" i="65"/>
  <c r="AE69" i="65"/>
  <c r="AD69" i="65"/>
  <c r="AC69" i="65"/>
  <c r="AB69" i="65"/>
  <c r="AA69" i="65"/>
  <c r="Z69" i="65"/>
  <c r="Y69" i="65"/>
  <c r="X69" i="65"/>
  <c r="W69" i="65"/>
  <c r="V69" i="65"/>
  <c r="BT68" i="65"/>
  <c r="BS68" i="65"/>
  <c r="BR68" i="65"/>
  <c r="BQ68" i="65"/>
  <c r="BP68" i="65"/>
  <c r="BO68" i="65"/>
  <c r="BN68" i="65"/>
  <c r="BM68" i="65"/>
  <c r="BL68" i="65"/>
  <c r="BK68" i="65"/>
  <c r="BJ68" i="65"/>
  <c r="BI68" i="65"/>
  <c r="BH68" i="65"/>
  <c r="BG68" i="65"/>
  <c r="BF68" i="65"/>
  <c r="AJ68" i="65"/>
  <c r="AI68" i="65"/>
  <c r="AH68" i="65"/>
  <c r="AG68" i="65"/>
  <c r="AF68" i="65"/>
  <c r="AE68" i="65"/>
  <c r="AD68" i="65"/>
  <c r="AC68" i="65"/>
  <c r="AB68" i="65"/>
  <c r="AA68" i="65"/>
  <c r="Z68" i="65"/>
  <c r="Y68" i="65"/>
  <c r="X68" i="65"/>
  <c r="W68" i="65"/>
  <c r="V68" i="65"/>
  <c r="BT67" i="65"/>
  <c r="BS67" i="65"/>
  <c r="BR67" i="65"/>
  <c r="BQ67" i="65"/>
  <c r="BP67" i="65"/>
  <c r="BO67" i="65"/>
  <c r="BN67" i="65"/>
  <c r="BM67" i="65"/>
  <c r="BL67" i="65"/>
  <c r="BK67" i="65"/>
  <c r="BJ67" i="65"/>
  <c r="BI67" i="65"/>
  <c r="BH67" i="65"/>
  <c r="BG67" i="65"/>
  <c r="BF67" i="65"/>
  <c r="AJ67" i="65"/>
  <c r="AI67" i="65"/>
  <c r="AH67" i="65"/>
  <c r="AG67" i="65"/>
  <c r="AF67" i="65"/>
  <c r="AE67" i="65"/>
  <c r="AD67" i="65"/>
  <c r="AC67" i="65"/>
  <c r="AB67" i="65"/>
  <c r="AA67" i="65"/>
  <c r="Z67" i="65"/>
  <c r="Y67" i="65"/>
  <c r="X67" i="65"/>
  <c r="W67" i="65"/>
  <c r="V67" i="65"/>
  <c r="BT66" i="65"/>
  <c r="BS66" i="65"/>
  <c r="BR66" i="65"/>
  <c r="BR71" i="65" s="1"/>
  <c r="BR90" i="65" s="1"/>
  <c r="BQ66" i="65"/>
  <c r="BP66" i="65"/>
  <c r="BO66" i="65"/>
  <c r="BN66" i="65"/>
  <c r="BN72" i="65" s="1"/>
  <c r="BM66" i="65"/>
  <c r="BL66" i="65"/>
  <c r="BK66" i="65"/>
  <c r="BJ66" i="65"/>
  <c r="BJ72" i="65" s="1"/>
  <c r="BJ97" i="65" s="1"/>
  <c r="BI66" i="65"/>
  <c r="BH66" i="65"/>
  <c r="BG66" i="65"/>
  <c r="BF66" i="65"/>
  <c r="BF71" i="65" s="1"/>
  <c r="BF90" i="65" s="1"/>
  <c r="AJ66" i="65"/>
  <c r="AI66" i="65"/>
  <c r="AH66" i="65"/>
  <c r="AG66" i="65"/>
  <c r="AF66" i="65"/>
  <c r="AE66" i="65"/>
  <c r="AD66" i="65"/>
  <c r="AC66" i="65"/>
  <c r="AB66" i="65"/>
  <c r="AA66" i="65"/>
  <c r="Z66" i="65"/>
  <c r="Y66" i="65"/>
  <c r="X66" i="65"/>
  <c r="W66" i="65"/>
  <c r="V66" i="65"/>
  <c r="BT65" i="65"/>
  <c r="BS65" i="65"/>
  <c r="BR65" i="65"/>
  <c r="BQ65" i="65"/>
  <c r="BQ72" i="65" s="1"/>
  <c r="BP65" i="65"/>
  <c r="BO65" i="65"/>
  <c r="BN65" i="65"/>
  <c r="BM65" i="65"/>
  <c r="BM72" i="65" s="1"/>
  <c r="BL65" i="65"/>
  <c r="BK65" i="65"/>
  <c r="BJ65" i="65"/>
  <c r="BI65" i="65"/>
  <c r="BI72" i="65" s="1"/>
  <c r="BH65" i="65"/>
  <c r="BG65" i="65"/>
  <c r="BF65" i="65"/>
  <c r="AJ65" i="65"/>
  <c r="AJ72" i="65" s="1"/>
  <c r="AI65" i="65"/>
  <c r="AH65" i="65"/>
  <c r="AH72" i="65" s="1"/>
  <c r="AG65" i="65"/>
  <c r="AG72" i="65" s="1"/>
  <c r="AF65" i="65"/>
  <c r="AF72" i="65" s="1"/>
  <c r="AE65" i="65"/>
  <c r="AD65" i="65"/>
  <c r="AC65" i="65"/>
  <c r="AC72" i="65" s="1"/>
  <c r="AB65" i="65"/>
  <c r="AB72" i="65" s="1"/>
  <c r="AA65" i="65"/>
  <c r="Z65" i="65"/>
  <c r="Z71" i="65" s="1"/>
  <c r="Z90" i="65" s="1"/>
  <c r="Y65" i="65"/>
  <c r="Y72" i="65" s="1"/>
  <c r="X65" i="65"/>
  <c r="X72" i="65" s="1"/>
  <c r="W65" i="65"/>
  <c r="V65" i="65"/>
  <c r="BR64" i="65"/>
  <c r="BE61" i="65"/>
  <c r="U61" i="65"/>
  <c r="BO60" i="65"/>
  <c r="BO89" i="65" s="1"/>
  <c r="BM60" i="65"/>
  <c r="BM89" i="65" s="1"/>
  <c r="BE60" i="65"/>
  <c r="BE89" i="65" s="1"/>
  <c r="AJ60" i="65"/>
  <c r="AJ89" i="65" s="1"/>
  <c r="AH60" i="65"/>
  <c r="AH89" i="65" s="1"/>
  <c r="AF60" i="65"/>
  <c r="AF89" i="65" s="1"/>
  <c r="AD60" i="65"/>
  <c r="AD89" i="65" s="1"/>
  <c r="AB60" i="65"/>
  <c r="AB89" i="65" s="1"/>
  <c r="Z60" i="65"/>
  <c r="Z89" i="65" s="1"/>
  <c r="X60" i="65"/>
  <c r="X89" i="65" s="1"/>
  <c r="V60" i="65"/>
  <c r="V89" i="65" s="1"/>
  <c r="U60" i="65"/>
  <c r="U89" i="65" s="1"/>
  <c r="BT59" i="65"/>
  <c r="BS59" i="65"/>
  <c r="BR59" i="65"/>
  <c r="BQ59" i="65"/>
  <c r="BP59" i="65"/>
  <c r="BO59" i="65"/>
  <c r="BN59" i="65"/>
  <c r="BM59" i="65"/>
  <c r="BL59" i="65"/>
  <c r="BK59" i="65"/>
  <c r="BJ59" i="65"/>
  <c r="BI59" i="65"/>
  <c r="BH59" i="65"/>
  <c r="BG59" i="65"/>
  <c r="BF59" i="65"/>
  <c r="AJ59" i="65"/>
  <c r="AI59" i="65"/>
  <c r="AH59" i="65"/>
  <c r="AG59" i="65"/>
  <c r="AF59" i="65"/>
  <c r="AE59" i="65"/>
  <c r="AD59" i="65"/>
  <c r="AC59" i="65"/>
  <c r="AB59" i="65"/>
  <c r="AA59" i="65"/>
  <c r="Z59" i="65"/>
  <c r="Y59" i="65"/>
  <c r="X59" i="65"/>
  <c r="W59" i="65"/>
  <c r="V59" i="65"/>
  <c r="BT58" i="65"/>
  <c r="BS58" i="65"/>
  <c r="BR58" i="65"/>
  <c r="BQ58" i="65"/>
  <c r="BP58" i="65"/>
  <c r="BO58" i="65"/>
  <c r="BN58" i="65"/>
  <c r="BM58" i="65"/>
  <c r="BL58" i="65"/>
  <c r="BK58" i="65"/>
  <c r="BJ58" i="65"/>
  <c r="BI58" i="65"/>
  <c r="BH58" i="65"/>
  <c r="BG58" i="65"/>
  <c r="BF58" i="65"/>
  <c r="AJ58" i="65"/>
  <c r="AI58" i="65"/>
  <c r="AH58" i="65"/>
  <c r="AG58" i="65"/>
  <c r="AF58" i="65"/>
  <c r="AE58" i="65"/>
  <c r="AD58" i="65"/>
  <c r="AC58" i="65"/>
  <c r="AB58" i="65"/>
  <c r="AA58" i="65"/>
  <c r="Z58" i="65"/>
  <c r="Y58" i="65"/>
  <c r="X58" i="65"/>
  <c r="W58" i="65"/>
  <c r="V58" i="65"/>
  <c r="BT57" i="65"/>
  <c r="BS57" i="65"/>
  <c r="BR57" i="65"/>
  <c r="BQ57" i="65"/>
  <c r="BP57" i="65"/>
  <c r="BP61" i="65" s="1"/>
  <c r="BO57" i="65"/>
  <c r="BN57" i="65"/>
  <c r="BM57" i="65"/>
  <c r="BL57" i="65"/>
  <c r="BK57" i="65"/>
  <c r="BJ57" i="65"/>
  <c r="BI57" i="65"/>
  <c r="BH57" i="65"/>
  <c r="BH61" i="65" s="1"/>
  <c r="BG57" i="65"/>
  <c r="BF57" i="65"/>
  <c r="AJ57" i="65"/>
  <c r="AI57" i="65"/>
  <c r="AH57" i="65"/>
  <c r="AG57" i="65"/>
  <c r="AF57" i="65"/>
  <c r="AE57" i="65"/>
  <c r="AD57" i="65"/>
  <c r="AC57" i="65"/>
  <c r="AB57" i="65"/>
  <c r="AA57" i="65"/>
  <c r="Z57" i="65"/>
  <c r="Y57" i="65"/>
  <c r="X57" i="65"/>
  <c r="W57" i="65"/>
  <c r="V57" i="65"/>
  <c r="BT56" i="65"/>
  <c r="BS56" i="65"/>
  <c r="BR56" i="65"/>
  <c r="BR61" i="65" s="1"/>
  <c r="BQ56" i="65"/>
  <c r="BQ61" i="65" s="1"/>
  <c r="BP56" i="65"/>
  <c r="BO56" i="65"/>
  <c r="BN56" i="65"/>
  <c r="BM56" i="65"/>
  <c r="BL56" i="65"/>
  <c r="BK56" i="65"/>
  <c r="BJ56" i="65"/>
  <c r="BI56" i="65"/>
  <c r="BH56" i="65"/>
  <c r="BG56" i="65"/>
  <c r="BF56" i="65"/>
  <c r="AJ56" i="65"/>
  <c r="AI56" i="65"/>
  <c r="AH56" i="65"/>
  <c r="AG56" i="65"/>
  <c r="AF56" i="65"/>
  <c r="AE56" i="65"/>
  <c r="AD56" i="65"/>
  <c r="AC56" i="65"/>
  <c r="AB56" i="65"/>
  <c r="AA56" i="65"/>
  <c r="Z56" i="65"/>
  <c r="Y56" i="65"/>
  <c r="X56" i="65"/>
  <c r="W56" i="65"/>
  <c r="V56" i="65"/>
  <c r="BT55" i="65"/>
  <c r="BS55" i="65"/>
  <c r="BR55" i="65"/>
  <c r="BQ55" i="65"/>
  <c r="BP55" i="65"/>
  <c r="BO55" i="65"/>
  <c r="BN55" i="65"/>
  <c r="BM55" i="65"/>
  <c r="BL55" i="65"/>
  <c r="BK55" i="65"/>
  <c r="BJ55" i="65"/>
  <c r="BI55" i="65"/>
  <c r="BH55" i="65"/>
  <c r="BG55" i="65"/>
  <c r="BF55" i="65"/>
  <c r="AJ55" i="65"/>
  <c r="AI55" i="65"/>
  <c r="AI61" i="65" s="1"/>
  <c r="AH55" i="65"/>
  <c r="AG55" i="65"/>
  <c r="AF55" i="65"/>
  <c r="AE55" i="65"/>
  <c r="AD55" i="65"/>
  <c r="AC55" i="65"/>
  <c r="AB55" i="65"/>
  <c r="AA55" i="65"/>
  <c r="AA61" i="65" s="1"/>
  <c r="Z55" i="65"/>
  <c r="Y55" i="65"/>
  <c r="X55" i="65"/>
  <c r="W55" i="65"/>
  <c r="V55" i="65"/>
  <c r="BT54" i="65"/>
  <c r="BS54" i="65"/>
  <c r="BR54" i="65"/>
  <c r="BQ54" i="65"/>
  <c r="BP54" i="65"/>
  <c r="BO54" i="65"/>
  <c r="BO61" i="65" s="1"/>
  <c r="BO96" i="65" s="1"/>
  <c r="BN54" i="65"/>
  <c r="BM54" i="65"/>
  <c r="BM61" i="65" s="1"/>
  <c r="BL54" i="65"/>
  <c r="BK54" i="65"/>
  <c r="BK60" i="65" s="1"/>
  <c r="BK89" i="65" s="1"/>
  <c r="BJ54" i="65"/>
  <c r="BI54" i="65"/>
  <c r="BI61" i="65" s="1"/>
  <c r="BH54" i="65"/>
  <c r="BG54" i="65"/>
  <c r="BG61" i="65" s="1"/>
  <c r="BF54" i="65"/>
  <c r="AJ54" i="65"/>
  <c r="AJ61" i="65" s="1"/>
  <c r="AJ97" i="65" s="1"/>
  <c r="AI54" i="65"/>
  <c r="AH54" i="65"/>
  <c r="AG54" i="65"/>
  <c r="AF54" i="65"/>
  <c r="AF61" i="65" s="1"/>
  <c r="AF97" i="65" s="1"/>
  <c r="AE54" i="65"/>
  <c r="AD54" i="65"/>
  <c r="AC54" i="65"/>
  <c r="AB54" i="65"/>
  <c r="AB61" i="65" s="1"/>
  <c r="AB97" i="65" s="1"/>
  <c r="AA54" i="65"/>
  <c r="Z54" i="65"/>
  <c r="Y54" i="65"/>
  <c r="X54" i="65"/>
  <c r="X61" i="65" s="1"/>
  <c r="X97" i="65" s="1"/>
  <c r="W54" i="65"/>
  <c r="V54" i="65"/>
  <c r="BT53" i="65"/>
  <c r="AJ53" i="65"/>
  <c r="BQ50" i="65"/>
  <c r="BM50" i="65"/>
  <c r="BI50" i="65"/>
  <c r="BE50" i="65"/>
  <c r="BE95" i="65" s="1"/>
  <c r="AG50" i="65"/>
  <c r="U50" i="65"/>
  <c r="U96" i="65" s="1"/>
  <c r="BN49" i="65"/>
  <c r="BN88" i="65" s="1"/>
  <c r="BE49" i="65"/>
  <c r="BE88" i="65" s="1"/>
  <c r="AH49" i="65"/>
  <c r="AH88" i="65" s="1"/>
  <c r="AD49" i="65"/>
  <c r="AD88" i="65" s="1"/>
  <c r="Z49" i="65"/>
  <c r="Z88" i="65" s="1"/>
  <c r="V49" i="65"/>
  <c r="V88" i="65" s="1"/>
  <c r="U49" i="65"/>
  <c r="U88" i="65" s="1"/>
  <c r="BT48" i="65"/>
  <c r="BS48" i="65"/>
  <c r="BR48" i="65"/>
  <c r="BQ48" i="65"/>
  <c r="BP48" i="65"/>
  <c r="BO48" i="65"/>
  <c r="BN48" i="65"/>
  <c r="BM48" i="65"/>
  <c r="BL48" i="65"/>
  <c r="BK48" i="65"/>
  <c r="BJ48" i="65"/>
  <c r="BI48" i="65"/>
  <c r="BH48" i="65"/>
  <c r="BG48" i="65"/>
  <c r="BF48" i="65"/>
  <c r="AJ48" i="65"/>
  <c r="AI48" i="65"/>
  <c r="AH48" i="65"/>
  <c r="AG48" i="65"/>
  <c r="AF48" i="65"/>
  <c r="AE48" i="65"/>
  <c r="AD48" i="65"/>
  <c r="AC48" i="65"/>
  <c r="AB48" i="65"/>
  <c r="AA48" i="65"/>
  <c r="Z48" i="65"/>
  <c r="Y48" i="65"/>
  <c r="X48" i="65"/>
  <c r="W48" i="65"/>
  <c r="V48" i="65"/>
  <c r="BT47" i="65"/>
  <c r="BS47" i="65"/>
  <c r="BR47" i="65"/>
  <c r="BQ47" i="65"/>
  <c r="BP47" i="65"/>
  <c r="BO47" i="65"/>
  <c r="BN47" i="65"/>
  <c r="BM47" i="65"/>
  <c r="BL47" i="65"/>
  <c r="BK47" i="65"/>
  <c r="BJ47" i="65"/>
  <c r="BI47" i="65"/>
  <c r="BH47" i="65"/>
  <c r="BG47" i="65"/>
  <c r="BF47" i="65"/>
  <c r="AJ47" i="65"/>
  <c r="AI47" i="65"/>
  <c r="AH47" i="65"/>
  <c r="AG47" i="65"/>
  <c r="AF47" i="65"/>
  <c r="AE47" i="65"/>
  <c r="AD47" i="65"/>
  <c r="AC47" i="65"/>
  <c r="AB47" i="65"/>
  <c r="AA47" i="65"/>
  <c r="Z47" i="65"/>
  <c r="Y47" i="65"/>
  <c r="X47" i="65"/>
  <c r="W47" i="65"/>
  <c r="V47" i="65"/>
  <c r="BT46" i="65"/>
  <c r="BS46" i="65"/>
  <c r="BR46" i="65"/>
  <c r="BQ46" i="65"/>
  <c r="BP46" i="65"/>
  <c r="BO46" i="65"/>
  <c r="BN46" i="65"/>
  <c r="BM46" i="65"/>
  <c r="BL46" i="65"/>
  <c r="BK46" i="65"/>
  <c r="BJ46" i="65"/>
  <c r="BI46" i="65"/>
  <c r="BH46" i="65"/>
  <c r="BG46" i="65"/>
  <c r="BF46" i="65"/>
  <c r="AJ46" i="65"/>
  <c r="AI46" i="65"/>
  <c r="AH46" i="65"/>
  <c r="AG46" i="65"/>
  <c r="AF46" i="65"/>
  <c r="AE46" i="65"/>
  <c r="AD46" i="65"/>
  <c r="AC46" i="65"/>
  <c r="AB46" i="65"/>
  <c r="AA46" i="65"/>
  <c r="Z46" i="65"/>
  <c r="Y46" i="65"/>
  <c r="X46" i="65"/>
  <c r="W46" i="65"/>
  <c r="V46" i="65"/>
  <c r="BT45" i="65"/>
  <c r="BS45" i="65"/>
  <c r="BR45" i="65"/>
  <c r="BQ45" i="65"/>
  <c r="BP45" i="65"/>
  <c r="BO45" i="65"/>
  <c r="BN45" i="65"/>
  <c r="BM45" i="65"/>
  <c r="BL45" i="65"/>
  <c r="BK45" i="65"/>
  <c r="BJ45" i="65"/>
  <c r="BI45" i="65"/>
  <c r="BH45" i="65"/>
  <c r="BG45" i="65"/>
  <c r="BF45" i="65"/>
  <c r="AJ45" i="65"/>
  <c r="AI45" i="65"/>
  <c r="AH45" i="65"/>
  <c r="AG45" i="65"/>
  <c r="AF45" i="65"/>
  <c r="AE45" i="65"/>
  <c r="AD45" i="65"/>
  <c r="AC45" i="65"/>
  <c r="AB45" i="65"/>
  <c r="AA45" i="65"/>
  <c r="Z45" i="65"/>
  <c r="Y45" i="65"/>
  <c r="X45" i="65"/>
  <c r="W45" i="65"/>
  <c r="V45" i="65"/>
  <c r="BT44" i="65"/>
  <c r="BS44" i="65"/>
  <c r="BR44" i="65"/>
  <c r="BQ44" i="65"/>
  <c r="BQ49" i="65" s="1"/>
  <c r="BQ88" i="65" s="1"/>
  <c r="BP44" i="65"/>
  <c r="BO44" i="65"/>
  <c r="BN44" i="65"/>
  <c r="BM44" i="65"/>
  <c r="BL44" i="65"/>
  <c r="BK44" i="65"/>
  <c r="BJ44" i="65"/>
  <c r="BI44" i="65"/>
  <c r="BH44" i="65"/>
  <c r="BG44" i="65"/>
  <c r="BF44" i="65"/>
  <c r="AJ44" i="65"/>
  <c r="AJ49" i="65" s="1"/>
  <c r="AJ88" i="65" s="1"/>
  <c r="AI44" i="65"/>
  <c r="AH44" i="65"/>
  <c r="AG44" i="65"/>
  <c r="AF44" i="65"/>
  <c r="AF49" i="65" s="1"/>
  <c r="AF88" i="65" s="1"/>
  <c r="AE44" i="65"/>
  <c r="AD44" i="65"/>
  <c r="AC44" i="65"/>
  <c r="AB44" i="65"/>
  <c r="AB49" i="65" s="1"/>
  <c r="AB88" i="65" s="1"/>
  <c r="AA44" i="65"/>
  <c r="Z44" i="65"/>
  <c r="Y44" i="65"/>
  <c r="X44" i="65"/>
  <c r="X49" i="65" s="1"/>
  <c r="X88" i="65" s="1"/>
  <c r="W44" i="65"/>
  <c r="V44" i="65"/>
  <c r="BT43" i="65"/>
  <c r="BS43" i="65"/>
  <c r="BR43" i="65"/>
  <c r="BQ43" i="65"/>
  <c r="BP43" i="65"/>
  <c r="BO43" i="65"/>
  <c r="BO50" i="65" s="1"/>
  <c r="BN43" i="65"/>
  <c r="BM43" i="65"/>
  <c r="BM49" i="65" s="1"/>
  <c r="BM88" i="65" s="1"/>
  <c r="BL43" i="65"/>
  <c r="BK43" i="65"/>
  <c r="BK50" i="65" s="1"/>
  <c r="BJ43" i="65"/>
  <c r="BI43" i="65"/>
  <c r="BI49" i="65" s="1"/>
  <c r="BI88" i="65" s="1"/>
  <c r="BH43" i="65"/>
  <c r="BG43" i="65"/>
  <c r="BG50" i="65" s="1"/>
  <c r="BF43" i="65"/>
  <c r="BF49" i="65" s="1"/>
  <c r="BF88" i="65" s="1"/>
  <c r="AJ43" i="65"/>
  <c r="AJ50" i="65" s="1"/>
  <c r="AI43" i="65"/>
  <c r="AH43" i="65"/>
  <c r="AH50" i="65" s="1"/>
  <c r="AH96" i="65" s="1"/>
  <c r="AG43" i="65"/>
  <c r="AF43" i="65"/>
  <c r="AF50" i="65" s="1"/>
  <c r="AE43" i="65"/>
  <c r="AD43" i="65"/>
  <c r="AD50" i="65" s="1"/>
  <c r="AD96" i="65" s="1"/>
  <c r="AC43" i="65"/>
  <c r="AB43" i="65"/>
  <c r="AB50" i="65" s="1"/>
  <c r="AA43" i="65"/>
  <c r="Z43" i="65"/>
  <c r="Z50" i="65" s="1"/>
  <c r="Z96" i="65" s="1"/>
  <c r="Y43" i="65"/>
  <c r="Y50" i="65" s="1"/>
  <c r="X43" i="65"/>
  <c r="X50" i="65" s="1"/>
  <c r="W43" i="65"/>
  <c r="V43" i="65"/>
  <c r="V50" i="65" s="1"/>
  <c r="V96" i="65" s="1"/>
  <c r="BN42" i="65"/>
  <c r="BF42" i="65"/>
  <c r="AD42" i="65"/>
  <c r="V42" i="65"/>
  <c r="BE39" i="65"/>
  <c r="BE94" i="65" s="1"/>
  <c r="AG39" i="65"/>
  <c r="Y39" i="65"/>
  <c r="U39" i="65"/>
  <c r="U95" i="65" s="1"/>
  <c r="BN38" i="65"/>
  <c r="BN87" i="65" s="1"/>
  <c r="BF38" i="65"/>
  <c r="BF87" i="65" s="1"/>
  <c r="BE38" i="65"/>
  <c r="BE87" i="65" s="1"/>
  <c r="AE38" i="65"/>
  <c r="AE87" i="65" s="1"/>
  <c r="U38" i="65"/>
  <c r="U87" i="65" s="1"/>
  <c r="BT37" i="65"/>
  <c r="BS37" i="65"/>
  <c r="BR37" i="65"/>
  <c r="BQ37" i="65"/>
  <c r="BP37" i="65"/>
  <c r="BO37" i="65"/>
  <c r="BN37" i="65"/>
  <c r="BM37" i="65"/>
  <c r="BL37" i="65"/>
  <c r="BK37" i="65"/>
  <c r="BJ37" i="65"/>
  <c r="BI37" i="65"/>
  <c r="BH37" i="65"/>
  <c r="BG37" i="65"/>
  <c r="BF37" i="65"/>
  <c r="AJ37" i="65"/>
  <c r="AI37" i="65"/>
  <c r="AH37" i="65"/>
  <c r="AG37" i="65"/>
  <c r="AF37" i="65"/>
  <c r="AE37" i="65"/>
  <c r="AD37" i="65"/>
  <c r="AC37" i="65"/>
  <c r="AB37" i="65"/>
  <c r="AA37" i="65"/>
  <c r="Z37" i="65"/>
  <c r="Y37" i="65"/>
  <c r="X37" i="65"/>
  <c r="W37" i="65"/>
  <c r="V37" i="65"/>
  <c r="BT36" i="65"/>
  <c r="BS36" i="65"/>
  <c r="BR36" i="65"/>
  <c r="BQ36" i="65"/>
  <c r="BP36" i="65"/>
  <c r="BO36" i="65"/>
  <c r="BN36" i="65"/>
  <c r="BM36" i="65"/>
  <c r="BL36" i="65"/>
  <c r="BK36" i="65"/>
  <c r="BJ36" i="65"/>
  <c r="BI36" i="65"/>
  <c r="BH36" i="65"/>
  <c r="BG36" i="65"/>
  <c r="BF36" i="65"/>
  <c r="AJ36" i="65"/>
  <c r="AI36" i="65"/>
  <c r="AH36" i="65"/>
  <c r="AG36" i="65"/>
  <c r="AF36" i="65"/>
  <c r="AE36" i="65"/>
  <c r="AD36" i="65"/>
  <c r="AC36" i="65"/>
  <c r="AB36" i="65"/>
  <c r="AA36" i="65"/>
  <c r="Z36" i="65"/>
  <c r="Y36" i="65"/>
  <c r="X36" i="65"/>
  <c r="W36" i="65"/>
  <c r="V36" i="65"/>
  <c r="BT35" i="65"/>
  <c r="BS35" i="65"/>
  <c r="BR35" i="65"/>
  <c r="BQ35" i="65"/>
  <c r="BP35" i="65"/>
  <c r="BO35" i="65"/>
  <c r="BN35" i="65"/>
  <c r="BM35" i="65"/>
  <c r="BL35" i="65"/>
  <c r="BK35" i="65"/>
  <c r="BJ35" i="65"/>
  <c r="BI35" i="65"/>
  <c r="BH35" i="65"/>
  <c r="BG35" i="65"/>
  <c r="BF35" i="65"/>
  <c r="AJ35" i="65"/>
  <c r="AI35" i="65"/>
  <c r="AH35" i="65"/>
  <c r="AG35" i="65"/>
  <c r="AF35" i="65"/>
  <c r="AE35" i="65"/>
  <c r="AD35" i="65"/>
  <c r="AC35" i="65"/>
  <c r="AB35" i="65"/>
  <c r="AA35" i="65"/>
  <c r="Z35" i="65"/>
  <c r="Y35" i="65"/>
  <c r="X35" i="65"/>
  <c r="W35" i="65"/>
  <c r="V35" i="65"/>
  <c r="BT34" i="65"/>
  <c r="BS34" i="65"/>
  <c r="BR34" i="65"/>
  <c r="BQ34" i="65"/>
  <c r="BQ38" i="65" s="1"/>
  <c r="BQ87" i="65" s="1"/>
  <c r="BP34" i="65"/>
  <c r="BO34" i="65"/>
  <c r="BN34" i="65"/>
  <c r="BM34" i="65"/>
  <c r="BL34" i="65"/>
  <c r="BK34" i="65"/>
  <c r="BJ34" i="65"/>
  <c r="BI34" i="65"/>
  <c r="BH34" i="65"/>
  <c r="BG34" i="65"/>
  <c r="BF34" i="65"/>
  <c r="AJ34" i="65"/>
  <c r="AI34" i="65"/>
  <c r="AH34" i="65"/>
  <c r="AG34" i="65"/>
  <c r="AF34" i="65"/>
  <c r="AE34" i="65"/>
  <c r="AD34" i="65"/>
  <c r="AC34" i="65"/>
  <c r="AB34" i="65"/>
  <c r="AA34" i="65"/>
  <c r="Z34" i="65"/>
  <c r="Y34" i="65"/>
  <c r="X34" i="65"/>
  <c r="W34" i="65"/>
  <c r="V34" i="65"/>
  <c r="BT33" i="65"/>
  <c r="BS33" i="65"/>
  <c r="BR33" i="65"/>
  <c r="BQ33" i="65"/>
  <c r="BP33" i="65"/>
  <c r="BO33" i="65"/>
  <c r="BN33" i="65"/>
  <c r="BM33" i="65"/>
  <c r="BL33" i="65"/>
  <c r="BK33" i="65"/>
  <c r="BJ33" i="65"/>
  <c r="BI33" i="65"/>
  <c r="BH33" i="65"/>
  <c r="BG33" i="65"/>
  <c r="BF33" i="65"/>
  <c r="AJ33" i="65"/>
  <c r="AI33" i="65"/>
  <c r="AH33" i="65"/>
  <c r="AG33" i="65"/>
  <c r="AF33" i="65"/>
  <c r="AE33" i="65"/>
  <c r="AD33" i="65"/>
  <c r="AC33" i="65"/>
  <c r="AB33" i="65"/>
  <c r="AA33" i="65"/>
  <c r="Z33" i="65"/>
  <c r="Y33" i="65"/>
  <c r="X33" i="65"/>
  <c r="W33" i="65"/>
  <c r="V33" i="65"/>
  <c r="BT32" i="65"/>
  <c r="BS32" i="65"/>
  <c r="BR32" i="65"/>
  <c r="BQ32" i="65"/>
  <c r="BP32" i="65"/>
  <c r="BP39" i="65" s="1"/>
  <c r="BO32" i="65"/>
  <c r="BO38" i="65" s="1"/>
  <c r="BO87" i="65" s="1"/>
  <c r="BN32" i="65"/>
  <c r="BM32" i="65"/>
  <c r="BM39" i="65" s="1"/>
  <c r="BL32" i="65"/>
  <c r="BL39" i="65" s="1"/>
  <c r="BK32" i="65"/>
  <c r="BK38" i="65" s="1"/>
  <c r="BK87" i="65" s="1"/>
  <c r="BJ32" i="65"/>
  <c r="BJ38" i="65" s="1"/>
  <c r="BJ87" i="65" s="1"/>
  <c r="BI32" i="65"/>
  <c r="BH32" i="65"/>
  <c r="BH39" i="65" s="1"/>
  <c r="BG32" i="65"/>
  <c r="BG38" i="65" s="1"/>
  <c r="BG87" i="65" s="1"/>
  <c r="BF32" i="65"/>
  <c r="AJ32" i="65"/>
  <c r="AI32" i="65"/>
  <c r="AH32" i="65"/>
  <c r="AH39" i="65" s="1"/>
  <c r="AG32" i="65"/>
  <c r="AF32" i="65"/>
  <c r="AF38" i="65" s="1"/>
  <c r="AF87" i="65" s="1"/>
  <c r="AE32" i="65"/>
  <c r="AE39" i="65" s="1"/>
  <c r="AE95" i="65" s="1"/>
  <c r="AD32" i="65"/>
  <c r="AD39" i="65" s="1"/>
  <c r="AC32" i="65"/>
  <c r="AC39" i="65" s="1"/>
  <c r="AB32" i="65"/>
  <c r="AA32" i="65"/>
  <c r="AA39" i="65" s="1"/>
  <c r="Z32" i="65"/>
  <c r="Z39" i="65" s="1"/>
  <c r="Y32" i="65"/>
  <c r="X32" i="65"/>
  <c r="W32" i="65"/>
  <c r="W39" i="65" s="1"/>
  <c r="V32" i="65"/>
  <c r="V39" i="65" s="1"/>
  <c r="BB31" i="65"/>
  <c r="BA31" i="65"/>
  <c r="AZ31" i="65"/>
  <c r="AY31" i="65"/>
  <c r="AX31" i="65"/>
  <c r="BP42" i="65" s="1"/>
  <c r="AW31" i="65"/>
  <c r="AV31" i="65"/>
  <c r="AU31" i="65"/>
  <c r="BM31" i="65" s="1"/>
  <c r="AT31" i="65"/>
  <c r="BL53" i="65" s="1"/>
  <c r="AS31" i="65"/>
  <c r="AR31" i="65"/>
  <c r="AQ31" i="65"/>
  <c r="BI31" i="65" s="1"/>
  <c r="AP31" i="65"/>
  <c r="BH53" i="65" s="1"/>
  <c r="AO31" i="65"/>
  <c r="AN31" i="65"/>
  <c r="AM31" i="65"/>
  <c r="R31" i="65"/>
  <c r="Q31" i="65"/>
  <c r="P31" i="65"/>
  <c r="O31" i="65"/>
  <c r="N31" i="65"/>
  <c r="AF42" i="65" s="1"/>
  <c r="M31" i="65"/>
  <c r="L31" i="65"/>
  <c r="K31" i="65"/>
  <c r="J31" i="65"/>
  <c r="AB53" i="65" s="1"/>
  <c r="I31" i="65"/>
  <c r="H31" i="65"/>
  <c r="G31" i="65"/>
  <c r="F31" i="65"/>
  <c r="X53" i="65" s="1"/>
  <c r="E31" i="65"/>
  <c r="D31" i="65"/>
  <c r="C31" i="65"/>
  <c r="AO29" i="65"/>
  <c r="C29" i="65"/>
  <c r="BB26" i="65"/>
  <c r="BA26" i="65"/>
  <c r="AZ26" i="65"/>
  <c r="AY26" i="65"/>
  <c r="AX26" i="65"/>
  <c r="AW26" i="65"/>
  <c r="AV26" i="65"/>
  <c r="AU26" i="65"/>
  <c r="AT26" i="65"/>
  <c r="AS26" i="65"/>
  <c r="AR26" i="65"/>
  <c r="AQ26" i="65"/>
  <c r="AP26" i="65"/>
  <c r="AO26" i="65"/>
  <c r="AN26" i="65"/>
  <c r="AM26" i="65"/>
  <c r="R26" i="65"/>
  <c r="Q26" i="65"/>
  <c r="P26" i="65"/>
  <c r="O26" i="65"/>
  <c r="N26" i="65"/>
  <c r="M26" i="65"/>
  <c r="L26" i="65"/>
  <c r="K26" i="65"/>
  <c r="J26" i="65"/>
  <c r="I26" i="65"/>
  <c r="H26" i="65"/>
  <c r="G26" i="65"/>
  <c r="F26" i="65"/>
  <c r="E26" i="65"/>
  <c r="D26" i="65"/>
  <c r="C26" i="65"/>
  <c r="F42" i="66" l="1"/>
  <c r="J42" i="66"/>
  <c r="AE42" i="66"/>
  <c r="AM42" i="66"/>
  <c r="E31" i="66"/>
  <c r="I31" i="66"/>
  <c r="M31" i="66"/>
  <c r="Q31" i="66"/>
  <c r="AD31" i="66"/>
  <c r="AH31" i="66"/>
  <c r="AL31" i="66"/>
  <c r="AP31" i="66"/>
  <c r="G42" i="66"/>
  <c r="K42" i="66"/>
  <c r="O42" i="66"/>
  <c r="S42" i="66"/>
  <c r="AF42" i="66"/>
  <c r="AJ42" i="66"/>
  <c r="AN42" i="66"/>
  <c r="AR42" i="66"/>
  <c r="E53" i="66"/>
  <c r="I53" i="66"/>
  <c r="M53" i="66"/>
  <c r="Q53" i="66"/>
  <c r="AD53" i="66"/>
  <c r="AH53" i="66"/>
  <c r="AL53" i="66"/>
  <c r="AP53" i="66"/>
  <c r="E64" i="66"/>
  <c r="I64" i="66"/>
  <c r="M64" i="66"/>
  <c r="Q64" i="66"/>
  <c r="AD64" i="66"/>
  <c r="AH64" i="66"/>
  <c r="AL64" i="66"/>
  <c r="AP64" i="66"/>
  <c r="E75" i="66"/>
  <c r="I75" i="66"/>
  <c r="M75" i="66"/>
  <c r="Q75" i="66"/>
  <c r="AD75" i="66"/>
  <c r="AH75" i="66"/>
  <c r="AL75" i="66"/>
  <c r="AP75" i="66"/>
  <c r="N42" i="66"/>
  <c r="AI42" i="66"/>
  <c r="AQ42" i="66"/>
  <c r="F31" i="66"/>
  <c r="J31" i="66"/>
  <c r="N31" i="66"/>
  <c r="R31" i="66"/>
  <c r="AE31" i="66"/>
  <c r="AI31" i="66"/>
  <c r="AM31" i="66"/>
  <c r="AQ31" i="66"/>
  <c r="F53" i="66"/>
  <c r="J53" i="66"/>
  <c r="N53" i="66"/>
  <c r="R53" i="66"/>
  <c r="AE53" i="66"/>
  <c r="AI53" i="66"/>
  <c r="AM53" i="66"/>
  <c r="AQ53" i="66"/>
  <c r="F64" i="66"/>
  <c r="J64" i="66"/>
  <c r="N64" i="66"/>
  <c r="R64" i="66"/>
  <c r="AE64" i="66"/>
  <c r="AI64" i="66"/>
  <c r="AM64" i="66"/>
  <c r="AQ64" i="66"/>
  <c r="R75" i="66"/>
  <c r="G31" i="66"/>
  <c r="K31" i="66"/>
  <c r="O31" i="66"/>
  <c r="S31" i="66"/>
  <c r="AF31" i="66"/>
  <c r="AJ31" i="66"/>
  <c r="AN31" i="66"/>
  <c r="AR31" i="66"/>
  <c r="G53" i="66"/>
  <c r="K53" i="66"/>
  <c r="O53" i="66"/>
  <c r="S53" i="66"/>
  <c r="AF53" i="66"/>
  <c r="AJ53" i="66"/>
  <c r="AN53" i="66"/>
  <c r="AR53" i="66"/>
  <c r="G64" i="66"/>
  <c r="K64" i="66"/>
  <c r="O64" i="66"/>
  <c r="S64" i="66"/>
  <c r="AF64" i="66"/>
  <c r="AJ64" i="66"/>
  <c r="AN64" i="66"/>
  <c r="AR64" i="66"/>
  <c r="Y96" i="65"/>
  <c r="AI97" i="65"/>
  <c r="U94" i="65"/>
  <c r="U86" i="65"/>
  <c r="U75" i="65"/>
  <c r="U42" i="65"/>
  <c r="U64" i="65"/>
  <c r="U53" i="65"/>
  <c r="AG94" i="65"/>
  <c r="AG86" i="65"/>
  <c r="AG75" i="65"/>
  <c r="AG64" i="65"/>
  <c r="AG42" i="65"/>
  <c r="AG53" i="65"/>
  <c r="BE93" i="65"/>
  <c r="BE86" i="65"/>
  <c r="BE75" i="65"/>
  <c r="BE42" i="65"/>
  <c r="BE64" i="65"/>
  <c r="BE53" i="65"/>
  <c r="BQ93" i="65"/>
  <c r="BQ75" i="65"/>
  <c r="BQ86" i="65"/>
  <c r="BQ64" i="65"/>
  <c r="BQ42" i="65"/>
  <c r="BQ53" i="65"/>
  <c r="BK39" i="65"/>
  <c r="BK94" i="65" s="1"/>
  <c r="BQ95" i="65"/>
  <c r="BF61" i="65"/>
  <c r="BF60" i="65"/>
  <c r="BF89" i="65" s="1"/>
  <c r="V94" i="65"/>
  <c r="V64" i="65"/>
  <c r="V53" i="65"/>
  <c r="V86" i="65"/>
  <c r="V75" i="65"/>
  <c r="Z94" i="65"/>
  <c r="Z86" i="65"/>
  <c r="Z75" i="65"/>
  <c r="Z53" i="65"/>
  <c r="AD94" i="65"/>
  <c r="AD86" i="65"/>
  <c r="AD75" i="65"/>
  <c r="AD64" i="65"/>
  <c r="AD53" i="65"/>
  <c r="AH94" i="65"/>
  <c r="AH53" i="65"/>
  <c r="V31" i="65"/>
  <c r="Z31" i="65"/>
  <c r="AD31" i="65"/>
  <c r="AH31" i="65"/>
  <c r="BF93" i="65"/>
  <c r="BF64" i="65"/>
  <c r="BF53" i="65"/>
  <c r="BF86" i="65"/>
  <c r="BF75" i="65"/>
  <c r="BJ93" i="65"/>
  <c r="BJ86" i="65"/>
  <c r="BJ75" i="65"/>
  <c r="BJ53" i="65"/>
  <c r="BN93" i="65"/>
  <c r="BN86" i="65"/>
  <c r="BN75" i="65"/>
  <c r="BN64" i="65"/>
  <c r="BN53" i="65"/>
  <c r="BR93" i="65"/>
  <c r="BR86" i="65"/>
  <c r="BR53" i="65"/>
  <c r="BF31" i="65"/>
  <c r="BJ31" i="65"/>
  <c r="BN31" i="65"/>
  <c r="BR31" i="65"/>
  <c r="V38" i="65"/>
  <c r="V87" i="65" s="1"/>
  <c r="AA38" i="65"/>
  <c r="AA87" i="65" s="1"/>
  <c r="BH38" i="65"/>
  <c r="BH87" i="65" s="1"/>
  <c r="BP38" i="65"/>
  <c r="BP87" i="65" s="1"/>
  <c r="X42" i="65"/>
  <c r="BH42" i="65"/>
  <c r="W50" i="65"/>
  <c r="W49" i="65"/>
  <c r="W88" i="65" s="1"/>
  <c r="AA50" i="65"/>
  <c r="AA96" i="65" s="1"/>
  <c r="AA49" i="65"/>
  <c r="AA88" i="65" s="1"/>
  <c r="AE50" i="65"/>
  <c r="AE49" i="65"/>
  <c r="AE88" i="65" s="1"/>
  <c r="AI50" i="65"/>
  <c r="AI96" i="65" s="1"/>
  <c r="AI49" i="65"/>
  <c r="AI88" i="65" s="1"/>
  <c r="BH50" i="65"/>
  <c r="BH49" i="65"/>
  <c r="BH88" i="65" s="1"/>
  <c r="BL50" i="65"/>
  <c r="BL95" i="65" s="1"/>
  <c r="BL49" i="65"/>
  <c r="BL88" i="65" s="1"/>
  <c r="BP50" i="65"/>
  <c r="BP49" i="65"/>
  <c r="BP88" i="65" s="1"/>
  <c r="Z64" i="65"/>
  <c r="AC94" i="65"/>
  <c r="AC86" i="65"/>
  <c r="AC75" i="65"/>
  <c r="AC42" i="65"/>
  <c r="AC64" i="65"/>
  <c r="AC53" i="65"/>
  <c r="U31" i="65"/>
  <c r="AC31" i="65"/>
  <c r="AG31" i="65"/>
  <c r="BM93" i="65"/>
  <c r="BM86" i="65"/>
  <c r="BM75" i="65"/>
  <c r="BM42" i="65"/>
  <c r="BM64" i="65"/>
  <c r="BM53" i="65"/>
  <c r="BE31" i="65"/>
  <c r="BQ31" i="65"/>
  <c r="Z95" i="65"/>
  <c r="Y61" i="65"/>
  <c r="Y97" i="65" s="1"/>
  <c r="Y60" i="65"/>
  <c r="Y89" i="65" s="1"/>
  <c r="AG61" i="65"/>
  <c r="AG60" i="65"/>
  <c r="AG89" i="65" s="1"/>
  <c r="BN61" i="65"/>
  <c r="BN96" i="65" s="1"/>
  <c r="BN60" i="65"/>
  <c r="BN89" i="65" s="1"/>
  <c r="W94" i="65"/>
  <c r="W86" i="65"/>
  <c r="W75" i="65"/>
  <c r="W64" i="65"/>
  <c r="W53" i="65"/>
  <c r="W42" i="65"/>
  <c r="AA86" i="65"/>
  <c r="AA75" i="65"/>
  <c r="AA64" i="65"/>
  <c r="AA53" i="65"/>
  <c r="AA94" i="65"/>
  <c r="AA42" i="65"/>
  <c r="AE94" i="65"/>
  <c r="AE86" i="65"/>
  <c r="AE75" i="65"/>
  <c r="AE64" i="65"/>
  <c r="AE53" i="65"/>
  <c r="AE42" i="65"/>
  <c r="AI94" i="65"/>
  <c r="AI86" i="65"/>
  <c r="AI75" i="65"/>
  <c r="AI64" i="65"/>
  <c r="AI53" i="65"/>
  <c r="AI42" i="65"/>
  <c r="W31" i="65"/>
  <c r="AA31" i="65"/>
  <c r="AE31" i="65"/>
  <c r="AI31" i="65"/>
  <c r="BG93" i="65"/>
  <c r="BG86" i="65"/>
  <c r="BG75" i="65"/>
  <c r="BG64" i="65"/>
  <c r="BG53" i="65"/>
  <c r="BG42" i="65"/>
  <c r="BK86" i="65"/>
  <c r="BK75" i="65"/>
  <c r="BK64" i="65"/>
  <c r="BK53" i="65"/>
  <c r="BK93" i="65"/>
  <c r="BK42" i="65"/>
  <c r="BO86" i="65"/>
  <c r="BO93" i="65"/>
  <c r="BO75" i="65"/>
  <c r="BO64" i="65"/>
  <c r="BO53" i="65"/>
  <c r="BO42" i="65"/>
  <c r="BS86" i="65"/>
  <c r="BS93" i="65"/>
  <c r="BS75" i="65"/>
  <c r="BS64" i="65"/>
  <c r="BS53" i="65"/>
  <c r="BS42" i="65"/>
  <c r="BG31" i="65"/>
  <c r="BK31" i="65"/>
  <c r="BO31" i="65"/>
  <c r="BS31" i="65"/>
  <c r="X39" i="65"/>
  <c r="X95" i="65" s="1"/>
  <c r="AB39" i="65"/>
  <c r="AF39" i="65"/>
  <c r="AF95" i="65" s="1"/>
  <c r="BI38" i="65"/>
  <c r="BI87" i="65" s="1"/>
  <c r="BM38" i="65"/>
  <c r="BM87" i="65" s="1"/>
  <c r="W38" i="65"/>
  <c r="W87" i="65" s="1"/>
  <c r="AB38" i="65"/>
  <c r="AB87" i="65" s="1"/>
  <c r="AH38" i="65"/>
  <c r="AH87" i="65" s="1"/>
  <c r="BG39" i="65"/>
  <c r="BG94" i="65" s="1"/>
  <c r="BO39" i="65"/>
  <c r="BO94" i="65" s="1"/>
  <c r="Z42" i="65"/>
  <c r="AH42" i="65"/>
  <c r="BJ42" i="65"/>
  <c r="BR42" i="65"/>
  <c r="X96" i="65"/>
  <c r="AB96" i="65"/>
  <c r="AF96" i="65"/>
  <c r="AJ96" i="65"/>
  <c r="BI95" i="65"/>
  <c r="W60" i="65"/>
  <c r="W89" i="65" s="1"/>
  <c r="AA60" i="65"/>
  <c r="AA89" i="65" s="1"/>
  <c r="AE60" i="65"/>
  <c r="AE89" i="65" s="1"/>
  <c r="AI60" i="65"/>
  <c r="AI89" i="65" s="1"/>
  <c r="BR60" i="65"/>
  <c r="BR89" i="65" s="1"/>
  <c r="AH64" i="65"/>
  <c r="BR97" i="65"/>
  <c r="BR98" i="65"/>
  <c r="Y94" i="65"/>
  <c r="Y86" i="65"/>
  <c r="Y75" i="65"/>
  <c r="Y64" i="65"/>
  <c r="Y42" i="65"/>
  <c r="Y53" i="65"/>
  <c r="Y31" i="65"/>
  <c r="BI93" i="65"/>
  <c r="BI86" i="65"/>
  <c r="BI75" i="65"/>
  <c r="BI64" i="65"/>
  <c r="BI42" i="65"/>
  <c r="BI53" i="65"/>
  <c r="Z38" i="65"/>
  <c r="Z87" i="65" s="1"/>
  <c r="AC61" i="65"/>
  <c r="AC60" i="65"/>
  <c r="AC89" i="65" s="1"/>
  <c r="BJ61" i="65"/>
  <c r="BJ96" i="65" s="1"/>
  <c r="BJ60" i="65"/>
  <c r="BJ89" i="65" s="1"/>
  <c r="X94" i="65"/>
  <c r="X86" i="65"/>
  <c r="X75" i="65"/>
  <c r="X64" i="65"/>
  <c r="AB94" i="65"/>
  <c r="AB86" i="65"/>
  <c r="AB75" i="65"/>
  <c r="AB64" i="65"/>
  <c r="AF94" i="65"/>
  <c r="AF86" i="65"/>
  <c r="AF75" i="65"/>
  <c r="AF64" i="65"/>
  <c r="AJ94" i="65"/>
  <c r="AJ86" i="65"/>
  <c r="AJ75" i="65"/>
  <c r="AJ64" i="65"/>
  <c r="X31" i="65"/>
  <c r="AB31" i="65"/>
  <c r="AF31" i="65"/>
  <c r="AJ31" i="65"/>
  <c r="BH93" i="65"/>
  <c r="BH86" i="65"/>
  <c r="BH75" i="65"/>
  <c r="BH64" i="65"/>
  <c r="BL93" i="65"/>
  <c r="BL86" i="65"/>
  <c r="BL75" i="65"/>
  <c r="BL64" i="65"/>
  <c r="BP86" i="65"/>
  <c r="BP93" i="65"/>
  <c r="BP75" i="65"/>
  <c r="BP64" i="65"/>
  <c r="BT86" i="65"/>
  <c r="BT93" i="65"/>
  <c r="BT75" i="65"/>
  <c r="BT64" i="65"/>
  <c r="BH31" i="65"/>
  <c r="BL31" i="65"/>
  <c r="BP31" i="65"/>
  <c r="BT31" i="65"/>
  <c r="Y38" i="65"/>
  <c r="Y87" i="65" s="1"/>
  <c r="AC38" i="65"/>
  <c r="AC87" i="65" s="1"/>
  <c r="AG38" i="65"/>
  <c r="AG87" i="65" s="1"/>
  <c r="BF39" i="65"/>
  <c r="BF94" i="65" s="1"/>
  <c r="BJ39" i="65"/>
  <c r="BJ94" i="65" s="1"/>
  <c r="BN39" i="65"/>
  <c r="BN94" i="65" s="1"/>
  <c r="X38" i="65"/>
  <c r="X87" i="65" s="1"/>
  <c r="AD38" i="65"/>
  <c r="AD87" i="65" s="1"/>
  <c r="BL38" i="65"/>
  <c r="BL87" i="65" s="1"/>
  <c r="BI39" i="65"/>
  <c r="BI94" i="65" s="1"/>
  <c r="BQ39" i="65"/>
  <c r="BQ94" i="65" s="1"/>
  <c r="AB42" i="65"/>
  <c r="AJ42" i="65"/>
  <c r="BL42" i="65"/>
  <c r="BT42" i="65"/>
  <c r="Y49" i="65"/>
  <c r="Y88" i="65" s="1"/>
  <c r="AC49" i="65"/>
  <c r="AC88" i="65" s="1"/>
  <c r="AG49" i="65"/>
  <c r="AG88" i="65" s="1"/>
  <c r="BF50" i="65"/>
  <c r="BF95" i="65" s="1"/>
  <c r="BJ50" i="65"/>
  <c r="BN50" i="65"/>
  <c r="BN95" i="65" s="1"/>
  <c r="BJ49" i="65"/>
  <c r="BJ88" i="65" s="1"/>
  <c r="AC50" i="65"/>
  <c r="BM95" i="65"/>
  <c r="AF53" i="65"/>
  <c r="BP53" i="65"/>
  <c r="BH60" i="65"/>
  <c r="BH89" i="65" s="1"/>
  <c r="BJ64" i="65"/>
  <c r="AH75" i="65"/>
  <c r="AH86" i="65"/>
  <c r="BG49" i="65"/>
  <c r="BG88" i="65" s="1"/>
  <c r="BK49" i="65"/>
  <c r="BK88" i="65" s="1"/>
  <c r="BO49" i="65"/>
  <c r="BO88" i="65" s="1"/>
  <c r="V61" i="65"/>
  <c r="V97" i="65" s="1"/>
  <c r="Z61" i="65"/>
  <c r="Z97" i="65" s="1"/>
  <c r="AD61" i="65"/>
  <c r="AD97" i="65" s="1"/>
  <c r="AH61" i="65"/>
  <c r="AH97" i="65" s="1"/>
  <c r="BI60" i="65"/>
  <c r="BI89" i="65" s="1"/>
  <c r="BK61" i="65"/>
  <c r="BK96" i="65" s="1"/>
  <c r="BG72" i="65"/>
  <c r="BG71" i="65"/>
  <c r="BG90" i="65" s="1"/>
  <c r="BK72" i="65"/>
  <c r="BK97" i="65" s="1"/>
  <c r="BK71" i="65"/>
  <c r="BK90" i="65" s="1"/>
  <c r="BO72" i="65"/>
  <c r="BO71" i="65"/>
  <c r="BO90" i="65" s="1"/>
  <c r="BS72" i="65"/>
  <c r="BS97" i="65" s="1"/>
  <c r="BS71" i="65"/>
  <c r="BS90" i="65" s="1"/>
  <c r="AH71" i="65"/>
  <c r="AH90" i="65" s="1"/>
  <c r="BN71" i="65"/>
  <c r="BN90" i="65" s="1"/>
  <c r="Z72" i="65"/>
  <c r="Z98" i="65" s="1"/>
  <c r="BF72" i="65"/>
  <c r="BF97" i="65" s="1"/>
  <c r="BN82" i="65"/>
  <c r="BN91" i="65" s="1"/>
  <c r="Z99" i="65"/>
  <c r="BF83" i="65"/>
  <c r="BF98" i="65" s="1"/>
  <c r="BL60" i="65"/>
  <c r="BL89" i="65" s="1"/>
  <c r="BP60" i="65"/>
  <c r="BP89" i="65" s="1"/>
  <c r="W61" i="65"/>
  <c r="W97" i="65" s="1"/>
  <c r="AE61" i="65"/>
  <c r="AE97" i="65" s="1"/>
  <c r="BL61" i="65"/>
  <c r="BL96" i="65" s="1"/>
  <c r="W72" i="65"/>
  <c r="W71" i="65"/>
  <c r="W90" i="65" s="1"/>
  <c r="AA72" i="65"/>
  <c r="AA98" i="65" s="1"/>
  <c r="AA71" i="65"/>
  <c r="AA90" i="65" s="1"/>
  <c r="AE72" i="65"/>
  <c r="AE71" i="65"/>
  <c r="AE90" i="65" s="1"/>
  <c r="AI72" i="65"/>
  <c r="AI98" i="65" s="1"/>
  <c r="AI71" i="65"/>
  <c r="AI90" i="65" s="1"/>
  <c r="BH72" i="65"/>
  <c r="BH71" i="65"/>
  <c r="BH90" i="65" s="1"/>
  <c r="BL72" i="65"/>
  <c r="BL97" i="65" s="1"/>
  <c r="BL71" i="65"/>
  <c r="BL90" i="65" s="1"/>
  <c r="BP72" i="65"/>
  <c r="BP71" i="65"/>
  <c r="BP90" i="65" s="1"/>
  <c r="BT72" i="65"/>
  <c r="BT97" i="65" s="1"/>
  <c r="BT71" i="65"/>
  <c r="BT90" i="65" s="1"/>
  <c r="AD98" i="65"/>
  <c r="W83" i="65"/>
  <c r="W99" i="65" s="1"/>
  <c r="W82" i="65"/>
  <c r="W91" i="65" s="1"/>
  <c r="AA83" i="65"/>
  <c r="AA99" i="65" s="1"/>
  <c r="AA82" i="65"/>
  <c r="AA91" i="65" s="1"/>
  <c r="AE83" i="65"/>
  <c r="AE99" i="65" s="1"/>
  <c r="AE82" i="65"/>
  <c r="AE91" i="65" s="1"/>
  <c r="AI83" i="65"/>
  <c r="AI99" i="65" s="1"/>
  <c r="AI82" i="65"/>
  <c r="AI91" i="65" s="1"/>
  <c r="BH83" i="65"/>
  <c r="BH98" i="65" s="1"/>
  <c r="BH82" i="65"/>
  <c r="BH91" i="65" s="1"/>
  <c r="BL83" i="65"/>
  <c r="BL98" i="65" s="1"/>
  <c r="BL82" i="65"/>
  <c r="BL91" i="65" s="1"/>
  <c r="BP83" i="65"/>
  <c r="BP98" i="65" s="1"/>
  <c r="BP82" i="65"/>
  <c r="BP91" i="65" s="1"/>
  <c r="BT83" i="65"/>
  <c r="BT98" i="65" s="1"/>
  <c r="BT82" i="65"/>
  <c r="BT91" i="65" s="1"/>
  <c r="AD99" i="65"/>
  <c r="BI96" i="65"/>
  <c r="BM96" i="65"/>
  <c r="BG60" i="65"/>
  <c r="BG89" i="65" s="1"/>
  <c r="BQ60" i="65"/>
  <c r="BQ89" i="65" s="1"/>
  <c r="X98" i="65"/>
  <c r="AF98" i="65"/>
  <c r="AJ98" i="65"/>
  <c r="X99" i="65"/>
  <c r="AJ99" i="65"/>
  <c r="AH99" i="65"/>
  <c r="U97" i="65"/>
  <c r="BE96" i="65"/>
  <c r="BG82" i="65"/>
  <c r="BG91" i="65" s="1"/>
  <c r="BK82" i="65"/>
  <c r="BK91" i="65" s="1"/>
  <c r="BO82" i="65"/>
  <c r="BO91" i="65" s="1"/>
  <c r="BS82" i="65"/>
  <c r="BS91" i="65" s="1"/>
  <c r="X71" i="65"/>
  <c r="X90" i="65" s="1"/>
  <c r="AB71" i="65"/>
  <c r="AB90" i="65" s="1"/>
  <c r="AF71" i="65"/>
  <c r="AF90" i="65" s="1"/>
  <c r="AJ71" i="65"/>
  <c r="AJ90" i="65" s="1"/>
  <c r="X82" i="65"/>
  <c r="X91" i="65" s="1"/>
  <c r="AB82" i="65"/>
  <c r="AB91" i="65" s="1"/>
  <c r="AF82" i="65"/>
  <c r="AF91" i="65" s="1"/>
  <c r="AJ82" i="65"/>
  <c r="AJ91" i="65" s="1"/>
  <c r="Y71" i="65"/>
  <c r="Y90" i="65" s="1"/>
  <c r="AC71" i="65"/>
  <c r="AC90" i="65" s="1"/>
  <c r="AG71" i="65"/>
  <c r="AG90" i="65" s="1"/>
  <c r="BI71" i="65"/>
  <c r="BI90" i="65" s="1"/>
  <c r="BM71" i="65"/>
  <c r="BM90" i="65" s="1"/>
  <c r="BQ71" i="65"/>
  <c r="BQ90" i="65" s="1"/>
  <c r="Y82" i="65"/>
  <c r="Y91" i="65" s="1"/>
  <c r="AC82" i="65"/>
  <c r="AC91" i="65" s="1"/>
  <c r="AG82" i="65"/>
  <c r="AG91" i="65" s="1"/>
  <c r="BI82" i="65"/>
  <c r="BI91" i="65" s="1"/>
  <c r="BM82" i="65"/>
  <c r="BM91" i="65" s="1"/>
  <c r="BQ82" i="65"/>
  <c r="BQ91" i="65" s="1"/>
  <c r="J77" i="64"/>
  <c r="I77" i="64"/>
  <c r="H77" i="64"/>
  <c r="G77" i="64"/>
  <c r="F77" i="64"/>
  <c r="E77" i="64"/>
  <c r="D77" i="64"/>
  <c r="J76" i="64"/>
  <c r="I76" i="64"/>
  <c r="H76" i="64"/>
  <c r="G76" i="64"/>
  <c r="F76" i="64"/>
  <c r="E76" i="64"/>
  <c r="D76" i="64"/>
  <c r="I69" i="64"/>
  <c r="E69" i="64"/>
  <c r="J66" i="64"/>
  <c r="I66" i="64"/>
  <c r="H66" i="64"/>
  <c r="G66" i="64"/>
  <c r="F66" i="64"/>
  <c r="E66" i="64"/>
  <c r="D66" i="64"/>
  <c r="J65" i="64"/>
  <c r="I65" i="64"/>
  <c r="H65" i="64"/>
  <c r="G65" i="64"/>
  <c r="F65" i="64"/>
  <c r="E65" i="64"/>
  <c r="D65" i="64"/>
  <c r="J58" i="64"/>
  <c r="F58" i="64"/>
  <c r="J55" i="64"/>
  <c r="I55" i="64"/>
  <c r="H55" i="64"/>
  <c r="G55" i="64"/>
  <c r="F55" i="64"/>
  <c r="E55" i="64"/>
  <c r="D55" i="64"/>
  <c r="J54" i="64"/>
  <c r="I54" i="64"/>
  <c r="H54" i="64"/>
  <c r="G54" i="64"/>
  <c r="F54" i="64"/>
  <c r="E54" i="64"/>
  <c r="D54" i="64"/>
  <c r="J44" i="64"/>
  <c r="I44" i="64"/>
  <c r="H44" i="64"/>
  <c r="G44" i="64"/>
  <c r="F44" i="64"/>
  <c r="E44" i="64"/>
  <c r="D44" i="64"/>
  <c r="J43" i="64"/>
  <c r="I43" i="64"/>
  <c r="H43" i="64"/>
  <c r="G43" i="64"/>
  <c r="F43" i="64"/>
  <c r="E43" i="64"/>
  <c r="D43" i="64"/>
  <c r="H36" i="64"/>
  <c r="D36" i="64"/>
  <c r="J33" i="64"/>
  <c r="I33" i="64"/>
  <c r="H33" i="64"/>
  <c r="G33" i="64"/>
  <c r="F33" i="64"/>
  <c r="E33" i="64"/>
  <c r="D33" i="64"/>
  <c r="J32" i="64"/>
  <c r="I32" i="64"/>
  <c r="H32" i="64"/>
  <c r="G32" i="64"/>
  <c r="F32" i="64"/>
  <c r="E32" i="64"/>
  <c r="D32" i="64"/>
  <c r="I25" i="64"/>
  <c r="E25" i="64"/>
  <c r="J22" i="64"/>
  <c r="I22" i="64"/>
  <c r="H22" i="64"/>
  <c r="G22" i="64"/>
  <c r="F22" i="64"/>
  <c r="E22" i="64"/>
  <c r="D22" i="64"/>
  <c r="J21" i="64"/>
  <c r="I21" i="64"/>
  <c r="H21" i="64"/>
  <c r="G21" i="64"/>
  <c r="F21" i="64"/>
  <c r="E21" i="64"/>
  <c r="D21" i="64"/>
  <c r="J14" i="64"/>
  <c r="F14" i="64"/>
  <c r="C12" i="64"/>
  <c r="J9" i="64"/>
  <c r="I9" i="64"/>
  <c r="J47" i="64" s="1"/>
  <c r="H9" i="64"/>
  <c r="I58" i="64" s="1"/>
  <c r="G9" i="64"/>
  <c r="H69" i="64" s="1"/>
  <c r="F9" i="64"/>
  <c r="G36" i="64" s="1"/>
  <c r="E9" i="64"/>
  <c r="F47" i="64" s="1"/>
  <c r="D9" i="64"/>
  <c r="E58" i="64" s="1"/>
  <c r="C9" i="64"/>
  <c r="D69" i="64" s="1"/>
  <c r="K94" i="62"/>
  <c r="K93" i="62"/>
  <c r="P92" i="62"/>
  <c r="O92" i="62"/>
  <c r="N92" i="62"/>
  <c r="M92" i="62"/>
  <c r="L92" i="62"/>
  <c r="K92" i="62"/>
  <c r="X91" i="62"/>
  <c r="W91" i="62"/>
  <c r="T91" i="62"/>
  <c r="S91" i="62"/>
  <c r="P91" i="62"/>
  <c r="O91" i="62"/>
  <c r="N91" i="62"/>
  <c r="V91" i="62" s="1"/>
  <c r="M91" i="62"/>
  <c r="U91" i="62" s="1"/>
  <c r="L91" i="62"/>
  <c r="W90" i="62"/>
  <c r="V90" i="62"/>
  <c r="S90" i="62"/>
  <c r="P90" i="62"/>
  <c r="X90" i="62" s="1"/>
  <c r="O90" i="62"/>
  <c r="N90" i="62"/>
  <c r="M90" i="62"/>
  <c r="U90" i="62" s="1"/>
  <c r="L90" i="62"/>
  <c r="T90" i="62" s="1"/>
  <c r="V89" i="62"/>
  <c r="U89" i="62"/>
  <c r="S89" i="62"/>
  <c r="P89" i="62"/>
  <c r="O89" i="62"/>
  <c r="W89" i="62" s="1"/>
  <c r="N89" i="62"/>
  <c r="M89" i="62"/>
  <c r="L89" i="62"/>
  <c r="X88" i="62"/>
  <c r="U88" i="62"/>
  <c r="T88" i="62"/>
  <c r="S88" i="62"/>
  <c r="P88" i="62"/>
  <c r="O88" i="62"/>
  <c r="N88" i="62"/>
  <c r="V88" i="62" s="1"/>
  <c r="M88" i="62"/>
  <c r="L88" i="62"/>
  <c r="X87" i="62"/>
  <c r="W87" i="62"/>
  <c r="T87" i="62"/>
  <c r="S87" i="62"/>
  <c r="S94" i="62" s="1"/>
  <c r="P87" i="62"/>
  <c r="O87" i="62"/>
  <c r="N87" i="62"/>
  <c r="M87" i="62"/>
  <c r="M94" i="62" s="1"/>
  <c r="L87" i="62"/>
  <c r="K83" i="62"/>
  <c r="K82" i="62"/>
  <c r="P81" i="62"/>
  <c r="O81" i="62"/>
  <c r="N81" i="62"/>
  <c r="M81" i="62"/>
  <c r="L81" i="62"/>
  <c r="K81" i="62"/>
  <c r="W80" i="62"/>
  <c r="V80" i="62"/>
  <c r="S80" i="62"/>
  <c r="P80" i="62"/>
  <c r="X80" i="62" s="1"/>
  <c r="O80" i="62"/>
  <c r="N80" i="62"/>
  <c r="M80" i="62"/>
  <c r="U80" i="62" s="1"/>
  <c r="L80" i="62"/>
  <c r="T80" i="62" s="1"/>
  <c r="V79" i="62"/>
  <c r="U79" i="62"/>
  <c r="S79" i="62"/>
  <c r="P79" i="62"/>
  <c r="X79" i="62" s="1"/>
  <c r="O79" i="62"/>
  <c r="W79" i="62" s="1"/>
  <c r="N79" i="62"/>
  <c r="M79" i="62"/>
  <c r="L79" i="62"/>
  <c r="T79" i="62" s="1"/>
  <c r="X78" i="62"/>
  <c r="U78" i="62"/>
  <c r="T78" i="62"/>
  <c r="S78" i="62"/>
  <c r="P78" i="62"/>
  <c r="O78" i="62"/>
  <c r="W78" i="62" s="1"/>
  <c r="N78" i="62"/>
  <c r="V78" i="62" s="1"/>
  <c r="M78" i="62"/>
  <c r="L78" i="62"/>
  <c r="X77" i="62"/>
  <c r="W77" i="62"/>
  <c r="T77" i="62"/>
  <c r="S77" i="62"/>
  <c r="P77" i="62"/>
  <c r="O77" i="62"/>
  <c r="N77" i="62"/>
  <c r="M77" i="62"/>
  <c r="U77" i="62" s="1"/>
  <c r="L77" i="62"/>
  <c r="W76" i="62"/>
  <c r="V76" i="62"/>
  <c r="S76" i="62"/>
  <c r="P76" i="62"/>
  <c r="P83" i="62" s="1"/>
  <c r="O76" i="62"/>
  <c r="N76" i="62"/>
  <c r="M76" i="62"/>
  <c r="L76" i="62"/>
  <c r="L83" i="62" s="1"/>
  <c r="N75" i="62"/>
  <c r="N72" i="62"/>
  <c r="K72" i="62"/>
  <c r="N71" i="62"/>
  <c r="K71" i="62"/>
  <c r="P70" i="62"/>
  <c r="O70" i="62"/>
  <c r="N70" i="62"/>
  <c r="M70" i="62"/>
  <c r="L70" i="62"/>
  <c r="K70" i="62"/>
  <c r="V69" i="62"/>
  <c r="U69" i="62"/>
  <c r="S69" i="62"/>
  <c r="P69" i="62"/>
  <c r="X69" i="62" s="1"/>
  <c r="O69" i="62"/>
  <c r="W69" i="62" s="1"/>
  <c r="N69" i="62"/>
  <c r="M69" i="62"/>
  <c r="L69" i="62"/>
  <c r="T69" i="62" s="1"/>
  <c r="X68" i="62"/>
  <c r="U68" i="62"/>
  <c r="T68" i="62"/>
  <c r="S68" i="62"/>
  <c r="P68" i="62"/>
  <c r="O68" i="62"/>
  <c r="W68" i="62" s="1"/>
  <c r="N68" i="62"/>
  <c r="V68" i="62" s="1"/>
  <c r="M68" i="62"/>
  <c r="L68" i="62"/>
  <c r="X67" i="62"/>
  <c r="W67" i="62"/>
  <c r="T67" i="62"/>
  <c r="S67" i="62"/>
  <c r="P67" i="62"/>
  <c r="O67" i="62"/>
  <c r="N67" i="62"/>
  <c r="V67" i="62" s="1"/>
  <c r="M67" i="62"/>
  <c r="U67" i="62" s="1"/>
  <c r="L67" i="62"/>
  <c r="W66" i="62"/>
  <c r="V66" i="62"/>
  <c r="S66" i="62"/>
  <c r="P66" i="62"/>
  <c r="X66" i="62" s="1"/>
  <c r="O66" i="62"/>
  <c r="N66" i="62"/>
  <c r="M66" i="62"/>
  <c r="L66" i="62"/>
  <c r="T66" i="62" s="1"/>
  <c r="V65" i="62"/>
  <c r="U65" i="62"/>
  <c r="S65" i="62"/>
  <c r="P65" i="62"/>
  <c r="O65" i="62"/>
  <c r="O72" i="62" s="1"/>
  <c r="N65" i="62"/>
  <c r="M65" i="62"/>
  <c r="L65" i="62"/>
  <c r="M64" i="62"/>
  <c r="S61" i="62"/>
  <c r="K61" i="62"/>
  <c r="S60" i="62"/>
  <c r="K60" i="62"/>
  <c r="P59" i="62"/>
  <c r="O59" i="62"/>
  <c r="N59" i="62"/>
  <c r="M59" i="62"/>
  <c r="L59" i="62"/>
  <c r="K59" i="62"/>
  <c r="X58" i="62"/>
  <c r="U58" i="62"/>
  <c r="T58" i="62"/>
  <c r="S58" i="62"/>
  <c r="P58" i="62"/>
  <c r="O58" i="62"/>
  <c r="W58" i="62" s="1"/>
  <c r="N58" i="62"/>
  <c r="V58" i="62" s="1"/>
  <c r="M58" i="62"/>
  <c r="L58" i="62"/>
  <c r="X57" i="62"/>
  <c r="W57" i="62"/>
  <c r="T57" i="62"/>
  <c r="S57" i="62"/>
  <c r="P57" i="62"/>
  <c r="O57" i="62"/>
  <c r="N57" i="62"/>
  <c r="V57" i="62" s="1"/>
  <c r="M57" i="62"/>
  <c r="U57" i="62" s="1"/>
  <c r="L57" i="62"/>
  <c r="W56" i="62"/>
  <c r="V56" i="62"/>
  <c r="S56" i="62"/>
  <c r="P56" i="62"/>
  <c r="X56" i="62" s="1"/>
  <c r="O56" i="62"/>
  <c r="N56" i="62"/>
  <c r="M56" i="62"/>
  <c r="U56" i="62" s="1"/>
  <c r="L56" i="62"/>
  <c r="T56" i="62" s="1"/>
  <c r="V55" i="62"/>
  <c r="U55" i="62"/>
  <c r="S55" i="62"/>
  <c r="P55" i="62"/>
  <c r="O55" i="62"/>
  <c r="W55" i="62" s="1"/>
  <c r="N55" i="62"/>
  <c r="M55" i="62"/>
  <c r="L55" i="62"/>
  <c r="X54" i="62"/>
  <c r="U54" i="62"/>
  <c r="T54" i="62"/>
  <c r="S54" i="62"/>
  <c r="P54" i="62"/>
  <c r="O54" i="62"/>
  <c r="N54" i="62"/>
  <c r="M54" i="62"/>
  <c r="L54" i="62"/>
  <c r="P53" i="62"/>
  <c r="L53" i="62"/>
  <c r="K50" i="62"/>
  <c r="K49" i="62"/>
  <c r="P48" i="62"/>
  <c r="O48" i="62"/>
  <c r="N48" i="62"/>
  <c r="M48" i="62"/>
  <c r="L48" i="62"/>
  <c r="K48" i="62"/>
  <c r="X47" i="62"/>
  <c r="W47" i="62"/>
  <c r="T47" i="62"/>
  <c r="S47" i="62"/>
  <c r="P47" i="62"/>
  <c r="O47" i="62"/>
  <c r="N47" i="62"/>
  <c r="V47" i="62" s="1"/>
  <c r="M47" i="62"/>
  <c r="U47" i="62" s="1"/>
  <c r="L47" i="62"/>
  <c r="W46" i="62"/>
  <c r="V46" i="62"/>
  <c r="S46" i="62"/>
  <c r="P46" i="62"/>
  <c r="X46" i="62" s="1"/>
  <c r="O46" i="62"/>
  <c r="N46" i="62"/>
  <c r="M46" i="62"/>
  <c r="U46" i="62" s="1"/>
  <c r="L46" i="62"/>
  <c r="T46" i="62" s="1"/>
  <c r="V45" i="62"/>
  <c r="U45" i="62"/>
  <c r="S45" i="62"/>
  <c r="P45" i="62"/>
  <c r="X45" i="62" s="1"/>
  <c r="O45" i="62"/>
  <c r="W45" i="62" s="1"/>
  <c r="N45" i="62"/>
  <c r="M45" i="62"/>
  <c r="L45" i="62"/>
  <c r="T45" i="62" s="1"/>
  <c r="X44" i="62"/>
  <c r="U44" i="62"/>
  <c r="T44" i="62"/>
  <c r="S44" i="62"/>
  <c r="P44" i="62"/>
  <c r="O44" i="62"/>
  <c r="W44" i="62" s="1"/>
  <c r="N44" i="62"/>
  <c r="V44" i="62" s="1"/>
  <c r="M44" i="62"/>
  <c r="L44" i="62"/>
  <c r="X43" i="62"/>
  <c r="W43" i="62"/>
  <c r="T43" i="62"/>
  <c r="S43" i="62"/>
  <c r="S50" i="62" s="1"/>
  <c r="P43" i="62"/>
  <c r="O43" i="62"/>
  <c r="N43" i="62"/>
  <c r="M43" i="62"/>
  <c r="M50" i="62" s="1"/>
  <c r="L43" i="62"/>
  <c r="V42" i="62"/>
  <c r="P42" i="62"/>
  <c r="L42" i="62"/>
  <c r="K39" i="62"/>
  <c r="K38" i="62"/>
  <c r="P37" i="62"/>
  <c r="O37" i="62"/>
  <c r="N37" i="62"/>
  <c r="M37" i="62"/>
  <c r="L37" i="62"/>
  <c r="K37" i="62"/>
  <c r="X36" i="62"/>
  <c r="W36" i="62"/>
  <c r="T36" i="62"/>
  <c r="S36" i="62"/>
  <c r="P36" i="62"/>
  <c r="O36" i="62"/>
  <c r="N36" i="62"/>
  <c r="V36" i="62" s="1"/>
  <c r="M36" i="62"/>
  <c r="U36" i="62" s="1"/>
  <c r="L36" i="62"/>
  <c r="W35" i="62"/>
  <c r="V35" i="62"/>
  <c r="S35" i="62"/>
  <c r="P35" i="62"/>
  <c r="X35" i="62" s="1"/>
  <c r="O35" i="62"/>
  <c r="N35" i="62"/>
  <c r="M35" i="62"/>
  <c r="U35" i="62" s="1"/>
  <c r="L35" i="62"/>
  <c r="T35" i="62" s="1"/>
  <c r="V34" i="62"/>
  <c r="U34" i="62"/>
  <c r="S34" i="62"/>
  <c r="P34" i="62"/>
  <c r="X34" i="62" s="1"/>
  <c r="O34" i="62"/>
  <c r="W34" i="62" s="1"/>
  <c r="N34" i="62"/>
  <c r="M34" i="62"/>
  <c r="L34" i="62"/>
  <c r="T34" i="62" s="1"/>
  <c r="X33" i="62"/>
  <c r="U33" i="62"/>
  <c r="T33" i="62"/>
  <c r="S33" i="62"/>
  <c r="P33" i="62"/>
  <c r="O33" i="62"/>
  <c r="W33" i="62" s="1"/>
  <c r="N33" i="62"/>
  <c r="V33" i="62" s="1"/>
  <c r="M33" i="62"/>
  <c r="L33" i="62"/>
  <c r="X32" i="62"/>
  <c r="W32" i="62"/>
  <c r="T32" i="62"/>
  <c r="S32" i="62"/>
  <c r="S39" i="62" s="1"/>
  <c r="P32" i="62"/>
  <c r="O32" i="62"/>
  <c r="O39" i="62" s="1"/>
  <c r="N32" i="62"/>
  <c r="M32" i="62"/>
  <c r="M39" i="62" s="1"/>
  <c r="L32" i="62"/>
  <c r="S31" i="62"/>
  <c r="P31" i="62"/>
  <c r="M31" i="62"/>
  <c r="L31" i="62"/>
  <c r="H31" i="62"/>
  <c r="P75" i="62" s="1"/>
  <c r="G31" i="62"/>
  <c r="W31" i="62" s="1"/>
  <c r="F31" i="62"/>
  <c r="N53" i="62" s="1"/>
  <c r="E31" i="62"/>
  <c r="M86" i="62" s="1"/>
  <c r="D31" i="62"/>
  <c r="L75" i="62" s="1"/>
  <c r="C31" i="62"/>
  <c r="K86" i="62" s="1"/>
  <c r="C29" i="62"/>
  <c r="H26" i="62"/>
  <c r="G26" i="62"/>
  <c r="F26" i="62"/>
  <c r="E26" i="62"/>
  <c r="D26" i="62"/>
  <c r="C26" i="62"/>
  <c r="BQ97" i="65" l="1"/>
  <c r="BK98" i="65"/>
  <c r="Y95" i="65"/>
  <c r="BG96" i="65"/>
  <c r="BQ98" i="65"/>
  <c r="AF99" i="65"/>
  <c r="BM97" i="65"/>
  <c r="AB98" i="65"/>
  <c r="BQ96" i="65"/>
  <c r="BP97" i="65"/>
  <c r="BH97" i="65"/>
  <c r="AE98" i="65"/>
  <c r="W98" i="65"/>
  <c r="BG98" i="65"/>
  <c r="BO97" i="65"/>
  <c r="BG97" i="65"/>
  <c r="BJ95" i="65"/>
  <c r="Y99" i="65"/>
  <c r="BN98" i="65"/>
  <c r="AC99" i="65"/>
  <c r="AG96" i="65"/>
  <c r="BP94" i="65"/>
  <c r="AG99" i="65"/>
  <c r="BF96" i="65"/>
  <c r="AH95" i="65"/>
  <c r="AA97" i="65"/>
  <c r="AD95" i="65"/>
  <c r="BM98" i="65"/>
  <c r="AB99" i="65"/>
  <c r="BI97" i="65"/>
  <c r="BS98" i="65"/>
  <c r="AC96" i="65"/>
  <c r="AG98" i="65"/>
  <c r="AC97" i="65"/>
  <c r="V95" i="65"/>
  <c r="Y98" i="65"/>
  <c r="AG97" i="65"/>
  <c r="BK95" i="65"/>
  <c r="AH98" i="65"/>
  <c r="BP95" i="65"/>
  <c r="BH95" i="65"/>
  <c r="AE96" i="65"/>
  <c r="W96" i="65"/>
  <c r="BL94" i="65"/>
  <c r="AC98" i="65"/>
  <c r="BP96" i="65"/>
  <c r="AC95" i="65"/>
  <c r="AA95" i="65"/>
  <c r="BI98" i="65"/>
  <c r="BO98" i="65"/>
  <c r="BO95" i="65"/>
  <c r="BN97" i="65"/>
  <c r="AB95" i="65"/>
  <c r="AG95" i="65"/>
  <c r="BH94" i="65"/>
  <c r="BR96" i="65"/>
  <c r="BG95" i="65"/>
  <c r="BH96" i="65"/>
  <c r="BM94" i="65"/>
  <c r="W95" i="65"/>
  <c r="G14" i="64"/>
  <c r="F25" i="64"/>
  <c r="J25" i="64"/>
  <c r="E36" i="64"/>
  <c r="I36" i="64"/>
  <c r="D47" i="64"/>
  <c r="H47" i="64"/>
  <c r="G58" i="64"/>
  <c r="F69" i="64"/>
  <c r="J69" i="64"/>
  <c r="G47" i="64"/>
  <c r="D14" i="64"/>
  <c r="H14" i="64"/>
  <c r="G25" i="64"/>
  <c r="F36" i="64"/>
  <c r="J36" i="64"/>
  <c r="E47" i="64"/>
  <c r="I47" i="64"/>
  <c r="D58" i="64"/>
  <c r="H58" i="64"/>
  <c r="G69" i="64"/>
  <c r="E14" i="64"/>
  <c r="I14" i="64"/>
  <c r="D25" i="64"/>
  <c r="H25" i="64"/>
  <c r="N39" i="62"/>
  <c r="N38" i="62"/>
  <c r="V32" i="62"/>
  <c r="T39" i="62"/>
  <c r="T38" i="62"/>
  <c r="L50" i="62"/>
  <c r="U61" i="62"/>
  <c r="U60" i="62"/>
  <c r="W39" i="62"/>
  <c r="P38" i="62"/>
  <c r="P39" i="62"/>
  <c r="O50" i="62"/>
  <c r="W50" i="62"/>
  <c r="P49" i="62"/>
  <c r="P50" i="62"/>
  <c r="M83" i="62"/>
  <c r="M82" i="62"/>
  <c r="U76" i="62"/>
  <c r="S83" i="62"/>
  <c r="S82" i="62"/>
  <c r="O82" i="62"/>
  <c r="L39" i="62"/>
  <c r="N50" i="62"/>
  <c r="N49" i="62"/>
  <c r="V43" i="62"/>
  <c r="T50" i="62"/>
  <c r="T49" i="62"/>
  <c r="L49" i="62"/>
  <c r="S72" i="62"/>
  <c r="S71" i="62"/>
  <c r="O83" i="62"/>
  <c r="W88" i="62"/>
  <c r="W94" i="62" s="1"/>
  <c r="O93" i="62"/>
  <c r="X39" i="62"/>
  <c r="X38" i="62"/>
  <c r="X50" i="62"/>
  <c r="X49" i="62"/>
  <c r="T55" i="62"/>
  <c r="L61" i="62"/>
  <c r="L60" i="62"/>
  <c r="X55" i="62"/>
  <c r="X61" i="62" s="1"/>
  <c r="P61" i="62"/>
  <c r="P60" i="62"/>
  <c r="V72" i="62"/>
  <c r="V71" i="62"/>
  <c r="V83" i="62"/>
  <c r="V77" i="62"/>
  <c r="N83" i="62"/>
  <c r="N82" i="62"/>
  <c r="N94" i="62"/>
  <c r="N93" i="62"/>
  <c r="V87" i="62"/>
  <c r="T93" i="62"/>
  <c r="T89" i="62"/>
  <c r="T94" i="62" s="1"/>
  <c r="L94" i="62"/>
  <c r="X89" i="62"/>
  <c r="X94" i="62" s="1"/>
  <c r="P93" i="62"/>
  <c r="P94" i="62"/>
  <c r="L93" i="62"/>
  <c r="L38" i="62"/>
  <c r="O61" i="62"/>
  <c r="O60" i="62"/>
  <c r="W54" i="62"/>
  <c r="U66" i="62"/>
  <c r="U72" i="62" s="1"/>
  <c r="M72" i="62"/>
  <c r="M71" i="62"/>
  <c r="K64" i="62"/>
  <c r="K31" i="62"/>
  <c r="K75" i="62"/>
  <c r="S42" i="62"/>
  <c r="K53" i="62"/>
  <c r="K42" i="62"/>
  <c r="O64" i="62"/>
  <c r="O31" i="62"/>
  <c r="O75" i="62"/>
  <c r="W42" i="62"/>
  <c r="O53" i="62"/>
  <c r="O42" i="62"/>
  <c r="N61" i="62"/>
  <c r="T61" i="62"/>
  <c r="M60" i="62"/>
  <c r="M61" i="62"/>
  <c r="L72" i="62"/>
  <c r="L71" i="62"/>
  <c r="T65" i="62"/>
  <c r="P72" i="62"/>
  <c r="P71" i="62"/>
  <c r="X65" i="62"/>
  <c r="W83" i="62"/>
  <c r="W82" i="62"/>
  <c r="O86" i="62"/>
  <c r="O94" i="62"/>
  <c r="V31" i="62"/>
  <c r="O38" i="62"/>
  <c r="U42" i="62"/>
  <c r="O49" i="62"/>
  <c r="L64" i="62"/>
  <c r="P64" i="62"/>
  <c r="M75" i="62"/>
  <c r="N86" i="62"/>
  <c r="N31" i="62"/>
  <c r="T31" i="62"/>
  <c r="X31" i="62"/>
  <c r="U32" i="62"/>
  <c r="M38" i="62"/>
  <c r="S38" i="62"/>
  <c r="W38" i="62"/>
  <c r="M42" i="62"/>
  <c r="U43" i="62"/>
  <c r="M49" i="62"/>
  <c r="S49" i="62"/>
  <c r="W49" i="62"/>
  <c r="M53" i="62"/>
  <c r="V54" i="62"/>
  <c r="N60" i="62"/>
  <c r="T60" i="62"/>
  <c r="X60" i="62"/>
  <c r="N64" i="62"/>
  <c r="W65" i="62"/>
  <c r="O71" i="62"/>
  <c r="U71" i="62"/>
  <c r="T76" i="62"/>
  <c r="X76" i="62"/>
  <c r="L82" i="62"/>
  <c r="P82" i="62"/>
  <c r="V82" i="62"/>
  <c r="L86" i="62"/>
  <c r="P86" i="62"/>
  <c r="U87" i="62"/>
  <c r="M93" i="62"/>
  <c r="S93" i="62"/>
  <c r="U31" i="62"/>
  <c r="N42" i="62"/>
  <c r="T42" i="62"/>
  <c r="U94" i="62" l="1"/>
  <c r="U93" i="62"/>
  <c r="U50" i="62"/>
  <c r="U49" i="62"/>
  <c r="V39" i="62"/>
  <c r="V38" i="62"/>
  <c r="T83" i="62"/>
  <c r="T82" i="62"/>
  <c r="W93" i="62"/>
  <c r="U39" i="62"/>
  <c r="U38" i="62"/>
  <c r="T72" i="62"/>
  <c r="T71" i="62"/>
  <c r="U82" i="62"/>
  <c r="U83" i="62"/>
  <c r="X93" i="62"/>
  <c r="V61" i="62"/>
  <c r="V60" i="62"/>
  <c r="W61" i="62"/>
  <c r="W60" i="62"/>
  <c r="V93" i="62"/>
  <c r="V94" i="62"/>
  <c r="X83" i="62"/>
  <c r="X82" i="62"/>
  <c r="W72" i="62"/>
  <c r="W71" i="62"/>
  <c r="X72" i="62"/>
  <c r="X71" i="62"/>
  <c r="V50" i="62"/>
  <c r="V49" i="62"/>
  <c r="A165" i="32"/>
</calcChain>
</file>

<file path=xl/sharedStrings.xml><?xml version="1.0" encoding="utf-8"?>
<sst xmlns="http://schemas.openxmlformats.org/spreadsheetml/2006/main" count="2400" uniqueCount="584">
  <si>
    <t>DS-6051b</t>
    <phoneticPr fontId="3"/>
  </si>
  <si>
    <t>Ba/F3</t>
    <phoneticPr fontId="1"/>
  </si>
  <si>
    <t>Crizotinib</t>
    <phoneticPr fontId="1"/>
  </si>
  <si>
    <t>Ba/F3-CD74-ROS1</t>
    <phoneticPr fontId="1"/>
  </si>
  <si>
    <t>Cell Line</t>
    <phoneticPr fontId="1"/>
  </si>
  <si>
    <t>ROS1</t>
    <phoneticPr fontId="1"/>
  </si>
  <si>
    <t>NTRK1</t>
    <phoneticPr fontId="1"/>
  </si>
  <si>
    <t>NTRK2</t>
    <phoneticPr fontId="1"/>
  </si>
  <si>
    <t>NTRK3</t>
  </si>
  <si>
    <t>NTRK3</t>
    <phoneticPr fontId="1"/>
  </si>
  <si>
    <t>Kinase</t>
    <phoneticPr fontId="3"/>
  </si>
  <si>
    <t>Kinase</t>
    <phoneticPr fontId="9"/>
  </si>
  <si>
    <t>% Inhibition</t>
    <phoneticPr fontId="9"/>
  </si>
  <si>
    <t>DS-6051b</t>
    <phoneticPr fontId="9"/>
  </si>
  <si>
    <t>0.2μM</t>
  </si>
  <si>
    <t>ABL_1mM</t>
  </si>
  <si>
    <t>ABL</t>
  </si>
  <si>
    <t>ACK_1mM</t>
  </si>
  <si>
    <t>ACK</t>
  </si>
  <si>
    <t>ALK_1mM</t>
  </si>
  <si>
    <t>ALK</t>
  </si>
  <si>
    <t>ARG_1mM</t>
  </si>
  <si>
    <t>ARG</t>
  </si>
  <si>
    <t>AXL_1mM</t>
  </si>
  <si>
    <t>AXL</t>
  </si>
  <si>
    <t>BLK_1mM</t>
  </si>
  <si>
    <t>BLK</t>
  </si>
  <si>
    <t>BMX_1mM</t>
  </si>
  <si>
    <t>BMX</t>
  </si>
  <si>
    <t>BRK_1mM</t>
  </si>
  <si>
    <t>BRK</t>
  </si>
  <si>
    <t>BTK_1mM</t>
  </si>
  <si>
    <t>BTK</t>
  </si>
  <si>
    <t>CSK_1mM</t>
  </si>
  <si>
    <t>CSK</t>
  </si>
  <si>
    <t>DDR1_1mM</t>
  </si>
  <si>
    <t>DDR1</t>
  </si>
  <si>
    <t>DDR2_1mM</t>
  </si>
  <si>
    <t>DDR2</t>
  </si>
  <si>
    <t>EGFR_1mM</t>
  </si>
  <si>
    <t>EGFR</t>
  </si>
  <si>
    <t>EGFR(d746-750)_1mM</t>
  </si>
  <si>
    <t>EGFR(d746-750)</t>
  </si>
  <si>
    <t>EGFR(d746-750/T790M)_1mM</t>
  </si>
  <si>
    <t>EGFR(d746-750/T790M)</t>
  </si>
  <si>
    <t>EGFR(L858R)_1mM</t>
  </si>
  <si>
    <t>EGFR(L858R)</t>
  </si>
  <si>
    <t>EGFR(L861Q)_1mM</t>
  </si>
  <si>
    <t>EGFR(L861Q)</t>
  </si>
  <si>
    <t>EGFR(T790M)_1mM</t>
  </si>
  <si>
    <t>EGFR(T790M)</t>
  </si>
  <si>
    <t>EGFR(T790M/L858R)_1mM</t>
  </si>
  <si>
    <t>EGFR(T790M/L858R)</t>
  </si>
  <si>
    <t>EPHA1_1mM</t>
  </si>
  <si>
    <t>EPHA1</t>
  </si>
  <si>
    <t>EPHA2_1mM</t>
  </si>
  <si>
    <t>EPHA2</t>
  </si>
  <si>
    <t>EPHA3_1mM</t>
  </si>
  <si>
    <t>EPHA3</t>
  </si>
  <si>
    <t>EPHA4_1mM</t>
  </si>
  <si>
    <t>EPHA4</t>
  </si>
  <si>
    <t>EPHA5_1mM</t>
  </si>
  <si>
    <t>EPHA5</t>
  </si>
  <si>
    <t>EPHA6_1mM</t>
  </si>
  <si>
    <t>EPHA6</t>
  </si>
  <si>
    <t>EPHA7_1mM</t>
  </si>
  <si>
    <t>EPHA7</t>
  </si>
  <si>
    <t>EPHA8_1mM</t>
  </si>
  <si>
    <t>EPHA8</t>
  </si>
  <si>
    <t>EPHB1_1mM</t>
  </si>
  <si>
    <t>EPHB1</t>
  </si>
  <si>
    <t>EPHB2_1mM</t>
  </si>
  <si>
    <t>EPHB2</t>
  </si>
  <si>
    <t>EPHB3_1mM</t>
  </si>
  <si>
    <t>EPHB3</t>
  </si>
  <si>
    <t>EPHB4_1mM</t>
  </si>
  <si>
    <t>EPHB4</t>
  </si>
  <si>
    <t>FAK_1mM</t>
  </si>
  <si>
    <t>FAK</t>
  </si>
  <si>
    <t>FER_1mM</t>
  </si>
  <si>
    <t>FER</t>
  </si>
  <si>
    <t>FES_1mM</t>
  </si>
  <si>
    <t>FES</t>
  </si>
  <si>
    <t>FGFR1_1mM</t>
  </si>
  <si>
    <t>FGFR1</t>
  </si>
  <si>
    <t>FGFR2_1mM</t>
  </si>
  <si>
    <t>FGFR2</t>
  </si>
  <si>
    <t>FGFR3_1mM</t>
  </si>
  <si>
    <t>FGFR3</t>
  </si>
  <si>
    <t>FGFR4_1mM</t>
  </si>
  <si>
    <t>FGFR4</t>
  </si>
  <si>
    <t>FGR_1mM</t>
  </si>
  <si>
    <t>FGR</t>
  </si>
  <si>
    <t>FLT1_1mM</t>
  </si>
  <si>
    <t>FLT1</t>
  </si>
  <si>
    <t>FLT3_1mM</t>
  </si>
  <si>
    <t>FLT3</t>
  </si>
  <si>
    <t>FLT4_1mM</t>
  </si>
  <si>
    <t>FLT4</t>
  </si>
  <si>
    <t>FMS_1mM</t>
  </si>
  <si>
    <t>FMS</t>
  </si>
  <si>
    <t>FRK_1mM</t>
  </si>
  <si>
    <t>FRK</t>
  </si>
  <si>
    <t>FYN(isoform a)_1mM</t>
  </si>
  <si>
    <t>FYN(isoform a)</t>
  </si>
  <si>
    <t>FYN(isoform b)_1mM</t>
  </si>
  <si>
    <t>FYN(isoform b)</t>
  </si>
  <si>
    <t>HCK_1mM</t>
  </si>
  <si>
    <t>HCK</t>
  </si>
  <si>
    <t>HER2_1mM</t>
  </si>
  <si>
    <t>HER2</t>
  </si>
  <si>
    <t>HER4_1mM</t>
  </si>
  <si>
    <t>HER4</t>
  </si>
  <si>
    <t>IGF1R_1mM</t>
  </si>
  <si>
    <t>IGF1R</t>
  </si>
  <si>
    <t>INSR_1mM</t>
  </si>
  <si>
    <t>INSR</t>
  </si>
  <si>
    <t>IRR_1mM</t>
  </si>
  <si>
    <t>IRR</t>
  </si>
  <si>
    <t>ITK_1mM</t>
  </si>
  <si>
    <t>ITK</t>
  </si>
  <si>
    <t>JAK1_1mM</t>
  </si>
  <si>
    <t>JAK1</t>
  </si>
  <si>
    <t>JAK2_1mM</t>
  </si>
  <si>
    <t>JAK2</t>
  </si>
  <si>
    <t>JAK3_1mM</t>
  </si>
  <si>
    <t>JAK3</t>
  </si>
  <si>
    <t>KDR_1mM</t>
  </si>
  <si>
    <t>KDR</t>
  </si>
  <si>
    <t>KIT_1mM</t>
  </si>
  <si>
    <t>KIT</t>
  </si>
  <si>
    <t>LCK_1mM</t>
  </si>
  <si>
    <t>LCK</t>
  </si>
  <si>
    <t>LTK_1mM</t>
  </si>
  <si>
    <t>LTK</t>
  </si>
  <si>
    <t>LYNa_1mM</t>
  </si>
  <si>
    <t>LYNa</t>
  </si>
  <si>
    <t>LYNb_1mM</t>
  </si>
  <si>
    <t>LYNb</t>
  </si>
  <si>
    <t>MER_1mM</t>
  </si>
  <si>
    <t>MER</t>
  </si>
  <si>
    <t>MET_1mM</t>
  </si>
  <si>
    <t>MET</t>
  </si>
  <si>
    <t>MUSK_1mM</t>
  </si>
  <si>
    <t>MUSK</t>
  </si>
  <si>
    <t>PDGFRα_1mM</t>
  </si>
  <si>
    <t>PDGFRα</t>
  </si>
  <si>
    <t>PDGFRβ_1mM</t>
  </si>
  <si>
    <t>PDGFRβ</t>
  </si>
  <si>
    <t>PYK2_1mM</t>
  </si>
  <si>
    <t>PYK2</t>
  </si>
  <si>
    <t>RET_1mM</t>
  </si>
  <si>
    <t>RET</t>
  </si>
  <si>
    <t>RET(G691S)_1mM</t>
  </si>
  <si>
    <t>RET(G691S)</t>
  </si>
  <si>
    <t>RET(M918T)_1mM</t>
  </si>
  <si>
    <t>RET(M918T)</t>
  </si>
  <si>
    <t>RET(S891A)_1mM</t>
  </si>
  <si>
    <t>RET(S891A)</t>
  </si>
  <si>
    <t>RET(Y791F)_1mM</t>
  </si>
  <si>
    <t>RET(Y791F)</t>
  </si>
  <si>
    <t>RON_1mM</t>
  </si>
  <si>
    <t>RON</t>
  </si>
  <si>
    <t>ROS_1mM</t>
  </si>
  <si>
    <t>ROS1</t>
    <phoneticPr fontId="9"/>
  </si>
  <si>
    <t>SRC_1mM</t>
  </si>
  <si>
    <t>SRC</t>
  </si>
  <si>
    <t>SRM_1mM</t>
  </si>
  <si>
    <t>SRM</t>
  </si>
  <si>
    <t>SYK_1mM</t>
  </si>
  <si>
    <t>SYK</t>
  </si>
  <si>
    <t>TEC_1mM</t>
  </si>
  <si>
    <t>TEC</t>
  </si>
  <si>
    <t>TIE2_1mM</t>
  </si>
  <si>
    <t>TIE2</t>
  </si>
  <si>
    <t>TNK1_1mM</t>
  </si>
  <si>
    <t>TNK1</t>
  </si>
  <si>
    <t>TRKA_1mM</t>
  </si>
  <si>
    <t>NTRK1</t>
    <phoneticPr fontId="9"/>
  </si>
  <si>
    <t>TRKB_1mM</t>
  </si>
  <si>
    <t>NTRK2</t>
    <phoneticPr fontId="9"/>
  </si>
  <si>
    <t>TRKC_1mM</t>
  </si>
  <si>
    <t>NTRK3</t>
    <phoneticPr fontId="9"/>
  </si>
  <si>
    <t>TXK_1mM</t>
  </si>
  <si>
    <t>TXK</t>
  </si>
  <si>
    <t>TYK2_1mM</t>
  </si>
  <si>
    <t>TYK2</t>
  </si>
  <si>
    <t>TYRO3_1mM</t>
  </si>
  <si>
    <t>TYRO3</t>
  </si>
  <si>
    <t>YES_1mM</t>
  </si>
  <si>
    <t>YES</t>
  </si>
  <si>
    <t>AKT1_1mM</t>
  </si>
  <si>
    <t>AKT1</t>
  </si>
  <si>
    <t>AMPKα1/β1/γ1_1mM</t>
  </si>
  <si>
    <t>AMPKα1/β1/γ1</t>
  </si>
  <si>
    <t>AurA_1mM</t>
  </si>
  <si>
    <t>AurA</t>
  </si>
  <si>
    <t>AurB_1mM</t>
  </si>
  <si>
    <t>AurB</t>
  </si>
  <si>
    <t>AurC_1mM</t>
  </si>
  <si>
    <t>AurC</t>
  </si>
  <si>
    <t>BRSK1_1mM</t>
  </si>
  <si>
    <t>BRSK1</t>
  </si>
  <si>
    <t>CaMK1α</t>
  </si>
  <si>
    <t>CaMK4_1mM</t>
  </si>
  <si>
    <t>CaMK4</t>
  </si>
  <si>
    <t>CDC2/CycB1_1mM</t>
  </si>
  <si>
    <t>CDC2/CycB1</t>
  </si>
  <si>
    <t>CDC7/ASK_1mM</t>
  </si>
  <si>
    <t>CDC7/ASK</t>
  </si>
  <si>
    <t>CDK2/CycA2_1mM</t>
  </si>
  <si>
    <t>CDK2/CycA2</t>
  </si>
  <si>
    <t>CDK2/CycE1_1mM</t>
  </si>
  <si>
    <t>CDK2/CycE1</t>
  </si>
  <si>
    <t>CDK3/CycE1</t>
  </si>
  <si>
    <t>CDK4/CycD3_1mM</t>
  </si>
  <si>
    <t>CDK4/CycD3</t>
  </si>
  <si>
    <t>CDK5/p25_1mM</t>
  </si>
  <si>
    <t>CDK5/p25</t>
  </si>
  <si>
    <t>CDK6/CycD3_1mM</t>
  </si>
  <si>
    <t>CDK6/CycD3</t>
  </si>
  <si>
    <t>CDK7/CycH/MAT1_1mM</t>
  </si>
  <si>
    <t>CDK7/CycH/MAT1</t>
  </si>
  <si>
    <t>CDK9/CycT1_1mM</t>
  </si>
  <si>
    <t>CDK9/CycT1</t>
  </si>
  <si>
    <t>CHK1_1mM</t>
  </si>
  <si>
    <t>CHK1</t>
  </si>
  <si>
    <t>CHK2_1mM</t>
  </si>
  <si>
    <t>CHK2</t>
  </si>
  <si>
    <t>CK1α_1mM</t>
  </si>
  <si>
    <t>CK1α</t>
  </si>
  <si>
    <t>CK1ε_1mM</t>
  </si>
  <si>
    <t>CK1ε</t>
  </si>
  <si>
    <t>CK2α1/β_1mM</t>
  </si>
  <si>
    <t>CK2α1/β</t>
  </si>
  <si>
    <t>CLK1_1mM</t>
  </si>
  <si>
    <t>CLK1</t>
  </si>
  <si>
    <t>CLK2_1mM</t>
  </si>
  <si>
    <t>CLK2</t>
  </si>
  <si>
    <t>DAPK1_1mM</t>
  </si>
  <si>
    <t>DAPK1</t>
  </si>
  <si>
    <t>DYRK1A_1mM</t>
  </si>
  <si>
    <t>DYRK1A</t>
  </si>
  <si>
    <t>DYRK1B_1mM</t>
  </si>
  <si>
    <t>DYRK1B</t>
  </si>
  <si>
    <t>Erk1_1mM</t>
  </si>
  <si>
    <t>Erk1</t>
  </si>
  <si>
    <t>Erk2_1mM</t>
  </si>
  <si>
    <t>Erk2</t>
  </si>
  <si>
    <t>Erk5</t>
  </si>
  <si>
    <t>GSK3α_1mM</t>
  </si>
  <si>
    <t>GSK3α</t>
  </si>
  <si>
    <t>GSK3β_1mM</t>
  </si>
  <si>
    <t>GSK3β</t>
  </si>
  <si>
    <t>HGK_1mM</t>
  </si>
  <si>
    <t>HGK</t>
  </si>
  <si>
    <t>HIPK4_1mM</t>
  </si>
  <si>
    <t>HIPK4</t>
  </si>
  <si>
    <t>IRAK4</t>
  </si>
  <si>
    <t>JNK1_1mM</t>
  </si>
  <si>
    <t>JNK1</t>
  </si>
  <si>
    <t>JNK2_1mM</t>
  </si>
  <si>
    <t>JNK2</t>
  </si>
  <si>
    <t>JNK3_1mM</t>
  </si>
  <si>
    <t>JNK3</t>
  </si>
  <si>
    <t>MAPKAPK2_1mM</t>
  </si>
  <si>
    <t>MAPKAPK2</t>
  </si>
  <si>
    <t>MINK_1mM</t>
  </si>
  <si>
    <t>MINK</t>
  </si>
  <si>
    <t>MST1_1mM</t>
  </si>
  <si>
    <t>MST1</t>
  </si>
  <si>
    <t>NEK1_1mM</t>
  </si>
  <si>
    <t>NEK1</t>
  </si>
  <si>
    <t>NEK2_1mM</t>
  </si>
  <si>
    <t>NEK2</t>
  </si>
  <si>
    <t>NEK6_1mM</t>
  </si>
  <si>
    <t>NEK6</t>
  </si>
  <si>
    <t>NEK7_1mM</t>
  </si>
  <si>
    <t>NEK7</t>
  </si>
  <si>
    <t>NEK9_1mM</t>
  </si>
  <si>
    <t>NEK9</t>
  </si>
  <si>
    <t>p38α_1mM</t>
  </si>
  <si>
    <t>p38α</t>
  </si>
  <si>
    <t>p38β_1mM</t>
  </si>
  <si>
    <t>p38β</t>
  </si>
  <si>
    <t>p38γ_1mM</t>
  </si>
  <si>
    <t>p38γ</t>
  </si>
  <si>
    <t>p38δ_1mM</t>
  </si>
  <si>
    <t>p38δ</t>
  </si>
  <si>
    <t>p70S6K_1mM</t>
  </si>
  <si>
    <t>p70S6K</t>
  </si>
  <si>
    <t>PBK_1mM</t>
  </si>
  <si>
    <t>PBK</t>
  </si>
  <si>
    <t>PDK1_1mM</t>
  </si>
  <si>
    <t>PDK1</t>
  </si>
  <si>
    <t>PIM1_1mM</t>
  </si>
  <si>
    <t>PIM1</t>
  </si>
  <si>
    <t>PIM2_1mM</t>
  </si>
  <si>
    <t>PIM2</t>
  </si>
  <si>
    <t>PKACα_1mM</t>
  </si>
  <si>
    <t>PKACα</t>
  </si>
  <si>
    <t>PKCα_1mM</t>
  </si>
  <si>
    <t>PKCα</t>
  </si>
  <si>
    <t>PKCε_1mM</t>
  </si>
  <si>
    <t>PKCε</t>
  </si>
  <si>
    <t>PKD2_1mM</t>
  </si>
  <si>
    <t>PKD2</t>
  </si>
  <si>
    <t>PLK1_1mM</t>
  </si>
  <si>
    <t>PLK1</t>
  </si>
  <si>
    <t>PLK3_1mM</t>
  </si>
  <si>
    <t>PLK3</t>
  </si>
  <si>
    <t>QIK_1mM</t>
  </si>
  <si>
    <t>QIK</t>
  </si>
  <si>
    <t>ROCK1_1mM</t>
  </si>
  <si>
    <t>ROCK1</t>
  </si>
  <si>
    <t>RSK1_1mM</t>
  </si>
  <si>
    <t>RSK1</t>
  </si>
  <si>
    <t>RSK3_1mM</t>
  </si>
  <si>
    <t>RSK3</t>
  </si>
  <si>
    <t>RSK4_1mM</t>
  </si>
  <si>
    <t>RSK4</t>
  </si>
  <si>
    <t>SGK_1mM</t>
  </si>
  <si>
    <t>SGK</t>
  </si>
  <si>
    <t>SIK_1mM</t>
  </si>
  <si>
    <t>SIK</t>
  </si>
  <si>
    <t>skMLCK</t>
  </si>
  <si>
    <t>TNIK_1mM</t>
  </si>
  <si>
    <t>TNIK</t>
  </si>
  <si>
    <t>TSSK1_1mM</t>
  </si>
  <si>
    <t>TSSK1</t>
  </si>
  <si>
    <t>% inhibition</t>
    <phoneticPr fontId="9"/>
  </si>
  <si>
    <t>TRKA</t>
  </si>
  <si>
    <t>TRKB</t>
  </si>
  <si>
    <t>TRKC</t>
  </si>
  <si>
    <t>ROS</t>
  </si>
  <si>
    <t>Figure 1B</t>
  </si>
  <si>
    <r>
      <t>IC</t>
    </r>
    <r>
      <rPr>
        <vertAlign val="subscript"/>
        <sz val="12"/>
        <rFont val="Arial"/>
        <family val="2"/>
      </rPr>
      <t>50</t>
    </r>
    <r>
      <rPr>
        <sz val="12"/>
        <rFont val="Arial"/>
        <family val="2"/>
      </rPr>
      <t xml:space="preserve"> (nM)</t>
    </r>
    <phoneticPr fontId="3"/>
  </si>
  <si>
    <t>TXK</t>
    <phoneticPr fontId="1"/>
  </si>
  <si>
    <t>(mm3)</t>
  </si>
  <si>
    <t>(individual)</t>
  </si>
  <si>
    <t xml:space="preserve">1.Control </t>
  </si>
  <si>
    <t>------------------</t>
  </si>
  <si>
    <t>Animal No.</t>
  </si>
  <si>
    <t>2.DS-6051b 25 mg/kg po</t>
  </si>
  <si>
    <t>3.DS-6051b 50 mg/kg po</t>
  </si>
  <si>
    <t>4.DS-6051b 100 mg/kg po</t>
  </si>
  <si>
    <t>5.DS-6051b 200 mg/kg po</t>
  </si>
  <si>
    <t>Grouping</t>
  </si>
  <si>
    <t>N</t>
  </si>
  <si>
    <t>±5</t>
  </si>
  <si>
    <t>±18</t>
  </si>
  <si>
    <t>±23</t>
  </si>
  <si>
    <t>±32</t>
  </si>
  <si>
    <t>±45</t>
  </si>
  <si>
    <t>±51</t>
  </si>
  <si>
    <t>±60</t>
  </si>
  <si>
    <t>±64</t>
  </si>
  <si>
    <t>±69</t>
  </si>
  <si>
    <t>±11</t>
  </si>
  <si>
    <t>±12</t>
  </si>
  <si>
    <t>±20</t>
  </si>
  <si>
    <t>±26</t>
  </si>
  <si>
    <t>±31</t>
  </si>
  <si>
    <t>±36</t>
  </si>
  <si>
    <t>±4</t>
  </si>
  <si>
    <t>±3</t>
  </si>
  <si>
    <t>±9</t>
  </si>
  <si>
    <t>±8</t>
  </si>
  <si>
    <t>DS-6051b 100 mg/kg</t>
    <phoneticPr fontId="3"/>
  </si>
  <si>
    <t>±7</t>
  </si>
  <si>
    <t>±2</t>
  </si>
  <si>
    <t>±10</t>
  </si>
  <si>
    <t>[17000359] Tumor volume</t>
  </si>
  <si>
    <t>1.Vehicle control 0.1ml/10g 0.5%MC po</t>
  </si>
  <si>
    <t>2.DS-6051b : 3 mg/kg 0.1ml/10g 0.3mg/ml 0.5%MC po</t>
  </si>
  <si>
    <t>3.DS-6051b : 10 mg/kg 0.1ml/10g 1mg/ml 0.5%MC po</t>
  </si>
  <si>
    <t>4.DS-6051b : 30 mg/kg 0.1ml/10g 3mg/ml 0.5%MC po</t>
  </si>
  <si>
    <t>5.DS-6051b : 100 mg/kg 0.1ml/10g 10mg/ml 0.5%MC po</t>
  </si>
  <si>
    <t>6.Crizotinib : 100 mg/kg 0.1ml/10g 10mg/ml 0.5%MC po</t>
  </si>
  <si>
    <t>[17000359] Tumor volume (average / SE)</t>
  </si>
  <si>
    <t>Vehicle control</t>
    <phoneticPr fontId="3"/>
  </si>
  <si>
    <t>±19</t>
  </si>
  <si>
    <t>±33</t>
  </si>
  <si>
    <t>DS-6051b 3 mg/kg</t>
    <phoneticPr fontId="3"/>
  </si>
  <si>
    <t>±44</t>
  </si>
  <si>
    <t>DS-6051b 10 mg/kg</t>
    <phoneticPr fontId="3"/>
  </si>
  <si>
    <t>DS-6051b 30 mg/kg</t>
    <phoneticPr fontId="3"/>
  </si>
  <si>
    <t>Crizotinib 100 mg/kg</t>
    <phoneticPr fontId="3"/>
  </si>
  <si>
    <t>[17000359] Tumor volume (%inhibition)</t>
  </si>
  <si>
    <t>[17000398] Tumor volume</t>
  </si>
  <si>
    <t>[17000398] Tumor volume (average / SE)</t>
  </si>
  <si>
    <t>±14</t>
  </si>
  <si>
    <t>±47</t>
  </si>
  <si>
    <t>±38</t>
  </si>
  <si>
    <t>±28</t>
  </si>
  <si>
    <t>±13</t>
  </si>
  <si>
    <t>±21</t>
  </si>
  <si>
    <t>±6</t>
  </si>
  <si>
    <t>±15</t>
  </si>
  <si>
    <t xml:space="preserve">Control </t>
  </si>
  <si>
    <t>DS-6051b 200 mg/kg</t>
  </si>
  <si>
    <t>DS-6051b 100 mg/kg</t>
  </si>
  <si>
    <t>DS-6051b 50 mg/kg</t>
  </si>
  <si>
    <t>DS-6051b 25 mg/kg</t>
  </si>
  <si>
    <t>DS-6051b 12.5 mg/kg</t>
    <phoneticPr fontId="1"/>
  </si>
  <si>
    <t>DS-6051b 6.25 mg/kg</t>
    <phoneticPr fontId="1"/>
  </si>
  <si>
    <t xml:space="preserve">Vehicle control </t>
  </si>
  <si>
    <r>
      <t>GI</t>
    </r>
    <r>
      <rPr>
        <vertAlign val="subscript"/>
        <sz val="12"/>
        <rFont val="Arial"/>
        <family val="2"/>
      </rPr>
      <t>50</t>
    </r>
    <r>
      <rPr>
        <sz val="12"/>
        <rFont val="Arial"/>
        <family val="2"/>
      </rPr>
      <t xml:space="preserve"> (nM)</t>
    </r>
    <phoneticPr fontId="3"/>
  </si>
  <si>
    <r>
      <t>Ba/F3-CD74-ROS1</t>
    </r>
    <r>
      <rPr>
        <vertAlign val="superscript"/>
        <sz val="12"/>
        <rFont val="Arial"/>
        <family val="2"/>
      </rPr>
      <t>L1951R</t>
    </r>
    <phoneticPr fontId="1"/>
  </si>
  <si>
    <r>
      <t>Ba/F3-CD74-ROS1</t>
    </r>
    <r>
      <rPr>
        <vertAlign val="superscript"/>
        <sz val="12"/>
        <rFont val="Arial"/>
        <family val="2"/>
      </rPr>
      <t>L2026M</t>
    </r>
    <phoneticPr fontId="1"/>
  </si>
  <si>
    <r>
      <t>Ba/F3-CD74-ROS1</t>
    </r>
    <r>
      <rPr>
        <vertAlign val="superscript"/>
        <sz val="12"/>
        <rFont val="Arial"/>
        <family val="2"/>
      </rPr>
      <t>G2032R</t>
    </r>
    <phoneticPr fontId="1"/>
  </si>
  <si>
    <r>
      <t>Ba/F3-CD74-ROS1</t>
    </r>
    <r>
      <rPr>
        <vertAlign val="superscript"/>
        <sz val="12"/>
        <rFont val="Arial"/>
        <family val="2"/>
      </rPr>
      <t>D2033N</t>
    </r>
    <phoneticPr fontId="1"/>
  </si>
  <si>
    <t>[17000398] Body Weight Change(%)</t>
  </si>
  <si>
    <t>(%)</t>
  </si>
  <si>
    <t>[17000398] Body Weight Change(%) (average / SD)</t>
  </si>
  <si>
    <t>Vehicle control</t>
    <phoneticPr fontId="3"/>
  </si>
  <si>
    <t>±0.0</t>
  </si>
  <si>
    <t>±1.1</t>
  </si>
  <si>
    <t>±1.5</t>
  </si>
  <si>
    <t>±2.6</t>
  </si>
  <si>
    <t>±2.9</t>
  </si>
  <si>
    <t>DS-6051b 3 mg/kg</t>
    <phoneticPr fontId="3"/>
  </si>
  <si>
    <t>±1.6</t>
  </si>
  <si>
    <t>±2.4</t>
  </si>
  <si>
    <t>±2.3</t>
  </si>
  <si>
    <t>DS-6051b 10 mg/kg</t>
    <phoneticPr fontId="3"/>
  </si>
  <si>
    <t>±1.3</t>
  </si>
  <si>
    <t>±2.0</t>
  </si>
  <si>
    <t>±1.4</t>
  </si>
  <si>
    <t>±1.8</t>
  </si>
  <si>
    <t>DS-6051b 30 mg/kg</t>
    <phoneticPr fontId="3"/>
  </si>
  <si>
    <t>±0.6</t>
  </si>
  <si>
    <t>±0.9</t>
  </si>
  <si>
    <t>±1.7</t>
  </si>
  <si>
    <t>DS-6051b 100 mg/kg</t>
    <phoneticPr fontId="3"/>
  </si>
  <si>
    <t>±0.8</t>
  </si>
  <si>
    <t>±1.9</t>
  </si>
  <si>
    <t>Crizotinib 100 mg/kg</t>
    <phoneticPr fontId="3"/>
  </si>
  <si>
    <t>±2.2</t>
  </si>
  <si>
    <t>[17000359] Body Weight Change(%)</t>
  </si>
  <si>
    <t>[17000359] Body Weight Change(%) (average / SD)</t>
  </si>
  <si>
    <t>±3.0</t>
  </si>
  <si>
    <t>±3.2</t>
  </si>
  <si>
    <t>±2.1</t>
  </si>
  <si>
    <t>±0.5</t>
  </si>
  <si>
    <t>[17000158] Body Weight Change(%)</t>
  </si>
  <si>
    <t>[17000158] Body Weight Change(%) (average / SD)</t>
  </si>
  <si>
    <t>±2.5</t>
  </si>
  <si>
    <t>±3.5</t>
  </si>
  <si>
    <t>±5.3</t>
  </si>
  <si>
    <t>±5.0</t>
  </si>
  <si>
    <t>±5.1</t>
  </si>
  <si>
    <t>±4.8</t>
  </si>
  <si>
    <t>±3.3</t>
  </si>
  <si>
    <t>±3.4</t>
  </si>
  <si>
    <t>±4.3</t>
  </si>
  <si>
    <t>±3.6</t>
  </si>
  <si>
    <t>±3.1</t>
  </si>
  <si>
    <t>±3.9</t>
  </si>
  <si>
    <t>±5.2</t>
  </si>
  <si>
    <t>±5.4</t>
  </si>
  <si>
    <t>±4.7</t>
  </si>
  <si>
    <t>±3.8</t>
  </si>
  <si>
    <t>±3.7</t>
  </si>
  <si>
    <t>±4.6</t>
  </si>
  <si>
    <t>±4.9</t>
  </si>
  <si>
    <t>±4.0</t>
  </si>
  <si>
    <t>±4.5</t>
  </si>
  <si>
    <t>±4.1</t>
  </si>
  <si>
    <t>±4.2</t>
  </si>
  <si>
    <t>±4.4</t>
  </si>
  <si>
    <t>±2.8</t>
  </si>
  <si>
    <t>±5.7</t>
  </si>
  <si>
    <t>±5.6</t>
  </si>
  <si>
    <t>±7.0</t>
  </si>
  <si>
    <t>±5.5</t>
  </si>
  <si>
    <t>DS-6051b 10 mg/kg</t>
    <phoneticPr fontId="1"/>
  </si>
  <si>
    <t>DS-6051b 30 mg/kg</t>
    <phoneticPr fontId="1"/>
  </si>
  <si>
    <t>DS-6051b 100 mg/kg</t>
    <phoneticPr fontId="1"/>
  </si>
  <si>
    <t>Cell Line</t>
    <phoneticPr fontId="1"/>
  </si>
  <si>
    <t>Ba/F3-ETV6-NTRK1</t>
    <phoneticPr fontId="1"/>
  </si>
  <si>
    <t>Ba/F3-ETV6-NTRK2</t>
    <phoneticPr fontId="1"/>
  </si>
  <si>
    <t>Ba/F3-ETV6-NTRK3</t>
    <phoneticPr fontId="1"/>
  </si>
  <si>
    <r>
      <t>GI</t>
    </r>
    <r>
      <rPr>
        <vertAlign val="subscript"/>
        <sz val="12"/>
        <rFont val="Arial"/>
        <family val="2"/>
      </rPr>
      <t>50</t>
    </r>
    <r>
      <rPr>
        <sz val="12"/>
        <rFont val="Arial"/>
        <family val="2"/>
      </rPr>
      <t xml:space="preserve"> (nM)</t>
    </r>
    <phoneticPr fontId="3"/>
  </si>
  <si>
    <t>DS-6051b 25 mg/kg po</t>
  </si>
  <si>
    <t>DS-6051b 50 mg/kg po</t>
  </si>
  <si>
    <t>DS-6051b 100 mg/kg po</t>
  </si>
  <si>
    <t>DS-6051b 200 mg/kg po</t>
  </si>
  <si>
    <t>DS-6051b 6.25 mg/kg</t>
  </si>
  <si>
    <t>DS-6051b 12.5 mg/kg</t>
  </si>
  <si>
    <t>Vehicle control</t>
  </si>
  <si>
    <t>DS-6051b 3 mg/kg</t>
  </si>
  <si>
    <t>DS-6051b 10 mg/kg</t>
  </si>
  <si>
    <t>DS-6051b 30 mg/kg</t>
  </si>
  <si>
    <t>Crizotinib 100 mg/kg</t>
  </si>
  <si>
    <t>DS-6051b 10 mg/kg</t>
    <phoneticPr fontId="1"/>
  </si>
  <si>
    <t>DS-6051b 30 mg/kg</t>
    <phoneticPr fontId="1"/>
  </si>
  <si>
    <t>Experiment No.</t>
    <phoneticPr fontId="26"/>
  </si>
  <si>
    <t>JFCR.190101</t>
    <phoneticPr fontId="26"/>
  </si>
  <si>
    <t>Tumor Name</t>
    <phoneticPr fontId="26"/>
  </si>
  <si>
    <t>Strain</t>
    <phoneticPr fontId="26"/>
  </si>
  <si>
    <t>BALB/c-nu</t>
    <phoneticPr fontId="26"/>
  </si>
  <si>
    <t>transpl. Date</t>
    <phoneticPr fontId="26"/>
  </si>
  <si>
    <t>190101</t>
    <phoneticPr fontId="26"/>
  </si>
  <si>
    <t>Born</t>
    <phoneticPr fontId="26"/>
  </si>
  <si>
    <t>sex</t>
    <phoneticPr fontId="26"/>
  </si>
  <si>
    <t>♀</t>
    <phoneticPr fontId="26"/>
  </si>
  <si>
    <t>Ba/F3_G2032R</t>
    <phoneticPr fontId="3"/>
  </si>
  <si>
    <t>Expe.No.</t>
  </si>
  <si>
    <t xml:space="preserve"> tumor:</t>
  </si>
  <si>
    <t xml:space="preserve"> Original Data</t>
    <phoneticPr fontId="3"/>
  </si>
  <si>
    <t xml:space="preserve"> LWW/2</t>
  </si>
  <si>
    <t>Vihicle</t>
    <phoneticPr fontId="34"/>
  </si>
  <si>
    <t>No.</t>
  </si>
  <si>
    <t xml:space="preserve">  1.  L</t>
  </si>
  <si>
    <t xml:space="preserve">     W</t>
  </si>
  <si>
    <t xml:space="preserve">  2.  L</t>
  </si>
  <si>
    <t xml:space="preserve">  3.  L</t>
  </si>
  <si>
    <t xml:space="preserve">  4.  L</t>
  </si>
  <si>
    <t>Mean</t>
  </si>
  <si>
    <t>S.D.</t>
  </si>
  <si>
    <t xml:space="preserve">  5.  L</t>
    <phoneticPr fontId="34"/>
  </si>
  <si>
    <t>DS6051b 100mg/kg</t>
    <phoneticPr fontId="34"/>
  </si>
  <si>
    <t xml:space="preserve">  6.  L</t>
    <phoneticPr fontId="34"/>
  </si>
  <si>
    <t xml:space="preserve">  7.  L</t>
    <phoneticPr fontId="34"/>
  </si>
  <si>
    <t xml:space="preserve">  8.  L</t>
    <phoneticPr fontId="34"/>
  </si>
  <si>
    <t xml:space="preserve"> 9.  L</t>
    <phoneticPr fontId="34"/>
  </si>
  <si>
    <t xml:space="preserve">  10.  L</t>
    <phoneticPr fontId="34"/>
  </si>
  <si>
    <t xml:space="preserve">  11.  L</t>
    <phoneticPr fontId="34"/>
  </si>
  <si>
    <t>Lorlatinib 10mg/kg</t>
    <phoneticPr fontId="34"/>
  </si>
  <si>
    <t xml:space="preserve">  12.  L</t>
    <phoneticPr fontId="34"/>
  </si>
  <si>
    <t xml:space="preserve">  13.  L</t>
    <phoneticPr fontId="34"/>
  </si>
  <si>
    <t xml:space="preserve">  14.  L</t>
    <phoneticPr fontId="34"/>
  </si>
  <si>
    <t xml:space="preserve">  15.  L</t>
    <phoneticPr fontId="34"/>
  </si>
  <si>
    <t xml:space="preserve">  16.  L</t>
    <phoneticPr fontId="34"/>
  </si>
  <si>
    <t>Lorlatinib 7.5mg/kg</t>
    <phoneticPr fontId="34"/>
  </si>
  <si>
    <t xml:space="preserve">  17.  L</t>
    <phoneticPr fontId="34"/>
  </si>
  <si>
    <t xml:space="preserve">  18.  L</t>
    <phoneticPr fontId="34"/>
  </si>
  <si>
    <t xml:space="preserve">  19.  L</t>
    <phoneticPr fontId="34"/>
  </si>
  <si>
    <t xml:space="preserve">  20.  L</t>
    <phoneticPr fontId="34"/>
  </si>
  <si>
    <t xml:space="preserve"> 21.  L</t>
    <phoneticPr fontId="34"/>
  </si>
  <si>
    <t xml:space="preserve">  22.  L</t>
    <phoneticPr fontId="34"/>
  </si>
  <si>
    <t>Lorlatinib 5mg/kg</t>
    <phoneticPr fontId="34"/>
  </si>
  <si>
    <t xml:space="preserve">  23.  L</t>
    <phoneticPr fontId="34"/>
  </si>
  <si>
    <t xml:space="preserve">  24.  L</t>
    <phoneticPr fontId="34"/>
  </si>
  <si>
    <t xml:space="preserve">  25.  L</t>
    <phoneticPr fontId="34"/>
  </si>
  <si>
    <t xml:space="preserve">  26.  L</t>
    <phoneticPr fontId="34"/>
  </si>
  <si>
    <t xml:space="preserve">  27.  L</t>
    <phoneticPr fontId="34"/>
  </si>
  <si>
    <t>Entrectinib 60mg/kg</t>
    <phoneticPr fontId="34"/>
  </si>
  <si>
    <t xml:space="preserve">  28.  L</t>
    <phoneticPr fontId="34"/>
  </si>
  <si>
    <t xml:space="preserve">  29.  L</t>
    <phoneticPr fontId="34"/>
  </si>
  <si>
    <t xml:space="preserve">  30.  L</t>
    <phoneticPr fontId="34"/>
  </si>
  <si>
    <t xml:space="preserve">  31.  L</t>
    <phoneticPr fontId="34"/>
  </si>
  <si>
    <t xml:space="preserve">  32.  L</t>
    <phoneticPr fontId="34"/>
  </si>
  <si>
    <t xml:space="preserve">  33.  L</t>
    <phoneticPr fontId="34"/>
  </si>
  <si>
    <t xml:space="preserve">  34.  L</t>
    <phoneticPr fontId="34"/>
  </si>
  <si>
    <t xml:space="preserve">  35.  L</t>
    <phoneticPr fontId="34"/>
  </si>
  <si>
    <t xml:space="preserve">  36.  L</t>
    <phoneticPr fontId="34"/>
  </si>
  <si>
    <t>BaF3/CD74-ROS1-G2032R</t>
    <phoneticPr fontId="26"/>
  </si>
  <si>
    <t>Experiment No.</t>
  </si>
  <si>
    <t>Tumor Name</t>
  </si>
  <si>
    <t>Strain</t>
  </si>
  <si>
    <t>BALB/c-nu</t>
  </si>
  <si>
    <t>transpl. Date</t>
  </si>
  <si>
    <t>Born</t>
  </si>
  <si>
    <t>sex</t>
  </si>
  <si>
    <t>♀</t>
  </si>
  <si>
    <t>Ba/F3_G2032R</t>
  </si>
  <si>
    <t>BW</t>
    <phoneticPr fontId="34"/>
  </si>
  <si>
    <t>BaF3/CD74-ROS1-G2032R</t>
    <phoneticPr fontId="1"/>
  </si>
  <si>
    <t>JFCR.160727</t>
    <phoneticPr fontId="26"/>
  </si>
  <si>
    <t>HCC78</t>
    <phoneticPr fontId="26"/>
  </si>
  <si>
    <t>160727</t>
    <phoneticPr fontId="26"/>
  </si>
  <si>
    <t>160612-0618</t>
    <phoneticPr fontId="34"/>
  </si>
  <si>
    <t>160728</t>
    <phoneticPr fontId="34"/>
  </si>
  <si>
    <t>HCC78_Xe3_WT</t>
    <phoneticPr fontId="3"/>
  </si>
  <si>
    <t>HCC78_Xe3_G2032R</t>
    <phoneticPr fontId="3"/>
  </si>
  <si>
    <t>Crizotinib 50mg/kg</t>
    <phoneticPr fontId="34"/>
  </si>
  <si>
    <t>Crizotinib 100mg/kg</t>
    <phoneticPr fontId="34"/>
  </si>
  <si>
    <t>DS6051b 50mg/kg</t>
    <phoneticPr fontId="34"/>
  </si>
  <si>
    <t>mean</t>
    <phoneticPr fontId="34"/>
  </si>
  <si>
    <t>Mean</t>
    <phoneticPr fontId="34"/>
  </si>
  <si>
    <t>vihicle</t>
    <phoneticPr fontId="34"/>
  </si>
  <si>
    <t>SD</t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</si>
</sst>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"/>
    <numFmt numFmtId="178" formatCode="0.0_ "/>
    <numFmt numFmtId="179" formatCode="0.00_ "/>
    <numFmt numFmtId="180" formatCode="0.000_ "/>
    <numFmt numFmtId="181" formatCode="m/d"/>
    <numFmt numFmtId="182" formatCode="0_);[Red]\(0\)"/>
    <numFmt numFmtId="183" formatCode="0.00_);[Red]\(0.00\)"/>
  </numFmts>
  <fonts count="3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Arial"/>
      <family val="2"/>
    </font>
    <font>
      <sz val="12"/>
      <color theme="1"/>
      <name val="Times New Roman"/>
      <family val="1"/>
    </font>
    <font>
      <sz val="11"/>
      <color indexed="9"/>
      <name val="Times New Roman"/>
      <family val="1"/>
    </font>
    <font>
      <sz val="6"/>
      <name val="ＭＳ Ｐ明朝"/>
      <family val="1"/>
      <charset val="128"/>
    </font>
    <font>
      <sz val="11"/>
      <color rgb="FF0000CC"/>
      <name val="Times New Roman"/>
      <family val="1"/>
    </font>
    <font>
      <sz val="11"/>
      <color rgb="FFFF0000"/>
      <name val="ＭＳ Ｐ明朝"/>
      <family val="1"/>
      <charset val="128"/>
    </font>
    <font>
      <sz val="11"/>
      <color rgb="FFFF0000"/>
      <name val="Times New Roman"/>
      <family val="1"/>
    </font>
    <font>
      <sz val="12"/>
      <name val="Arial"/>
      <family val="2"/>
    </font>
    <font>
      <vertAlign val="subscript"/>
      <sz val="12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name val="Calibri"/>
      <family val="2"/>
    </font>
    <font>
      <sz val="11"/>
      <color theme="1"/>
      <name val="Calibri"/>
      <family val="2"/>
    </font>
    <font>
      <i/>
      <sz val="10"/>
      <color theme="1"/>
      <name val="Calibri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vertAlign val="superscript"/>
      <sz val="12"/>
      <name val="Arial"/>
      <family val="2"/>
    </font>
    <font>
      <sz val="11"/>
      <color theme="1"/>
      <name val="ＭＳ Ｐゴシック"/>
      <family val="2"/>
      <scheme val="minor"/>
    </font>
    <font>
      <sz val="9"/>
      <name val="Courier"/>
    </font>
    <font>
      <sz val="12"/>
      <name val="Osaka"/>
      <charset val="128"/>
    </font>
    <font>
      <sz val="9"/>
      <color indexed="8"/>
      <name val="Courier"/>
    </font>
    <font>
      <sz val="6"/>
      <name val="Osaka"/>
      <family val="3"/>
      <charset val="128"/>
    </font>
    <font>
      <sz val="10"/>
      <color theme="1"/>
      <name val="ＭＳ ゴシック"/>
      <family val="2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Courier"/>
    </font>
    <font>
      <sz val="10"/>
      <name val="平成角ゴシック"/>
      <charset val="128"/>
    </font>
    <font>
      <sz val="9"/>
      <color rgb="FF000000"/>
      <name val="Courier"/>
    </font>
    <font>
      <sz val="10"/>
      <color rgb="FF000000"/>
      <name val="ＭＳ ゴシック"/>
      <family val="3"/>
      <charset val="128"/>
    </font>
    <font>
      <sz val="10"/>
      <color indexed="8"/>
      <name val="Courier"/>
    </font>
    <font>
      <sz val="6"/>
      <name val="平成角ゴシック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 diagonalUp="1">
      <left style="thin">
        <color auto="1"/>
      </left>
      <right/>
      <top/>
      <bottom style="thin">
        <color auto="1"/>
      </bottom>
      <diagonal style="thin">
        <color indexed="64"/>
      </diagonal>
    </border>
    <border diagonalUp="1">
      <left/>
      <right/>
      <top/>
      <bottom style="thin">
        <color auto="1"/>
      </bottom>
      <diagonal style="thin">
        <color indexed="64"/>
      </diagonal>
    </border>
    <border diagonalUp="1">
      <left/>
      <right style="thin">
        <color auto="1"/>
      </right>
      <top/>
      <bottom/>
      <diagonal style="thin">
        <color indexed="64"/>
      </diagonal>
    </border>
    <border diagonalUp="1">
      <left style="thin">
        <color auto="1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</borders>
  <cellStyleXfs count="28">
    <xf numFmtId="0" fontId="0" fillId="0" borderId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22" fillId="0" borderId="0"/>
    <xf numFmtId="0" fontId="24" fillId="0" borderId="0"/>
    <xf numFmtId="0" fontId="27" fillId="0" borderId="0"/>
    <xf numFmtId="0" fontId="30" fillId="0" borderId="0" applyBorder="0"/>
    <xf numFmtId="0" fontId="30" fillId="0" borderId="0" applyBorder="0"/>
  </cellStyleXfs>
  <cellXfs count="130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0" xfId="20" applyAlignment="1">
      <alignment horizontal="center" vertical="center"/>
    </xf>
    <xf numFmtId="0" fontId="2" fillId="0" borderId="0" xfId="20">
      <alignment vertical="center"/>
    </xf>
    <xf numFmtId="0" fontId="10" fillId="3" borderId="4" xfId="20" applyFont="1" applyFill="1" applyBorder="1" applyAlignment="1">
      <alignment horizontal="center" vertical="center"/>
    </xf>
    <xf numFmtId="0" fontId="8" fillId="2" borderId="4" xfId="20" applyNumberFormat="1" applyFont="1" applyFill="1" applyBorder="1" applyAlignment="1">
      <alignment horizontal="center" vertical="center"/>
    </xf>
    <xf numFmtId="0" fontId="2" fillId="0" borderId="0" xfId="20" applyNumberFormat="1" applyFont="1" applyAlignment="1">
      <alignment horizontal="center" vertical="center"/>
    </xf>
    <xf numFmtId="0" fontId="11" fillId="0" borderId="0" xfId="20" applyNumberFormat="1" applyFont="1" applyAlignment="1">
      <alignment horizontal="center" vertical="center"/>
    </xf>
    <xf numFmtId="0" fontId="2" fillId="0" borderId="0" xfId="20" applyNumberFormat="1" applyFont="1">
      <alignment vertical="center"/>
    </xf>
    <xf numFmtId="0" fontId="2" fillId="0" borderId="4" xfId="20" applyBorder="1">
      <alignment vertical="center"/>
    </xf>
    <xf numFmtId="178" fontId="2" fillId="0" borderId="4" xfId="20" applyNumberFormat="1" applyBorder="1" applyAlignment="1">
      <alignment horizontal="center" vertical="center"/>
    </xf>
    <xf numFmtId="178" fontId="2" fillId="0" borderId="0" xfId="20" applyNumberFormat="1" applyAlignment="1">
      <alignment horizontal="center" vertical="center"/>
    </xf>
    <xf numFmtId="178" fontId="12" fillId="0" borderId="4" xfId="20" applyNumberFormat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1" applyFont="1" applyBorder="1" applyAlignment="1">
      <alignment horizontal="center"/>
    </xf>
    <xf numFmtId="180" fontId="13" fillId="0" borderId="0" xfId="0" applyNumberFormat="1" applyFont="1" applyBorder="1" applyAlignment="1">
      <alignment horizontal="center" vertical="center" wrapText="1"/>
    </xf>
    <xf numFmtId="179" fontId="13" fillId="0" borderId="0" xfId="0" applyNumberFormat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/>
    </xf>
    <xf numFmtId="180" fontId="13" fillId="0" borderId="1" xfId="0" applyNumberFormat="1" applyFont="1" applyBorder="1" applyAlignment="1">
      <alignment horizontal="center" vertical="center" wrapText="1"/>
    </xf>
    <xf numFmtId="0" fontId="13" fillId="0" borderId="0" xfId="20" applyNumberFormat="1" applyFont="1" applyFill="1">
      <alignment vertical="center"/>
    </xf>
    <xf numFmtId="0" fontId="13" fillId="0" borderId="0" xfId="20" applyFont="1">
      <alignment vertical="center"/>
    </xf>
    <xf numFmtId="0" fontId="13" fillId="0" borderId="0" xfId="20" applyFont="1" applyFill="1" applyBorder="1">
      <alignment vertical="center"/>
    </xf>
    <xf numFmtId="178" fontId="13" fillId="0" borderId="0" xfId="20" applyNumberFormat="1" applyFont="1" applyFill="1" applyBorder="1" applyAlignment="1">
      <alignment horizontal="center" vertical="center"/>
    </xf>
    <xf numFmtId="0" fontId="13" fillId="0" borderId="0" xfId="20" applyFont="1" applyAlignment="1">
      <alignment horizontal="center" vertical="center"/>
    </xf>
    <xf numFmtId="0" fontId="13" fillId="0" borderId="3" xfId="20" applyFont="1" applyFill="1" applyBorder="1">
      <alignment vertical="center"/>
    </xf>
    <xf numFmtId="0" fontId="13" fillId="0" borderId="3" xfId="20" applyNumberFormat="1" applyFont="1" applyFill="1" applyBorder="1" applyAlignment="1">
      <alignment horizontal="center" vertical="center"/>
    </xf>
    <xf numFmtId="0" fontId="13" fillId="0" borderId="1" xfId="20" applyFont="1" applyFill="1" applyBorder="1">
      <alignment vertical="center"/>
    </xf>
    <xf numFmtId="178" fontId="13" fillId="0" borderId="1" xfId="20" applyNumberFormat="1" applyFont="1" applyFill="1" applyBorder="1" applyAlignment="1">
      <alignment horizontal="center" vertical="center"/>
    </xf>
    <xf numFmtId="0" fontId="16" fillId="0" borderId="0" xfId="10" applyFont="1" applyAlignment="1">
      <alignment vertical="center"/>
    </xf>
    <xf numFmtId="0" fontId="17" fillId="0" borderId="0" xfId="22" applyFont="1">
      <alignment vertical="center"/>
    </xf>
    <xf numFmtId="0" fontId="17" fillId="0" borderId="0" xfId="22" applyFont="1" applyAlignment="1">
      <alignment horizontal="center" vertical="center"/>
    </xf>
    <xf numFmtId="0" fontId="17" fillId="0" borderId="0" xfId="22" applyFont="1" applyAlignment="1">
      <alignment horizontal="right" vertical="center"/>
    </xf>
    <xf numFmtId="0" fontId="18" fillId="0" borderId="0" xfId="22" applyFont="1">
      <alignment vertical="center"/>
    </xf>
    <xf numFmtId="0" fontId="18" fillId="0" borderId="0" xfId="22" applyFont="1" applyAlignment="1">
      <alignment horizontal="center" vertical="center"/>
    </xf>
    <xf numFmtId="0" fontId="18" fillId="0" borderId="0" xfId="22" applyFont="1" applyAlignment="1">
      <alignment horizontal="right" vertical="center"/>
    </xf>
    <xf numFmtId="0" fontId="16" fillId="0" borderId="0" xfId="10" applyFont="1" applyAlignment="1">
      <alignment horizontal="right" vertical="center"/>
    </xf>
    <xf numFmtId="0" fontId="17" fillId="0" borderId="0" xfId="6" applyFont="1">
      <alignment vertical="center"/>
    </xf>
    <xf numFmtId="0" fontId="17" fillId="0" borderId="0" xfId="6" applyFont="1" applyAlignment="1">
      <alignment horizontal="center" vertical="center"/>
    </xf>
    <xf numFmtId="0" fontId="17" fillId="0" borderId="0" xfId="6" applyFont="1" applyAlignment="1">
      <alignment horizontal="right" vertical="center"/>
    </xf>
    <xf numFmtId="0" fontId="18" fillId="0" borderId="0" xfId="6" applyFont="1">
      <alignment vertical="center"/>
    </xf>
    <xf numFmtId="0" fontId="18" fillId="0" borderId="0" xfId="6" applyFont="1" applyAlignment="1">
      <alignment horizontal="center" vertical="center"/>
    </xf>
    <xf numFmtId="0" fontId="18" fillId="0" borderId="0" xfId="6" applyFont="1" applyAlignment="1">
      <alignment horizontal="right" vertical="center"/>
    </xf>
    <xf numFmtId="1" fontId="17" fillId="0" borderId="0" xfId="6" applyNumberFormat="1" applyFont="1">
      <alignment vertical="center"/>
    </xf>
    <xf numFmtId="1" fontId="16" fillId="0" borderId="0" xfId="10" applyNumberFormat="1" applyFont="1" applyAlignment="1">
      <alignment vertical="center"/>
    </xf>
    <xf numFmtId="1" fontId="17" fillId="0" borderId="0" xfId="6" applyNumberFormat="1" applyFont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>
      <alignment vertical="center"/>
    </xf>
    <xf numFmtId="0" fontId="19" fillId="0" borderId="0" xfId="0" applyFont="1">
      <alignment vertical="center"/>
    </xf>
    <xf numFmtId="0" fontId="13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78" fontId="13" fillId="0" borderId="0" xfId="0" applyNumberFormat="1" applyFont="1" applyBorder="1" applyAlignment="1">
      <alignment horizontal="center" vertical="center"/>
    </xf>
    <xf numFmtId="177" fontId="13" fillId="0" borderId="0" xfId="1" applyNumberFormat="1" applyFont="1" applyAlignment="1">
      <alignment horizontal="center"/>
    </xf>
    <xf numFmtId="178" fontId="13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>
      <alignment vertical="center"/>
    </xf>
    <xf numFmtId="0" fontId="19" fillId="0" borderId="0" xfId="0" applyFont="1" applyBorder="1" applyAlignment="1">
      <alignment horizontal="center" vertical="center"/>
    </xf>
    <xf numFmtId="176" fontId="16" fillId="0" borderId="0" xfId="10" applyNumberFormat="1" applyFont="1" applyAlignment="1">
      <alignment vertical="center"/>
    </xf>
    <xf numFmtId="176" fontId="17" fillId="0" borderId="0" xfId="6" applyNumberFormat="1" applyFont="1" applyAlignment="1">
      <alignment horizontal="right" vertical="center"/>
    </xf>
    <xf numFmtId="176" fontId="18" fillId="0" borderId="0" xfId="6" applyNumberFormat="1" applyFont="1" applyAlignment="1">
      <alignment horizontal="right" vertical="center"/>
    </xf>
    <xf numFmtId="1" fontId="18" fillId="0" borderId="0" xfId="6" applyNumberFormat="1" applyFont="1" applyAlignment="1">
      <alignment horizontal="right" vertical="center"/>
    </xf>
    <xf numFmtId="0" fontId="8" fillId="2" borderId="4" xfId="20" applyFont="1" applyFill="1" applyBorder="1" applyAlignment="1">
      <alignment horizontal="center" vertical="center"/>
    </xf>
    <xf numFmtId="0" fontId="23" fillId="0" borderId="0" xfId="10" applyFont="1" applyAlignment="1">
      <alignment vertical="center"/>
    </xf>
    <xf numFmtId="0" fontId="25" fillId="0" borderId="0" xfId="24" applyFont="1"/>
    <xf numFmtId="49" fontId="25" fillId="0" borderId="0" xfId="24" applyNumberFormat="1" applyFont="1"/>
    <xf numFmtId="0" fontId="27" fillId="0" borderId="0" xfId="25"/>
    <xf numFmtId="0" fontId="25" fillId="0" borderId="0" xfId="24" applyFont="1" applyAlignment="1">
      <alignment vertical="center"/>
    </xf>
    <xf numFmtId="0" fontId="28" fillId="0" borderId="0" xfId="24" applyFont="1"/>
    <xf numFmtId="0" fontId="29" fillId="0" borderId="0" xfId="24" applyFont="1"/>
    <xf numFmtId="0" fontId="23" fillId="0" borderId="0" xfId="24" applyFont="1"/>
    <xf numFmtId="0" fontId="23" fillId="0" borderId="0" xfId="26" applyFont="1"/>
    <xf numFmtId="14" fontId="28" fillId="0" borderId="0" xfId="24" applyNumberFormat="1" applyFont="1"/>
    <xf numFmtId="0" fontId="30" fillId="0" borderId="0" xfId="26"/>
    <xf numFmtId="0" fontId="25" fillId="0" borderId="0" xfId="24" applyFont="1" applyAlignment="1">
      <alignment horizontal="center"/>
    </xf>
    <xf numFmtId="0" fontId="25" fillId="0" borderId="0" xfId="24" applyFont="1" applyAlignment="1">
      <alignment horizontal="right"/>
    </xf>
    <xf numFmtId="0" fontId="28" fillId="0" borderId="0" xfId="24" applyFont="1" applyAlignment="1">
      <alignment horizontal="center"/>
    </xf>
    <xf numFmtId="0" fontId="25" fillId="0" borderId="0" xfId="24" applyFont="1" applyAlignment="1">
      <alignment horizontal="center" vertical="top"/>
    </xf>
    <xf numFmtId="0" fontId="31" fillId="0" borderId="0" xfId="25" applyFont="1" applyAlignment="1">
      <alignment vertical="center"/>
    </xf>
    <xf numFmtId="0" fontId="32" fillId="0" borderId="0" xfId="25" applyFont="1"/>
    <xf numFmtId="0" fontId="23" fillId="0" borderId="0" xfId="25" applyFont="1" applyAlignment="1">
      <alignment vertical="center"/>
    </xf>
    <xf numFmtId="181" fontId="23" fillId="0" borderId="0" xfId="25" applyNumberFormat="1" applyFont="1" applyAlignment="1">
      <alignment vertical="center"/>
    </xf>
    <xf numFmtId="182" fontId="31" fillId="0" borderId="0" xfId="25" applyNumberFormat="1" applyFont="1" applyAlignment="1">
      <alignment horizontal="center" vertical="center"/>
    </xf>
    <xf numFmtId="49" fontId="31" fillId="0" borderId="0" xfId="25" applyNumberFormat="1" applyFont="1" applyAlignment="1">
      <alignment vertical="center"/>
    </xf>
    <xf numFmtId="1" fontId="31" fillId="0" borderId="0" xfId="25" applyNumberFormat="1" applyFont="1" applyAlignment="1">
      <alignment horizontal="center" vertical="center"/>
    </xf>
    <xf numFmtId="0" fontId="31" fillId="0" borderId="0" xfId="25" applyFont="1" applyAlignment="1">
      <alignment horizontal="center" vertical="center"/>
    </xf>
    <xf numFmtId="0" fontId="31" fillId="0" borderId="0" xfId="25" applyFont="1" applyAlignment="1">
      <alignment horizontal="right" vertical="center"/>
    </xf>
    <xf numFmtId="0" fontId="33" fillId="0" borderId="0" xfId="24" applyFont="1" applyAlignment="1">
      <alignment vertical="center"/>
    </xf>
    <xf numFmtId="0" fontId="31" fillId="0" borderId="5" xfId="25" applyFont="1" applyBorder="1" applyAlignment="1">
      <alignment horizontal="center"/>
    </xf>
    <xf numFmtId="182" fontId="31" fillId="0" borderId="6" xfId="25" applyNumberFormat="1" applyFont="1" applyBorder="1" applyAlignment="1">
      <alignment horizontal="center" vertical="center"/>
    </xf>
    <xf numFmtId="182" fontId="31" fillId="0" borderId="5" xfId="25" applyNumberFormat="1" applyFont="1" applyBorder="1" applyAlignment="1">
      <alignment horizontal="center" vertical="center"/>
    </xf>
    <xf numFmtId="0" fontId="31" fillId="0" borderId="7" xfId="25" applyFont="1" applyBorder="1" applyAlignment="1">
      <alignment horizontal="center" vertical="center"/>
    </xf>
    <xf numFmtId="182" fontId="31" fillId="4" borderId="5" xfId="25" applyNumberFormat="1" applyFont="1" applyFill="1" applyBorder="1" applyAlignment="1">
      <alignment horizontal="center" vertical="center"/>
    </xf>
    <xf numFmtId="0" fontId="31" fillId="0" borderId="8" xfId="25" applyFont="1" applyBorder="1" applyAlignment="1">
      <alignment horizontal="right" vertical="center"/>
    </xf>
    <xf numFmtId="176" fontId="31" fillId="0" borderId="0" xfId="25" applyNumberFormat="1" applyFont="1" applyAlignment="1">
      <alignment vertical="center"/>
    </xf>
    <xf numFmtId="0" fontId="31" fillId="0" borderId="8" xfId="25" applyFont="1" applyBorder="1" applyAlignment="1">
      <alignment horizontal="center" vertical="center"/>
    </xf>
    <xf numFmtId="176" fontId="31" fillId="4" borderId="0" xfId="25" applyNumberFormat="1" applyFont="1" applyFill="1" applyAlignment="1">
      <alignment vertical="center"/>
    </xf>
    <xf numFmtId="176" fontId="31" fillId="0" borderId="9" xfId="25" applyNumberFormat="1" applyFont="1" applyBorder="1" applyAlignment="1">
      <alignment vertical="center"/>
    </xf>
    <xf numFmtId="0" fontId="31" fillId="0" borderId="10" xfId="25" applyFont="1" applyBorder="1" applyAlignment="1">
      <alignment horizontal="right" vertical="center"/>
    </xf>
    <xf numFmtId="0" fontId="31" fillId="0" borderId="11" xfId="25" applyFont="1" applyBorder="1" applyAlignment="1">
      <alignment horizontal="right" vertical="center"/>
    </xf>
    <xf numFmtId="0" fontId="31" fillId="0" borderId="10" xfId="25" applyFont="1" applyBorder="1" applyAlignment="1">
      <alignment horizontal="center" vertical="center"/>
    </xf>
    <xf numFmtId="176" fontId="25" fillId="0" borderId="12" xfId="24" applyNumberFormat="1" applyFont="1" applyBorder="1" applyAlignment="1">
      <alignment vertical="center"/>
    </xf>
    <xf numFmtId="176" fontId="25" fillId="0" borderId="0" xfId="24" applyNumberFormat="1" applyFont="1" applyAlignment="1">
      <alignment vertical="center"/>
    </xf>
    <xf numFmtId="176" fontId="25" fillId="4" borderId="12" xfId="24" applyNumberFormat="1" applyFont="1" applyFill="1" applyBorder="1" applyAlignment="1">
      <alignment vertical="center"/>
    </xf>
    <xf numFmtId="0" fontId="31" fillId="0" borderId="11" xfId="25" applyFont="1" applyBorder="1" applyAlignment="1">
      <alignment horizontal="center" vertical="center"/>
    </xf>
    <xf numFmtId="176" fontId="25" fillId="0" borderId="9" xfId="24" applyNumberFormat="1" applyFont="1" applyBorder="1" applyAlignment="1">
      <alignment vertical="center"/>
    </xf>
    <xf numFmtId="176" fontId="25" fillId="4" borderId="9" xfId="24" applyNumberFormat="1" applyFont="1" applyFill="1" applyBorder="1" applyAlignment="1">
      <alignment vertical="center"/>
    </xf>
    <xf numFmtId="176" fontId="31" fillId="0" borderId="12" xfId="25" applyNumberFormat="1" applyFont="1" applyBorder="1" applyAlignment="1">
      <alignment vertical="center"/>
    </xf>
    <xf numFmtId="183" fontId="31" fillId="0" borderId="0" xfId="25" applyNumberFormat="1" applyFont="1" applyAlignment="1">
      <alignment horizontal="center" vertical="center"/>
    </xf>
    <xf numFmtId="176" fontId="23" fillId="0" borderId="0" xfId="25" applyNumberFormat="1" applyFont="1" applyAlignment="1">
      <alignment vertical="center"/>
    </xf>
    <xf numFmtId="56" fontId="32" fillId="0" borderId="0" xfId="25" applyNumberFormat="1" applyFont="1"/>
    <xf numFmtId="176" fontId="31" fillId="0" borderId="13" xfId="25" applyNumberFormat="1" applyFont="1" applyBorder="1" applyAlignment="1">
      <alignment vertical="center"/>
    </xf>
    <xf numFmtId="176" fontId="31" fillId="0" borderId="14" xfId="25" applyNumberFormat="1" applyFont="1" applyBorder="1" applyAlignment="1">
      <alignment vertical="center"/>
    </xf>
    <xf numFmtId="176" fontId="31" fillId="0" borderId="15" xfId="25" applyNumberFormat="1" applyFont="1" applyBorder="1" applyAlignment="1">
      <alignment vertical="center"/>
    </xf>
    <xf numFmtId="0" fontId="8" fillId="2" borderId="4" xfId="20" applyFont="1" applyFill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3" fillId="0" borderId="0" xfId="27" applyFont="1"/>
    <xf numFmtId="0" fontId="30" fillId="0" borderId="0" xfId="27"/>
    <xf numFmtId="0" fontId="31" fillId="0" borderId="7" xfId="25" applyFont="1" applyBorder="1" applyAlignment="1">
      <alignment horizontal="center"/>
    </xf>
    <xf numFmtId="176" fontId="31" fillId="0" borderId="16" xfId="25" applyNumberFormat="1" applyFont="1" applyBorder="1" applyAlignment="1">
      <alignment vertical="center"/>
    </xf>
    <xf numFmtId="176" fontId="31" fillId="0" borderId="17" xfId="25" applyNumberFormat="1" applyFont="1" applyBorder="1" applyAlignment="1">
      <alignment vertical="center"/>
    </xf>
    <xf numFmtId="0" fontId="31" fillId="0" borderId="18" xfId="25" applyFont="1" applyBorder="1" applyAlignment="1">
      <alignment horizontal="center" vertical="center"/>
    </xf>
    <xf numFmtId="176" fontId="31" fillId="0" borderId="19" xfId="25" applyNumberFormat="1" applyFont="1" applyBorder="1" applyAlignment="1">
      <alignment vertical="center"/>
    </xf>
    <xf numFmtId="176" fontId="31" fillId="0" borderId="20" xfId="25" applyNumberFormat="1" applyFont="1" applyBorder="1" applyAlignment="1">
      <alignment vertical="center"/>
    </xf>
    <xf numFmtId="176" fontId="31" fillId="3" borderId="0" xfId="25" applyNumberFormat="1" applyFont="1" applyFill="1" applyAlignment="1">
      <alignment vertical="center"/>
    </xf>
  </cellXfs>
  <cellStyles count="28">
    <cellStyle name="パーセント 2" xfId="2" xr:uid="{00000000-0005-0000-0000-000000000000}"/>
    <cellStyle name="桁区切り 2" xfId="3" xr:uid="{00000000-0005-0000-0000-000001000000}"/>
    <cellStyle name="桁区切り 2 2" xfId="4" xr:uid="{00000000-0005-0000-0000-000002000000}"/>
    <cellStyle name="標準" xfId="0" builtinId="0"/>
    <cellStyle name="標準 10" xfId="5" xr:uid="{00000000-0005-0000-0000-000004000000}"/>
    <cellStyle name="標準 11" xfId="6" xr:uid="{00000000-0005-0000-0000-000005000000}"/>
    <cellStyle name="標準 11 2 2" xfId="22" xr:uid="{00000000-0005-0000-0000-000006000000}"/>
    <cellStyle name="標準 12" xfId="7" xr:uid="{00000000-0005-0000-0000-000007000000}"/>
    <cellStyle name="標準 13" xfId="8" xr:uid="{00000000-0005-0000-0000-000008000000}"/>
    <cellStyle name="標準 14" xfId="9" xr:uid="{00000000-0005-0000-0000-000009000000}"/>
    <cellStyle name="標準 15" xfId="20" xr:uid="{00000000-0005-0000-0000-00000A000000}"/>
    <cellStyle name="標準 16" xfId="26" xr:uid="{8B3E03EC-15FB-4028-809C-095DDEC9C167}"/>
    <cellStyle name="標準 2" xfId="10" xr:uid="{00000000-0005-0000-0000-00000B000000}"/>
    <cellStyle name="標準 2 2" xfId="11" xr:uid="{00000000-0005-0000-0000-00000C000000}"/>
    <cellStyle name="標準 3" xfId="12" xr:uid="{00000000-0005-0000-0000-00000D000000}"/>
    <cellStyle name="標準 3 2" xfId="21" xr:uid="{00000000-0005-0000-0000-00000E000000}"/>
    <cellStyle name="標準 3 3" xfId="23" xr:uid="{00000000-0005-0000-0000-00000F000000}"/>
    <cellStyle name="標準 3 4" xfId="25" xr:uid="{0991CA49-F586-4976-95B9-CEE8EDBD037B}"/>
    <cellStyle name="標準 4" xfId="13" xr:uid="{00000000-0005-0000-0000-000010000000}"/>
    <cellStyle name="標準 4 2" xfId="14" xr:uid="{00000000-0005-0000-0000-000011000000}"/>
    <cellStyle name="標準 4 3" xfId="27" xr:uid="{1BE33992-E63E-4343-8991-510A98C17964}"/>
    <cellStyle name="標準 5" xfId="15" xr:uid="{00000000-0005-0000-0000-000012000000}"/>
    <cellStyle name="標準 6" xfId="16" xr:uid="{00000000-0005-0000-0000-000013000000}"/>
    <cellStyle name="標準 7" xfId="17" xr:uid="{00000000-0005-0000-0000-000014000000}"/>
    <cellStyle name="標準 8" xfId="18" xr:uid="{00000000-0005-0000-0000-000015000000}"/>
    <cellStyle name="標準 9" xfId="19" xr:uid="{00000000-0005-0000-0000-000016000000}"/>
    <cellStyle name="標準_ELISA worksheet_Table" xfId="1" xr:uid="{00000000-0005-0000-0000-000017000000}"/>
    <cellStyle name="標準_MKN-74-070904.xls" xfId="24" xr:uid="{97827ACD-8ECD-4C8C-9CA0-E4DF3F424B68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932921745999862E-2"/>
          <c:y val="0.13304046190709656"/>
          <c:w val="0.92476965972382597"/>
          <c:h val="0.5982288576515238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00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'Figure 1C'!$B$4:$B$163</c:f>
              <c:strCache>
                <c:ptCount val="160"/>
                <c:pt idx="0">
                  <c:v>ABL</c:v>
                </c:pt>
                <c:pt idx="1">
                  <c:v>ACK</c:v>
                </c:pt>
                <c:pt idx="2">
                  <c:v>ALK</c:v>
                </c:pt>
                <c:pt idx="3">
                  <c:v>ARG</c:v>
                </c:pt>
                <c:pt idx="4">
                  <c:v>AXL</c:v>
                </c:pt>
                <c:pt idx="5">
                  <c:v>BLK</c:v>
                </c:pt>
                <c:pt idx="6">
                  <c:v>BMX</c:v>
                </c:pt>
                <c:pt idx="7">
                  <c:v>BRK</c:v>
                </c:pt>
                <c:pt idx="8">
                  <c:v>BTK</c:v>
                </c:pt>
                <c:pt idx="9">
                  <c:v>CSK</c:v>
                </c:pt>
                <c:pt idx="10">
                  <c:v>DDR1</c:v>
                </c:pt>
                <c:pt idx="11">
                  <c:v>DDR2</c:v>
                </c:pt>
                <c:pt idx="12">
                  <c:v>EGFR</c:v>
                </c:pt>
                <c:pt idx="13">
                  <c:v>EGFR(d746-750)</c:v>
                </c:pt>
                <c:pt idx="14">
                  <c:v>EGFR(d746-750/T790M)</c:v>
                </c:pt>
                <c:pt idx="15">
                  <c:v>EGFR(L858R)</c:v>
                </c:pt>
                <c:pt idx="16">
                  <c:v>EGFR(L861Q)</c:v>
                </c:pt>
                <c:pt idx="17">
                  <c:v>EGFR(T790M)</c:v>
                </c:pt>
                <c:pt idx="18">
                  <c:v>EGFR(T790M/L858R)</c:v>
                </c:pt>
                <c:pt idx="19">
                  <c:v>EPHA1</c:v>
                </c:pt>
                <c:pt idx="20">
                  <c:v>EPHA2</c:v>
                </c:pt>
                <c:pt idx="21">
                  <c:v>EPHA3</c:v>
                </c:pt>
                <c:pt idx="22">
                  <c:v>EPHA4</c:v>
                </c:pt>
                <c:pt idx="23">
                  <c:v>EPHA5</c:v>
                </c:pt>
                <c:pt idx="24">
                  <c:v>EPHA6</c:v>
                </c:pt>
                <c:pt idx="25">
                  <c:v>Figure 1B</c:v>
                </c:pt>
                <c:pt idx="26">
                  <c:v>EPHA8</c:v>
                </c:pt>
                <c:pt idx="27">
                  <c:v>EPHB1</c:v>
                </c:pt>
                <c:pt idx="28">
                  <c:v>EPHB2</c:v>
                </c:pt>
                <c:pt idx="29">
                  <c:v>EPHB3</c:v>
                </c:pt>
                <c:pt idx="30">
                  <c:v>EPHB4</c:v>
                </c:pt>
                <c:pt idx="31">
                  <c:v>FAK</c:v>
                </c:pt>
                <c:pt idx="32">
                  <c:v>FER</c:v>
                </c:pt>
                <c:pt idx="33">
                  <c:v>FES</c:v>
                </c:pt>
                <c:pt idx="34">
                  <c:v>FGFR1</c:v>
                </c:pt>
                <c:pt idx="35">
                  <c:v>FGFR2</c:v>
                </c:pt>
                <c:pt idx="36">
                  <c:v>FGFR3</c:v>
                </c:pt>
                <c:pt idx="37">
                  <c:v>FGFR4</c:v>
                </c:pt>
                <c:pt idx="38">
                  <c:v>FGR</c:v>
                </c:pt>
                <c:pt idx="39">
                  <c:v>FLT1</c:v>
                </c:pt>
                <c:pt idx="40">
                  <c:v>FLT3</c:v>
                </c:pt>
                <c:pt idx="41">
                  <c:v>FLT4</c:v>
                </c:pt>
                <c:pt idx="42">
                  <c:v>FMS</c:v>
                </c:pt>
                <c:pt idx="43">
                  <c:v>FRK</c:v>
                </c:pt>
                <c:pt idx="44">
                  <c:v>FYN(isoform a)</c:v>
                </c:pt>
                <c:pt idx="45">
                  <c:v>FYN(isoform b)</c:v>
                </c:pt>
                <c:pt idx="46">
                  <c:v>HCK</c:v>
                </c:pt>
                <c:pt idx="47">
                  <c:v>HER2</c:v>
                </c:pt>
                <c:pt idx="48">
                  <c:v>HER4</c:v>
                </c:pt>
                <c:pt idx="49">
                  <c:v>IGF1R</c:v>
                </c:pt>
                <c:pt idx="50">
                  <c:v>INSR</c:v>
                </c:pt>
                <c:pt idx="51">
                  <c:v>IRR</c:v>
                </c:pt>
                <c:pt idx="52">
                  <c:v>ITK</c:v>
                </c:pt>
                <c:pt idx="53">
                  <c:v>JAK1</c:v>
                </c:pt>
                <c:pt idx="54">
                  <c:v>JAK2</c:v>
                </c:pt>
                <c:pt idx="55">
                  <c:v>JAK3</c:v>
                </c:pt>
                <c:pt idx="56">
                  <c:v>KDR</c:v>
                </c:pt>
                <c:pt idx="57">
                  <c:v>KIT</c:v>
                </c:pt>
                <c:pt idx="58">
                  <c:v>LCK</c:v>
                </c:pt>
                <c:pt idx="59">
                  <c:v>LTK</c:v>
                </c:pt>
                <c:pt idx="60">
                  <c:v>LYNa</c:v>
                </c:pt>
                <c:pt idx="61">
                  <c:v>LYNb</c:v>
                </c:pt>
                <c:pt idx="62">
                  <c:v>MER</c:v>
                </c:pt>
                <c:pt idx="63">
                  <c:v>MET</c:v>
                </c:pt>
                <c:pt idx="64">
                  <c:v>MUSK</c:v>
                </c:pt>
                <c:pt idx="65">
                  <c:v>PDGFRα</c:v>
                </c:pt>
                <c:pt idx="66">
                  <c:v>PDGFRβ</c:v>
                </c:pt>
                <c:pt idx="67">
                  <c:v>PYK2</c:v>
                </c:pt>
                <c:pt idx="68">
                  <c:v>RET</c:v>
                </c:pt>
                <c:pt idx="69">
                  <c:v>RET(G691S)</c:v>
                </c:pt>
                <c:pt idx="70">
                  <c:v>RET(M918T)</c:v>
                </c:pt>
                <c:pt idx="71">
                  <c:v>RET(S891A)</c:v>
                </c:pt>
                <c:pt idx="72">
                  <c:v>RET(Y791F)</c:v>
                </c:pt>
                <c:pt idx="73">
                  <c:v>RON</c:v>
                </c:pt>
                <c:pt idx="74">
                  <c:v>ROS1</c:v>
                </c:pt>
                <c:pt idx="75">
                  <c:v>SRC</c:v>
                </c:pt>
                <c:pt idx="76">
                  <c:v>SRM</c:v>
                </c:pt>
                <c:pt idx="77">
                  <c:v>SYK</c:v>
                </c:pt>
                <c:pt idx="78">
                  <c:v>TEC</c:v>
                </c:pt>
                <c:pt idx="79">
                  <c:v>TIE2</c:v>
                </c:pt>
                <c:pt idx="80">
                  <c:v>TNK1</c:v>
                </c:pt>
                <c:pt idx="81">
                  <c:v>NTRK1</c:v>
                </c:pt>
                <c:pt idx="82">
                  <c:v>NTRK2</c:v>
                </c:pt>
                <c:pt idx="83">
                  <c:v>NTRK3</c:v>
                </c:pt>
                <c:pt idx="84">
                  <c:v>TXK</c:v>
                </c:pt>
                <c:pt idx="85">
                  <c:v>TYK2</c:v>
                </c:pt>
                <c:pt idx="86">
                  <c:v>TYRO3</c:v>
                </c:pt>
                <c:pt idx="87">
                  <c:v>YES</c:v>
                </c:pt>
                <c:pt idx="88">
                  <c:v>AKT1</c:v>
                </c:pt>
                <c:pt idx="89">
                  <c:v>AMPKα1/β1/γ1</c:v>
                </c:pt>
                <c:pt idx="90">
                  <c:v>AurA</c:v>
                </c:pt>
                <c:pt idx="91">
                  <c:v>AurB</c:v>
                </c:pt>
                <c:pt idx="92">
                  <c:v>AurC</c:v>
                </c:pt>
                <c:pt idx="93">
                  <c:v>BRSK1</c:v>
                </c:pt>
                <c:pt idx="94">
                  <c:v>CaMK1α</c:v>
                </c:pt>
                <c:pt idx="95">
                  <c:v>CaMK4</c:v>
                </c:pt>
                <c:pt idx="96">
                  <c:v>CDC2/CycB1</c:v>
                </c:pt>
                <c:pt idx="97">
                  <c:v>CDC7/ASK</c:v>
                </c:pt>
                <c:pt idx="98">
                  <c:v>CDK2/CycA2</c:v>
                </c:pt>
                <c:pt idx="99">
                  <c:v>CDK2/CycE1</c:v>
                </c:pt>
                <c:pt idx="100">
                  <c:v>CDK3/CycE1</c:v>
                </c:pt>
                <c:pt idx="101">
                  <c:v>CDK4/CycD3</c:v>
                </c:pt>
                <c:pt idx="102">
                  <c:v>CDK5/p25</c:v>
                </c:pt>
                <c:pt idx="103">
                  <c:v>CDK6/CycD3</c:v>
                </c:pt>
                <c:pt idx="104">
                  <c:v>CDK7/CycH/MAT1</c:v>
                </c:pt>
                <c:pt idx="105">
                  <c:v>CDK9/CycT1</c:v>
                </c:pt>
                <c:pt idx="106">
                  <c:v>CHK1</c:v>
                </c:pt>
                <c:pt idx="107">
                  <c:v>CHK2</c:v>
                </c:pt>
                <c:pt idx="108">
                  <c:v>CK1α</c:v>
                </c:pt>
                <c:pt idx="109">
                  <c:v>CK1ε</c:v>
                </c:pt>
                <c:pt idx="110">
                  <c:v>CK2α1/β</c:v>
                </c:pt>
                <c:pt idx="111">
                  <c:v>CLK1</c:v>
                </c:pt>
                <c:pt idx="112">
                  <c:v>CLK2</c:v>
                </c:pt>
                <c:pt idx="113">
                  <c:v>DAPK1</c:v>
                </c:pt>
                <c:pt idx="114">
                  <c:v>DYRK1A</c:v>
                </c:pt>
                <c:pt idx="115">
                  <c:v>DYRK1B</c:v>
                </c:pt>
                <c:pt idx="116">
                  <c:v>Erk1</c:v>
                </c:pt>
                <c:pt idx="117">
                  <c:v>Erk2</c:v>
                </c:pt>
                <c:pt idx="118">
                  <c:v>Erk5</c:v>
                </c:pt>
                <c:pt idx="119">
                  <c:v>GSK3α</c:v>
                </c:pt>
                <c:pt idx="120">
                  <c:v>GSK3β</c:v>
                </c:pt>
                <c:pt idx="121">
                  <c:v>HGK</c:v>
                </c:pt>
                <c:pt idx="122">
                  <c:v>HIPK4</c:v>
                </c:pt>
                <c:pt idx="123">
                  <c:v>IRAK4</c:v>
                </c:pt>
                <c:pt idx="124">
                  <c:v>JNK1</c:v>
                </c:pt>
                <c:pt idx="125">
                  <c:v>JNK2</c:v>
                </c:pt>
                <c:pt idx="126">
                  <c:v>JNK3</c:v>
                </c:pt>
                <c:pt idx="127">
                  <c:v>MAPKAPK2</c:v>
                </c:pt>
                <c:pt idx="128">
                  <c:v>MINK</c:v>
                </c:pt>
                <c:pt idx="129">
                  <c:v>MST1</c:v>
                </c:pt>
                <c:pt idx="130">
                  <c:v>NEK1</c:v>
                </c:pt>
                <c:pt idx="131">
                  <c:v>NEK2</c:v>
                </c:pt>
                <c:pt idx="132">
                  <c:v>NEK6</c:v>
                </c:pt>
                <c:pt idx="133">
                  <c:v>NEK7</c:v>
                </c:pt>
                <c:pt idx="134">
                  <c:v>NEK9</c:v>
                </c:pt>
                <c:pt idx="135">
                  <c:v>p38α</c:v>
                </c:pt>
                <c:pt idx="136">
                  <c:v>p38β</c:v>
                </c:pt>
                <c:pt idx="137">
                  <c:v>p38γ</c:v>
                </c:pt>
                <c:pt idx="138">
                  <c:v>p38δ</c:v>
                </c:pt>
                <c:pt idx="139">
                  <c:v>p70S6K</c:v>
                </c:pt>
                <c:pt idx="140">
                  <c:v>PBK</c:v>
                </c:pt>
                <c:pt idx="141">
                  <c:v>PDK1</c:v>
                </c:pt>
                <c:pt idx="142">
                  <c:v>PIM1</c:v>
                </c:pt>
                <c:pt idx="143">
                  <c:v>PIM2</c:v>
                </c:pt>
                <c:pt idx="144">
                  <c:v>PKACα</c:v>
                </c:pt>
                <c:pt idx="145">
                  <c:v>PKCα</c:v>
                </c:pt>
                <c:pt idx="146">
                  <c:v>PKCε</c:v>
                </c:pt>
                <c:pt idx="147">
                  <c:v>PKD2</c:v>
                </c:pt>
                <c:pt idx="148">
                  <c:v>PLK1</c:v>
                </c:pt>
                <c:pt idx="149">
                  <c:v>PLK3</c:v>
                </c:pt>
                <c:pt idx="150">
                  <c:v>QIK</c:v>
                </c:pt>
                <c:pt idx="151">
                  <c:v>ROCK1</c:v>
                </c:pt>
                <c:pt idx="152">
                  <c:v>RSK1</c:v>
                </c:pt>
                <c:pt idx="153">
                  <c:v>RSK3</c:v>
                </c:pt>
                <c:pt idx="154">
                  <c:v>RSK4</c:v>
                </c:pt>
                <c:pt idx="155">
                  <c:v>SGK</c:v>
                </c:pt>
                <c:pt idx="156">
                  <c:v>SIK</c:v>
                </c:pt>
                <c:pt idx="157">
                  <c:v>skMLCK</c:v>
                </c:pt>
                <c:pt idx="158">
                  <c:v>TNIK</c:v>
                </c:pt>
                <c:pt idx="159">
                  <c:v>TSSK1</c:v>
                </c:pt>
              </c:strCache>
            </c:strRef>
          </c:cat>
          <c:val>
            <c:numRef>
              <c:f>'Figure 1C'!$C$4:$C$163</c:f>
              <c:numCache>
                <c:formatCode>0.0_ </c:formatCode>
                <c:ptCount val="160"/>
                <c:pt idx="0">
                  <c:v>-1.0981468771448233</c:v>
                </c:pt>
                <c:pt idx="1">
                  <c:v>96.115107913669064</c:v>
                </c:pt>
                <c:pt idx="2">
                  <c:v>86.302032913843178</c:v>
                </c:pt>
                <c:pt idx="3">
                  <c:v>-0.12158054711246535</c:v>
                </c:pt>
                <c:pt idx="4">
                  <c:v>17.955112219451365</c:v>
                </c:pt>
                <c:pt idx="5">
                  <c:v>0.17761989342806039</c:v>
                </c:pt>
                <c:pt idx="6">
                  <c:v>9.9644128113878914</c:v>
                </c:pt>
                <c:pt idx="7">
                  <c:v>13.4020618556701</c:v>
                </c:pt>
                <c:pt idx="8">
                  <c:v>17.85714285714284</c:v>
                </c:pt>
                <c:pt idx="9">
                  <c:v>0.98039215686274161</c:v>
                </c:pt>
                <c:pt idx="10">
                  <c:v>87.974683544303801</c:v>
                </c:pt>
                <c:pt idx="11">
                  <c:v>43.488824101069</c:v>
                </c:pt>
                <c:pt idx="12">
                  <c:v>3.6606624055781634</c:v>
                </c:pt>
                <c:pt idx="13">
                  <c:v>-3.4257748776508778</c:v>
                </c:pt>
                <c:pt idx="14">
                  <c:v>-0.86139389193420346</c:v>
                </c:pt>
                <c:pt idx="15">
                  <c:v>0.66666666666667096</c:v>
                </c:pt>
                <c:pt idx="16">
                  <c:v>-3.61328125</c:v>
                </c:pt>
                <c:pt idx="17">
                  <c:v>-1.6415868673050449</c:v>
                </c:pt>
                <c:pt idx="18">
                  <c:v>3.9817974971558479</c:v>
                </c:pt>
                <c:pt idx="19">
                  <c:v>4.7789725209080096</c:v>
                </c:pt>
                <c:pt idx="20">
                  <c:v>-2.1834061135371119</c:v>
                </c:pt>
                <c:pt idx="21">
                  <c:v>2.8306264501160028</c:v>
                </c:pt>
                <c:pt idx="22">
                  <c:v>-3.3622007131940856</c:v>
                </c:pt>
                <c:pt idx="23">
                  <c:v>-8.9893617021276526</c:v>
                </c:pt>
                <c:pt idx="24">
                  <c:v>-5.7155322862129321</c:v>
                </c:pt>
                <c:pt idx="25">
                  <c:v>-4.8643113159241969</c:v>
                </c:pt>
                <c:pt idx="26">
                  <c:v>-9.1168091168091223</c:v>
                </c:pt>
                <c:pt idx="27">
                  <c:v>-3.5479632063074806</c:v>
                </c:pt>
                <c:pt idx="28">
                  <c:v>-1.6714422158548237</c:v>
                </c:pt>
                <c:pt idx="29">
                  <c:v>-0.69930069930070893</c:v>
                </c:pt>
                <c:pt idx="30">
                  <c:v>-6.2061521856449309</c:v>
                </c:pt>
                <c:pt idx="31">
                  <c:v>25.113236034222432</c:v>
                </c:pt>
                <c:pt idx="32">
                  <c:v>5.5112881806108955</c:v>
                </c:pt>
                <c:pt idx="33">
                  <c:v>5.1032806804374164</c:v>
                </c:pt>
                <c:pt idx="34">
                  <c:v>3.3682634730538896</c:v>
                </c:pt>
                <c:pt idx="35">
                  <c:v>4.8387096774193505</c:v>
                </c:pt>
                <c:pt idx="36">
                  <c:v>1.2569130216188995</c:v>
                </c:pt>
                <c:pt idx="37">
                  <c:v>3.7391304347826004</c:v>
                </c:pt>
                <c:pt idx="38">
                  <c:v>6.2861271676300401</c:v>
                </c:pt>
                <c:pt idx="39">
                  <c:v>-3.1176192725554941</c:v>
                </c:pt>
                <c:pt idx="40">
                  <c:v>18.791602662570405</c:v>
                </c:pt>
                <c:pt idx="41">
                  <c:v>-4.3764988009592498</c:v>
                </c:pt>
                <c:pt idx="42">
                  <c:v>32.117224880382764</c:v>
                </c:pt>
                <c:pt idx="43">
                  <c:v>8.1430745814307315</c:v>
                </c:pt>
                <c:pt idx="44">
                  <c:v>2.1956087824351211</c:v>
                </c:pt>
                <c:pt idx="45">
                  <c:v>0.12277470841006721</c:v>
                </c:pt>
                <c:pt idx="46">
                  <c:v>-5.9551430781129122</c:v>
                </c:pt>
                <c:pt idx="47">
                  <c:v>8.6679413639260581</c:v>
                </c:pt>
                <c:pt idx="48">
                  <c:v>28.499999999999993</c:v>
                </c:pt>
                <c:pt idx="49">
                  <c:v>3.4223134839151292</c:v>
                </c:pt>
                <c:pt idx="50">
                  <c:v>9.4407388404309955</c:v>
                </c:pt>
                <c:pt idx="51">
                  <c:v>16.827852998065772</c:v>
                </c:pt>
                <c:pt idx="52">
                  <c:v>-2.4912587412587506</c:v>
                </c:pt>
                <c:pt idx="53">
                  <c:v>-1.9736842105263053</c:v>
                </c:pt>
                <c:pt idx="54">
                  <c:v>32.974481658692191</c:v>
                </c:pt>
                <c:pt idx="55">
                  <c:v>9.2165898617524444E-2</c:v>
                </c:pt>
                <c:pt idx="56">
                  <c:v>-5.3998981151299086</c:v>
                </c:pt>
                <c:pt idx="57">
                  <c:v>38.021338506304566</c:v>
                </c:pt>
                <c:pt idx="58">
                  <c:v>0.26954177897574594</c:v>
                </c:pt>
                <c:pt idx="59">
                  <c:v>86.905754795663057</c:v>
                </c:pt>
                <c:pt idx="60">
                  <c:v>3.0933062880324713</c:v>
                </c:pt>
                <c:pt idx="61">
                  <c:v>4.8109965635738883</c:v>
                </c:pt>
                <c:pt idx="62">
                  <c:v>7.1205821205821191</c:v>
                </c:pt>
                <c:pt idx="63">
                  <c:v>-6.240409207161135</c:v>
                </c:pt>
                <c:pt idx="64">
                  <c:v>33.582647718773387</c:v>
                </c:pt>
                <c:pt idx="65">
                  <c:v>5.6845476381105042</c:v>
                </c:pt>
                <c:pt idx="66">
                  <c:v>3.0649350649350704</c:v>
                </c:pt>
                <c:pt idx="67">
                  <c:v>8.9084065244667503</c:v>
                </c:pt>
                <c:pt idx="68">
                  <c:v>0.59840425531914043</c:v>
                </c:pt>
                <c:pt idx="69">
                  <c:v>-0.25553662691653045</c:v>
                </c:pt>
                <c:pt idx="70">
                  <c:v>0.91743119266055606</c:v>
                </c:pt>
                <c:pt idx="71">
                  <c:v>2.5282409897794622</c:v>
                </c:pt>
                <c:pt idx="72">
                  <c:v>-4.2518397383483286</c:v>
                </c:pt>
                <c:pt idx="73">
                  <c:v>9.1620111731843483</c:v>
                </c:pt>
                <c:pt idx="74">
                  <c:v>101.14722753346079</c:v>
                </c:pt>
                <c:pt idx="75">
                  <c:v>9.0020576131687235</c:v>
                </c:pt>
                <c:pt idx="76">
                  <c:v>-3.0623020063357931</c:v>
                </c:pt>
                <c:pt idx="77">
                  <c:v>-2.5114155251141579</c:v>
                </c:pt>
                <c:pt idx="78">
                  <c:v>-1.1548556430446055</c:v>
                </c:pt>
                <c:pt idx="79">
                  <c:v>-2.201524132091448</c:v>
                </c:pt>
                <c:pt idx="80">
                  <c:v>12.714206744057488</c:v>
                </c:pt>
                <c:pt idx="81">
                  <c:v>100</c:v>
                </c:pt>
                <c:pt idx="82">
                  <c:v>95.207667731629385</c:v>
                </c:pt>
                <c:pt idx="83">
                  <c:v>95.82494969818913</c:v>
                </c:pt>
                <c:pt idx="84">
                  <c:v>59.734964322120291</c:v>
                </c:pt>
                <c:pt idx="85">
                  <c:v>8.290816326530603</c:v>
                </c:pt>
                <c:pt idx="86">
                  <c:v>-1.1709601873536535</c:v>
                </c:pt>
                <c:pt idx="87">
                  <c:v>8.9639115250291113</c:v>
                </c:pt>
                <c:pt idx="88">
                  <c:v>-1.2634238787113006</c:v>
                </c:pt>
                <c:pt idx="89">
                  <c:v>-3.566333808844524</c:v>
                </c:pt>
                <c:pt idx="90">
                  <c:v>-15.652173913043477</c:v>
                </c:pt>
                <c:pt idx="91">
                  <c:v>-12.244897959183643</c:v>
                </c:pt>
                <c:pt idx="92">
                  <c:v>-19.015659955257291</c:v>
                </c:pt>
                <c:pt idx="93">
                  <c:v>-4.8342541436464215</c:v>
                </c:pt>
                <c:pt idx="94">
                  <c:v>-8.59375</c:v>
                </c:pt>
                <c:pt idx="95">
                  <c:v>-3.3486539724228548</c:v>
                </c:pt>
                <c:pt idx="96">
                  <c:v>-6.6618392469225185</c:v>
                </c:pt>
                <c:pt idx="97">
                  <c:v>8.4834834834834787</c:v>
                </c:pt>
                <c:pt idx="98">
                  <c:v>2.2988505747126409</c:v>
                </c:pt>
                <c:pt idx="99">
                  <c:v>-20.185810810810811</c:v>
                </c:pt>
                <c:pt idx="100">
                  <c:v>-1.1695906432748648</c:v>
                </c:pt>
                <c:pt idx="101">
                  <c:v>-0.6955177743431129</c:v>
                </c:pt>
                <c:pt idx="102">
                  <c:v>-7.431490942870389</c:v>
                </c:pt>
                <c:pt idx="103">
                  <c:v>2.0708082832331387</c:v>
                </c:pt>
                <c:pt idx="104">
                  <c:v>-0.30376670716889542</c:v>
                </c:pt>
                <c:pt idx="105">
                  <c:v>-2.9275808936826131</c:v>
                </c:pt>
                <c:pt idx="106">
                  <c:v>-1.1904761904762085</c:v>
                </c:pt>
                <c:pt idx="107">
                  <c:v>0.28735632183909399</c:v>
                </c:pt>
                <c:pt idx="108">
                  <c:v>-0.97690941385435437</c:v>
                </c:pt>
                <c:pt idx="109">
                  <c:v>-8.9355089355089401</c:v>
                </c:pt>
                <c:pt idx="110">
                  <c:v>-12.187499999999996</c:v>
                </c:pt>
                <c:pt idx="111">
                  <c:v>1.9851116625310139</c:v>
                </c:pt>
                <c:pt idx="112">
                  <c:v>-1.1213047910295426</c:v>
                </c:pt>
                <c:pt idx="113">
                  <c:v>-0.61443932411673341</c:v>
                </c:pt>
                <c:pt idx="114">
                  <c:v>-11.402359108781113</c:v>
                </c:pt>
                <c:pt idx="115">
                  <c:v>-8.193277310924362</c:v>
                </c:pt>
                <c:pt idx="116">
                  <c:v>-4.8920863309352525</c:v>
                </c:pt>
                <c:pt idx="117">
                  <c:v>-3.8311180609851503</c:v>
                </c:pt>
                <c:pt idx="118">
                  <c:v>5.1857585139318818</c:v>
                </c:pt>
                <c:pt idx="119">
                  <c:v>-3.3715925394548263</c:v>
                </c:pt>
                <c:pt idx="120">
                  <c:v>-23.204837490551778</c:v>
                </c:pt>
                <c:pt idx="121">
                  <c:v>-8.0058224163027667</c:v>
                </c:pt>
                <c:pt idx="122">
                  <c:v>-1.5759312320916985</c:v>
                </c:pt>
                <c:pt idx="123">
                  <c:v>-0.40214477211797384</c:v>
                </c:pt>
                <c:pt idx="124">
                  <c:v>-3.3033033033033066</c:v>
                </c:pt>
                <c:pt idx="125">
                  <c:v>-5.1441932969602311</c:v>
                </c:pt>
                <c:pt idx="126">
                  <c:v>0.65515187611674408</c:v>
                </c:pt>
                <c:pt idx="127">
                  <c:v>-8.5152838427947852</c:v>
                </c:pt>
                <c:pt idx="128">
                  <c:v>-2.2282241728561747</c:v>
                </c:pt>
                <c:pt idx="129">
                  <c:v>11.541501976284597</c:v>
                </c:pt>
                <c:pt idx="130">
                  <c:v>-5.1756007393715109</c:v>
                </c:pt>
                <c:pt idx="131">
                  <c:v>-0.77519379844963598</c:v>
                </c:pt>
                <c:pt idx="132">
                  <c:v>-0.62111801242235032</c:v>
                </c:pt>
                <c:pt idx="133">
                  <c:v>-1.9607843137255054</c:v>
                </c:pt>
                <c:pt idx="134">
                  <c:v>-3.4752814488497208</c:v>
                </c:pt>
                <c:pt idx="135">
                  <c:v>-6.7055393586005874</c:v>
                </c:pt>
                <c:pt idx="136">
                  <c:v>0.72463768115942351</c:v>
                </c:pt>
                <c:pt idx="137">
                  <c:v>0.22388059701493601</c:v>
                </c:pt>
                <c:pt idx="138">
                  <c:v>-1.2703252032520318</c:v>
                </c:pt>
                <c:pt idx="139">
                  <c:v>8.26645264847512</c:v>
                </c:pt>
                <c:pt idx="140">
                  <c:v>-0.64516129032259339</c:v>
                </c:pt>
                <c:pt idx="141">
                  <c:v>-4.9473684210526336</c:v>
                </c:pt>
                <c:pt idx="142">
                  <c:v>-3.5897435897435992</c:v>
                </c:pt>
                <c:pt idx="143">
                  <c:v>-13.961605584642257</c:v>
                </c:pt>
                <c:pt idx="144">
                  <c:v>-6.9734004313443565</c:v>
                </c:pt>
                <c:pt idx="145">
                  <c:v>2.0424836601307339</c:v>
                </c:pt>
                <c:pt idx="146">
                  <c:v>18.819776714513559</c:v>
                </c:pt>
                <c:pt idx="147">
                  <c:v>-17.252396166134186</c:v>
                </c:pt>
                <c:pt idx="148">
                  <c:v>-9.2250922509225184</c:v>
                </c:pt>
                <c:pt idx="149">
                  <c:v>-3.2978723404255339</c:v>
                </c:pt>
                <c:pt idx="150">
                  <c:v>-3.9402985074626917</c:v>
                </c:pt>
                <c:pt idx="151">
                  <c:v>-4.5298558682223655</c:v>
                </c:pt>
                <c:pt idx="152">
                  <c:v>2.1243115656962908</c:v>
                </c:pt>
                <c:pt idx="153">
                  <c:v>-3.2218844984802431</c:v>
                </c:pt>
                <c:pt idx="154">
                  <c:v>-5.4361567635903718</c:v>
                </c:pt>
                <c:pt idx="155">
                  <c:v>-3.8101186758276118</c:v>
                </c:pt>
                <c:pt idx="156">
                  <c:v>8.9114495205865794</c:v>
                </c:pt>
                <c:pt idx="157">
                  <c:v>-7.0535714285714368</c:v>
                </c:pt>
                <c:pt idx="158">
                  <c:v>-3.0100334448160515</c:v>
                </c:pt>
                <c:pt idx="159">
                  <c:v>-2.5887573964497257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D-4D06-A23B-F2E39DC4B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119920"/>
        <c:axId val="466120312"/>
      </c:barChart>
      <c:catAx>
        <c:axId val="466119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" pitchFamily="34" charset="0"/>
                <a:ea typeface="Arial Unicode MS" pitchFamily="50" charset="-128"/>
                <a:cs typeface="Arial" pitchFamily="34" charset="0"/>
              </a:defRPr>
            </a:pPr>
            <a:endParaRPr lang="ja-JP"/>
          </a:p>
        </c:txPr>
        <c:crossAx val="466120312"/>
        <c:crosses val="autoZero"/>
        <c:auto val="1"/>
        <c:lblAlgn val="ctr"/>
        <c:lblOffset val="100"/>
        <c:noMultiLvlLbl val="0"/>
      </c:catAx>
      <c:valAx>
        <c:axId val="466120312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en-US" sz="2000" b="0"/>
                  <a:t>% inhibition</a:t>
                </a:r>
                <a:endParaRPr lang="ja-JP" sz="2000" b="0"/>
              </a:p>
            </c:rich>
          </c:tx>
          <c:overlay val="0"/>
        </c:title>
        <c:numFmt formatCode="0_ " sourceLinked="0"/>
        <c:majorTickMark val="out"/>
        <c:minorTickMark val="none"/>
        <c:tickLblPos val="nextTo"/>
        <c:txPr>
          <a:bodyPr/>
          <a:lstStyle/>
          <a:p>
            <a:pPr>
              <a:defRPr sz="1800" baseline="0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66119920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altLang="ja-JP" sz="900"/>
              <a:t>HCC78Xe3_SLC34A2-ROS1_G2032R</a:t>
            </a:r>
            <a:endParaRPr lang="ja-JP" altLang="en-US" sz="900"/>
          </a:p>
        </c:rich>
      </c:tx>
      <c:layout>
        <c:manualLayout>
          <c:xMode val="edge"/>
          <c:yMode val="edge"/>
          <c:x val="0.31362475309143056"/>
          <c:y val="5.620608899297423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253997889439079"/>
          <c:y val="0.10783676630585111"/>
          <c:w val="0.55656005628162453"/>
          <c:h val="0.70614578915340498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7a 7c_HCC78'!$BD$87</c:f>
              <c:strCache>
                <c:ptCount val="1"/>
                <c:pt idx="0">
                  <c:v>vihicle</c:v>
                </c:pt>
              </c:strCache>
            </c:strRef>
          </c:tx>
          <c:spPr>
            <a:ln w="9525" cmpd="sng"/>
          </c:spPr>
          <c:marker>
            <c:symbol val="square"/>
            <c:size val="5"/>
            <c:spPr>
              <a:ln w="6350" cmpd="sng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'Figure 7a 7c_HCC78'!$BE$94:$BQ$94</c:f>
                <c:numCache>
                  <c:formatCode>General</c:formatCode>
                  <c:ptCount val="13"/>
                  <c:pt idx="0">
                    <c:v>0.35605311216864921</c:v>
                  </c:pt>
                  <c:pt idx="1">
                    <c:v>0.32969975365663079</c:v>
                  </c:pt>
                  <c:pt idx="2">
                    <c:v>0.32794608469329278</c:v>
                  </c:pt>
                  <c:pt idx="3">
                    <c:v>0.26909803386006653</c:v>
                  </c:pt>
                  <c:pt idx="4">
                    <c:v>0.32313657034566518</c:v>
                  </c:pt>
                  <c:pt idx="5">
                    <c:v>0.26564785566842752</c:v>
                  </c:pt>
                  <c:pt idx="6">
                    <c:v>0.22239706957168562</c:v>
                  </c:pt>
                  <c:pt idx="7">
                    <c:v>0.20937176189180626</c:v>
                  </c:pt>
                  <c:pt idx="8">
                    <c:v>0.19696675311486997</c:v>
                  </c:pt>
                  <c:pt idx="9">
                    <c:v>0.20733064984145075</c:v>
                  </c:pt>
                  <c:pt idx="10">
                    <c:v>0.24062182051883785</c:v>
                  </c:pt>
                  <c:pt idx="11">
                    <c:v>0.16635179488352078</c:v>
                  </c:pt>
                  <c:pt idx="12">
                    <c:v>8.8075619609002689E-2</c:v>
                  </c:pt>
                </c:numCache>
              </c:numRef>
            </c:plus>
            <c:minus>
              <c:numRef>
                <c:f>'Figure 7a 7c_HCC78'!$BE$94:$BQ$94</c:f>
                <c:numCache>
                  <c:formatCode>General</c:formatCode>
                  <c:ptCount val="13"/>
                  <c:pt idx="0">
                    <c:v>0.35605311216864921</c:v>
                  </c:pt>
                  <c:pt idx="1">
                    <c:v>0.32969975365663079</c:v>
                  </c:pt>
                  <c:pt idx="2">
                    <c:v>0.32794608469329278</c:v>
                  </c:pt>
                  <c:pt idx="3">
                    <c:v>0.26909803386006653</c:v>
                  </c:pt>
                  <c:pt idx="4">
                    <c:v>0.32313657034566518</c:v>
                  </c:pt>
                  <c:pt idx="5">
                    <c:v>0.26564785566842752</c:v>
                  </c:pt>
                  <c:pt idx="6">
                    <c:v>0.22239706957168562</c:v>
                  </c:pt>
                  <c:pt idx="7">
                    <c:v>0.20937176189180626</c:v>
                  </c:pt>
                  <c:pt idx="8">
                    <c:v>0.19696675311486997</c:v>
                  </c:pt>
                  <c:pt idx="9">
                    <c:v>0.20733064984145075</c:v>
                  </c:pt>
                  <c:pt idx="10">
                    <c:v>0.24062182051883785</c:v>
                  </c:pt>
                  <c:pt idx="11">
                    <c:v>0.16635179488352078</c:v>
                  </c:pt>
                  <c:pt idx="12">
                    <c:v>8.8075619609002689E-2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7c_HCC78'!$BE$86:$BT$86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7c_HCC78'!$BE$87:$BT$87</c:f>
              <c:numCache>
                <c:formatCode>0.0</c:formatCode>
                <c:ptCount val="16"/>
                <c:pt idx="0">
                  <c:v>1</c:v>
                </c:pt>
                <c:pt idx="1">
                  <c:v>1.2681897240635658</c:v>
                </c:pt>
                <c:pt idx="2">
                  <c:v>1.5521006934217729</c:v>
                </c:pt>
                <c:pt idx="3">
                  <c:v>1.5830211607659819</c:v>
                </c:pt>
                <c:pt idx="4">
                  <c:v>1.8747126186247323</c:v>
                </c:pt>
                <c:pt idx="5">
                  <c:v>1.9670938127140176</c:v>
                </c:pt>
                <c:pt idx="6">
                  <c:v>2.6984558444492435</c:v>
                </c:pt>
                <c:pt idx="7">
                  <c:v>2.9224004031322894</c:v>
                </c:pt>
                <c:pt idx="8">
                  <c:v>2.7778108701313551</c:v>
                </c:pt>
                <c:pt idx="9">
                  <c:v>3.5321565502934953</c:v>
                </c:pt>
                <c:pt idx="10">
                  <c:v>3.5991718606279886</c:v>
                </c:pt>
                <c:pt idx="11">
                  <c:v>3.5199539475478834</c:v>
                </c:pt>
                <c:pt idx="12">
                  <c:v>4.3368292013970455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31-496B-90C5-F663AB5F523A}"/>
            </c:ext>
          </c:extLst>
        </c:ser>
        <c:ser>
          <c:idx val="1"/>
          <c:order val="1"/>
          <c:tx>
            <c:strRef>
              <c:f>'Figure 7a 7c_HCC78'!$BD$88</c:f>
              <c:strCache>
                <c:ptCount val="1"/>
                <c:pt idx="0">
                  <c:v>Crizotinib 50mg/kg</c:v>
                </c:pt>
              </c:strCache>
            </c:strRef>
          </c:tx>
          <c:spPr>
            <a:ln w="9525"/>
          </c:spPr>
          <c:marker>
            <c:symbol val="square"/>
            <c:size val="5"/>
            <c:spPr>
              <a:ln w="6350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'Figure 7a 7c_HCC78'!$BE$96:$BR$96</c:f>
                <c:numCache>
                  <c:formatCode>General</c:formatCode>
                  <c:ptCount val="14"/>
                  <c:pt idx="0">
                    <c:v>0.39798802908463443</c:v>
                  </c:pt>
                  <c:pt idx="1">
                    <c:v>0.38990255979409977</c:v>
                  </c:pt>
                  <c:pt idx="2">
                    <c:v>0.29353585171596908</c:v>
                  </c:pt>
                  <c:pt idx="3">
                    <c:v>0.29983431151913165</c:v>
                  </c:pt>
                  <c:pt idx="4">
                    <c:v>0.20259920479097057</c:v>
                  </c:pt>
                  <c:pt idx="5">
                    <c:v>0.31642360568414107</c:v>
                  </c:pt>
                  <c:pt idx="6">
                    <c:v>0.31707733983560971</c:v>
                  </c:pt>
                  <c:pt idx="7">
                    <c:v>0.27264320884143278</c:v>
                  </c:pt>
                  <c:pt idx="8">
                    <c:v>0.31794611135656731</c:v>
                  </c:pt>
                  <c:pt idx="9">
                    <c:v>0.12091854562561731</c:v>
                  </c:pt>
                  <c:pt idx="10">
                    <c:v>0.23402248236771142</c:v>
                  </c:pt>
                  <c:pt idx="11">
                    <c:v>0.25386396537793909</c:v>
                  </c:pt>
                  <c:pt idx="12">
                    <c:v>0.10209378293185854</c:v>
                  </c:pt>
                  <c:pt idx="13">
                    <c:v>0.1821075267622432</c:v>
                  </c:pt>
                </c:numCache>
              </c:numRef>
            </c:plus>
            <c:minus>
              <c:numRef>
                <c:f>'Figure 7a 7c_HCC78'!$BE$96:$BR$96</c:f>
                <c:numCache>
                  <c:formatCode>General</c:formatCode>
                  <c:ptCount val="14"/>
                  <c:pt idx="0">
                    <c:v>0.39798802908463443</c:v>
                  </c:pt>
                  <c:pt idx="1">
                    <c:v>0.38990255979409977</c:v>
                  </c:pt>
                  <c:pt idx="2">
                    <c:v>0.29353585171596908</c:v>
                  </c:pt>
                  <c:pt idx="3">
                    <c:v>0.29983431151913165</c:v>
                  </c:pt>
                  <c:pt idx="4">
                    <c:v>0.20259920479097057</c:v>
                  </c:pt>
                  <c:pt idx="5">
                    <c:v>0.31642360568414107</c:v>
                  </c:pt>
                  <c:pt idx="6">
                    <c:v>0.31707733983560971</c:v>
                  </c:pt>
                  <c:pt idx="7">
                    <c:v>0.27264320884143278</c:v>
                  </c:pt>
                  <c:pt idx="8">
                    <c:v>0.31794611135656731</c:v>
                  </c:pt>
                  <c:pt idx="9">
                    <c:v>0.12091854562561731</c:v>
                  </c:pt>
                  <c:pt idx="10">
                    <c:v>0.23402248236771142</c:v>
                  </c:pt>
                  <c:pt idx="11">
                    <c:v>0.25386396537793909</c:v>
                  </c:pt>
                  <c:pt idx="12">
                    <c:v>0.10209378293185854</c:v>
                  </c:pt>
                  <c:pt idx="13">
                    <c:v>0.1821075267622432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7c_HCC78'!$BE$86:$BT$86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7c_HCC78'!$BE$88:$BT$88</c:f>
              <c:numCache>
                <c:formatCode>0.0</c:formatCode>
                <c:ptCount val="16"/>
                <c:pt idx="0">
                  <c:v>1</c:v>
                </c:pt>
                <c:pt idx="1">
                  <c:v>0.97167238300001524</c:v>
                </c:pt>
                <c:pt idx="2">
                  <c:v>1.1491766472361142</c:v>
                </c:pt>
                <c:pt idx="3">
                  <c:v>1.130064917030988</c:v>
                </c:pt>
                <c:pt idx="4">
                  <c:v>1.2717863059552676</c:v>
                </c:pt>
                <c:pt idx="5">
                  <c:v>1.2303045463603157</c:v>
                </c:pt>
                <c:pt idx="6">
                  <c:v>1.7958072187560032</c:v>
                </c:pt>
                <c:pt idx="7">
                  <c:v>1.9870630041626738</c:v>
                </c:pt>
                <c:pt idx="8">
                  <c:v>2.131729816116311</c:v>
                </c:pt>
                <c:pt idx="9">
                  <c:v>2.6417041626560716</c:v>
                </c:pt>
                <c:pt idx="10">
                  <c:v>2.5975488674778453</c:v>
                </c:pt>
                <c:pt idx="11">
                  <c:v>2.5900537136196164</c:v>
                </c:pt>
                <c:pt idx="12">
                  <c:v>2.7728998906917859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31-496B-90C5-F663AB5F523A}"/>
            </c:ext>
          </c:extLst>
        </c:ser>
        <c:ser>
          <c:idx val="2"/>
          <c:order val="2"/>
          <c:tx>
            <c:strRef>
              <c:f>'Figure 7a 7c_HCC78'!$BD$89</c:f>
              <c:strCache>
                <c:ptCount val="1"/>
                <c:pt idx="0">
                  <c:v>Crizotinib 100mg/kg</c:v>
                </c:pt>
              </c:strCache>
            </c:strRef>
          </c:tx>
          <c:spPr>
            <a:ln w="9525"/>
          </c:spPr>
          <c:marker>
            <c:symbol val="triangle"/>
            <c:size val="5"/>
          </c:marker>
          <c:errBars>
            <c:errDir val="y"/>
            <c:errBarType val="plus"/>
            <c:errValType val="cust"/>
            <c:noEndCap val="0"/>
            <c:plus>
              <c:numRef>
                <c:f>'Figure 7a 7c_HCC78'!$BE$95:$BQ$95</c:f>
                <c:numCache>
                  <c:formatCode>General</c:formatCode>
                  <c:ptCount val="13"/>
                  <c:pt idx="0">
                    <c:v>0.2737544434496671</c:v>
                  </c:pt>
                  <c:pt idx="1">
                    <c:v>0.24676404824529624</c:v>
                  </c:pt>
                  <c:pt idx="2">
                    <c:v>0.26453965059100043</c:v>
                  </c:pt>
                  <c:pt idx="3">
                    <c:v>0.33215660386292356</c:v>
                  </c:pt>
                  <c:pt idx="4">
                    <c:v>0.34021228220175703</c:v>
                  </c:pt>
                  <c:pt idx="5">
                    <c:v>0.36746504549402736</c:v>
                  </c:pt>
                  <c:pt idx="6">
                    <c:v>0.32720509544725768</c:v>
                  </c:pt>
                  <c:pt idx="7">
                    <c:v>0.38804424885531275</c:v>
                  </c:pt>
                  <c:pt idx="8">
                    <c:v>0.36142511268932676</c:v>
                  </c:pt>
                  <c:pt idx="9">
                    <c:v>0.42600998949198149</c:v>
                  </c:pt>
                  <c:pt idx="10">
                    <c:v>0.41237477636353587</c:v>
                  </c:pt>
                  <c:pt idx="11">
                    <c:v>0.51199497279375705</c:v>
                  </c:pt>
                  <c:pt idx="12">
                    <c:v>0.53422700023975456</c:v>
                  </c:pt>
                </c:numCache>
              </c:numRef>
            </c:plus>
            <c:minus>
              <c:numRef>
                <c:f>'Figure 7a 7c_HCC78'!$BE$95:$BQ$95</c:f>
                <c:numCache>
                  <c:formatCode>General</c:formatCode>
                  <c:ptCount val="13"/>
                  <c:pt idx="0">
                    <c:v>0.2737544434496671</c:v>
                  </c:pt>
                  <c:pt idx="1">
                    <c:v>0.24676404824529624</c:v>
                  </c:pt>
                  <c:pt idx="2">
                    <c:v>0.26453965059100043</c:v>
                  </c:pt>
                  <c:pt idx="3">
                    <c:v>0.33215660386292356</c:v>
                  </c:pt>
                  <c:pt idx="4">
                    <c:v>0.34021228220175703</c:v>
                  </c:pt>
                  <c:pt idx="5">
                    <c:v>0.36746504549402736</c:v>
                  </c:pt>
                  <c:pt idx="6">
                    <c:v>0.32720509544725768</c:v>
                  </c:pt>
                  <c:pt idx="7">
                    <c:v>0.38804424885531275</c:v>
                  </c:pt>
                  <c:pt idx="8">
                    <c:v>0.36142511268932676</c:v>
                  </c:pt>
                  <c:pt idx="9">
                    <c:v>0.42600998949198149</c:v>
                  </c:pt>
                  <c:pt idx="10">
                    <c:v>0.41237477636353587</c:v>
                  </c:pt>
                  <c:pt idx="11">
                    <c:v>0.51199497279375705</c:v>
                  </c:pt>
                  <c:pt idx="12">
                    <c:v>0.53422700023975456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7c_HCC78'!$BE$86:$BT$86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7c_HCC78'!$BE$89:$BT$89</c:f>
              <c:numCache>
                <c:formatCode>0.0</c:formatCode>
                <c:ptCount val="16"/>
                <c:pt idx="0">
                  <c:v>1</c:v>
                </c:pt>
                <c:pt idx="1">
                  <c:v>0.79895231253040777</c:v>
                </c:pt>
                <c:pt idx="2">
                  <c:v>0.86723998590977414</c:v>
                </c:pt>
                <c:pt idx="3">
                  <c:v>0.82230369032630135</c:v>
                </c:pt>
                <c:pt idx="4">
                  <c:v>0.93548054827185911</c:v>
                </c:pt>
                <c:pt idx="5">
                  <c:v>0.96864664164238345</c:v>
                </c:pt>
                <c:pt idx="6">
                  <c:v>1.4745090107694581</c:v>
                </c:pt>
                <c:pt idx="7">
                  <c:v>1.6454164071540791</c:v>
                </c:pt>
                <c:pt idx="8">
                  <c:v>1.8096676127490627</c:v>
                </c:pt>
                <c:pt idx="9">
                  <c:v>2.2024302686091217</c:v>
                </c:pt>
                <c:pt idx="10">
                  <c:v>2.8447698994008301</c:v>
                </c:pt>
                <c:pt idx="11">
                  <c:v>3.4208458942222242</c:v>
                </c:pt>
                <c:pt idx="12">
                  <c:v>4.1601583706197136</c:v>
                </c:pt>
                <c:pt idx="13">
                  <c:v>4.4480897465280194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B31-496B-90C5-F663AB5F523A}"/>
            </c:ext>
          </c:extLst>
        </c:ser>
        <c:ser>
          <c:idx val="3"/>
          <c:order val="3"/>
          <c:tx>
            <c:strRef>
              <c:f>'Figure 7a 7c_HCC78'!$BD$90</c:f>
              <c:strCache>
                <c:ptCount val="1"/>
                <c:pt idx="0">
                  <c:v>DS6051b 50mg/kg</c:v>
                </c:pt>
              </c:strCache>
            </c:strRef>
          </c:tx>
          <c:spPr>
            <a:ln w="9525"/>
          </c:spPr>
          <c:marker>
            <c:symbol val="x"/>
            <c:size val="5"/>
            <c:spPr>
              <a:ln w="9525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'Figure 7a 7c_HCC78'!$BE$97:$BT$97</c:f>
                <c:numCache>
                  <c:formatCode>General</c:formatCode>
                  <c:ptCount val="16"/>
                  <c:pt idx="0">
                    <c:v>0.39786202228840922</c:v>
                  </c:pt>
                  <c:pt idx="1">
                    <c:v>0.46051906825032879</c:v>
                  </c:pt>
                  <c:pt idx="2">
                    <c:v>0.58273930982149391</c:v>
                  </c:pt>
                  <c:pt idx="3">
                    <c:v>0.42163336125142931</c:v>
                  </c:pt>
                  <c:pt idx="4">
                    <c:v>0.57991502857140509</c:v>
                  </c:pt>
                  <c:pt idx="5">
                    <c:v>0.45023001152349534</c:v>
                  </c:pt>
                  <c:pt idx="6">
                    <c:v>0.42201200013733287</c:v>
                  </c:pt>
                  <c:pt idx="7">
                    <c:v>0.49486998333657306</c:v>
                  </c:pt>
                  <c:pt idx="8">
                    <c:v>0.57889168736398799</c:v>
                  </c:pt>
                  <c:pt idx="9">
                    <c:v>0.61507037057211322</c:v>
                  </c:pt>
                  <c:pt idx="10">
                    <c:v>0.73646604328806542</c:v>
                  </c:pt>
                  <c:pt idx="11">
                    <c:v>0.71406443532729902</c:v>
                  </c:pt>
                  <c:pt idx="12">
                    <c:v>0.63936445974582234</c:v>
                  </c:pt>
                  <c:pt idx="13">
                    <c:v>0.60319047453672792</c:v>
                  </c:pt>
                  <c:pt idx="14">
                    <c:v>0.65135978755414625</c:v>
                  </c:pt>
                  <c:pt idx="15">
                    <c:v>0.57820143696784843</c:v>
                  </c:pt>
                </c:numCache>
              </c:numRef>
            </c:plus>
            <c:minus>
              <c:numRef>
                <c:f>'Figure 7a 7c_HCC78'!$BE$97:$BT$97</c:f>
                <c:numCache>
                  <c:formatCode>General</c:formatCode>
                  <c:ptCount val="16"/>
                  <c:pt idx="0">
                    <c:v>0.39786202228840922</c:v>
                  </c:pt>
                  <c:pt idx="1">
                    <c:v>0.46051906825032879</c:v>
                  </c:pt>
                  <c:pt idx="2">
                    <c:v>0.58273930982149391</c:v>
                  </c:pt>
                  <c:pt idx="3">
                    <c:v>0.42163336125142931</c:v>
                  </c:pt>
                  <c:pt idx="4">
                    <c:v>0.57991502857140509</c:v>
                  </c:pt>
                  <c:pt idx="5">
                    <c:v>0.45023001152349534</c:v>
                  </c:pt>
                  <c:pt idx="6">
                    <c:v>0.42201200013733287</c:v>
                  </c:pt>
                  <c:pt idx="7">
                    <c:v>0.49486998333657306</c:v>
                  </c:pt>
                  <c:pt idx="8">
                    <c:v>0.57889168736398799</c:v>
                  </c:pt>
                  <c:pt idx="9">
                    <c:v>0.61507037057211322</c:v>
                  </c:pt>
                  <c:pt idx="10">
                    <c:v>0.73646604328806542</c:v>
                  </c:pt>
                  <c:pt idx="11">
                    <c:v>0.71406443532729902</c:v>
                  </c:pt>
                  <c:pt idx="12">
                    <c:v>0.63936445974582234</c:v>
                  </c:pt>
                  <c:pt idx="13">
                    <c:v>0.60319047453672792</c:v>
                  </c:pt>
                  <c:pt idx="14">
                    <c:v>0.65135978755414625</c:v>
                  </c:pt>
                  <c:pt idx="15">
                    <c:v>0.57820143696784843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7c_HCC78'!$BE$86:$BT$86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7c_HCC78'!$BE$90:$BT$90</c:f>
              <c:numCache>
                <c:formatCode>0.0</c:formatCode>
                <c:ptCount val="16"/>
                <c:pt idx="0">
                  <c:v>1</c:v>
                </c:pt>
                <c:pt idx="1">
                  <c:v>0.79825594456747573</c:v>
                </c:pt>
                <c:pt idx="2">
                  <c:v>0.8013821437759916</c:v>
                </c:pt>
                <c:pt idx="3">
                  <c:v>0.65711481292834606</c:v>
                </c:pt>
                <c:pt idx="4">
                  <c:v>0.52258334586914057</c:v>
                </c:pt>
                <c:pt idx="5">
                  <c:v>0.56522506246834181</c:v>
                </c:pt>
                <c:pt idx="6">
                  <c:v>0.68523862165160243</c:v>
                </c:pt>
                <c:pt idx="7">
                  <c:v>0.97345232180749208</c:v>
                </c:pt>
                <c:pt idx="8">
                  <c:v>1.0834282980320484</c:v>
                </c:pt>
                <c:pt idx="9">
                  <c:v>1.1940834359572901</c:v>
                </c:pt>
                <c:pt idx="10">
                  <c:v>1.6351037669180422</c:v>
                </c:pt>
                <c:pt idx="11">
                  <c:v>1.5836536221995552</c:v>
                </c:pt>
                <c:pt idx="12">
                  <c:v>2.062711421040516</c:v>
                </c:pt>
                <c:pt idx="13">
                  <c:v>1.8379169319132289</c:v>
                </c:pt>
                <c:pt idx="14">
                  <c:v>2.3966034143816444</c:v>
                </c:pt>
                <c:pt idx="15">
                  <c:v>2.1895409654017848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B31-496B-90C5-F663AB5F523A}"/>
            </c:ext>
          </c:extLst>
        </c:ser>
        <c:ser>
          <c:idx val="4"/>
          <c:order val="4"/>
          <c:tx>
            <c:strRef>
              <c:f>'Figure 7a 7c_HCC78'!$BD$91</c:f>
              <c:strCache>
                <c:ptCount val="1"/>
                <c:pt idx="0">
                  <c:v>DS6051b 100mg/kg</c:v>
                </c:pt>
              </c:strCache>
            </c:strRef>
          </c:tx>
          <c:spPr>
            <a:ln w="9525"/>
          </c:spPr>
          <c:marker>
            <c:symbol val="star"/>
            <c:size val="5"/>
          </c:marker>
          <c:errBars>
            <c:errDir val="y"/>
            <c:errBarType val="minus"/>
            <c:errValType val="cust"/>
            <c:noEndCap val="0"/>
            <c:plus>
              <c:numRef>
                <c:f>'Figure 7a 7c_HCC78'!$BE$98:$BT$98</c:f>
                <c:numCache>
                  <c:formatCode>General</c:formatCode>
                  <c:ptCount val="16"/>
                  <c:pt idx="0">
                    <c:v>0.34910470960318801</c:v>
                  </c:pt>
                  <c:pt idx="1">
                    <c:v>0.2289875632376375</c:v>
                  </c:pt>
                  <c:pt idx="2">
                    <c:v>0.14166091654517793</c:v>
                  </c:pt>
                  <c:pt idx="3">
                    <c:v>0.19453888481781784</c:v>
                  </c:pt>
                  <c:pt idx="4">
                    <c:v>0.30939105313241361</c:v>
                  </c:pt>
                  <c:pt idx="5">
                    <c:v>0.30772838765171412</c:v>
                  </c:pt>
                  <c:pt idx="6">
                    <c:v>0.35040518487279609</c:v>
                  </c:pt>
                  <c:pt idx="7">
                    <c:v>0.56897919101252814</c:v>
                  </c:pt>
                  <c:pt idx="8">
                    <c:v>0.45498562352140215</c:v>
                  </c:pt>
                  <c:pt idx="9">
                    <c:v>0.57622194311692476</c:v>
                  </c:pt>
                  <c:pt idx="10">
                    <c:v>0.81865990385184884</c:v>
                  </c:pt>
                  <c:pt idx="11">
                    <c:v>0.89820313953042508</c:v>
                  </c:pt>
                  <c:pt idx="12">
                    <c:v>0.77432631208356051</c:v>
                  </c:pt>
                  <c:pt idx="13">
                    <c:v>0.83288357206381058</c:v>
                  </c:pt>
                  <c:pt idx="14">
                    <c:v>0.83020289285914783</c:v>
                  </c:pt>
                  <c:pt idx="15">
                    <c:v>0.87163315522738205</c:v>
                  </c:pt>
                </c:numCache>
              </c:numRef>
            </c:plus>
            <c:minus>
              <c:numRef>
                <c:f>'Figure 7a 7c_HCC78'!$BE$98:$BT$98</c:f>
                <c:numCache>
                  <c:formatCode>General</c:formatCode>
                  <c:ptCount val="16"/>
                  <c:pt idx="0">
                    <c:v>0.34910470960318801</c:v>
                  </c:pt>
                  <c:pt idx="1">
                    <c:v>0.2289875632376375</c:v>
                  </c:pt>
                  <c:pt idx="2">
                    <c:v>0.14166091654517793</c:v>
                  </c:pt>
                  <c:pt idx="3">
                    <c:v>0.19453888481781784</c:v>
                  </c:pt>
                  <c:pt idx="4">
                    <c:v>0.30939105313241361</c:v>
                  </c:pt>
                  <c:pt idx="5">
                    <c:v>0.30772838765171412</c:v>
                  </c:pt>
                  <c:pt idx="6">
                    <c:v>0.35040518487279609</c:v>
                  </c:pt>
                  <c:pt idx="7">
                    <c:v>0.56897919101252814</c:v>
                  </c:pt>
                  <c:pt idx="8">
                    <c:v>0.45498562352140215</c:v>
                  </c:pt>
                  <c:pt idx="9">
                    <c:v>0.57622194311692476</c:v>
                  </c:pt>
                  <c:pt idx="10">
                    <c:v>0.81865990385184884</c:v>
                  </c:pt>
                  <c:pt idx="11">
                    <c:v>0.89820313953042508</c:v>
                  </c:pt>
                  <c:pt idx="12">
                    <c:v>0.77432631208356051</c:v>
                  </c:pt>
                  <c:pt idx="13">
                    <c:v>0.83288357206381058</c:v>
                  </c:pt>
                  <c:pt idx="14">
                    <c:v>0.83020289285914783</c:v>
                  </c:pt>
                  <c:pt idx="15">
                    <c:v>0.87163315522738205</c:v>
                  </c:pt>
                </c:numCache>
              </c:numRef>
            </c:minus>
          </c:errBars>
          <c:xVal>
            <c:numRef>
              <c:f>'Figure 7a 7c_HCC78'!$BE$86:$BT$86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7c_HCC78'!$BE$91:$BT$91</c:f>
              <c:numCache>
                <c:formatCode>0.0</c:formatCode>
                <c:ptCount val="16"/>
                <c:pt idx="0">
                  <c:v>1</c:v>
                </c:pt>
                <c:pt idx="1">
                  <c:v>0.65354031141969426</c:v>
                </c:pt>
                <c:pt idx="2">
                  <c:v>0.4433132478496028</c:v>
                </c:pt>
                <c:pt idx="3">
                  <c:v>0.3088101887223258</c:v>
                </c:pt>
                <c:pt idx="4">
                  <c:v>0.20956283621404365</c:v>
                </c:pt>
                <c:pt idx="5">
                  <c:v>0.24698544104761214</c:v>
                </c:pt>
                <c:pt idx="6">
                  <c:v>0.2141641032774339</c:v>
                </c:pt>
                <c:pt idx="7">
                  <c:v>0.22742690679192457</c:v>
                </c:pt>
                <c:pt idx="8">
                  <c:v>0.21828422486036067</c:v>
                </c:pt>
                <c:pt idx="9">
                  <c:v>0.32510888942142047</c:v>
                </c:pt>
                <c:pt idx="10">
                  <c:v>0.55624508718970023</c:v>
                </c:pt>
                <c:pt idx="11">
                  <c:v>0.72309564420753447</c:v>
                </c:pt>
                <c:pt idx="12">
                  <c:v>0.70915659393938058</c:v>
                </c:pt>
                <c:pt idx="13">
                  <c:v>0.69443698924796515</c:v>
                </c:pt>
                <c:pt idx="14">
                  <c:v>0.88127919023311041</c:v>
                </c:pt>
                <c:pt idx="15">
                  <c:v>0.76581418255488554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31-496B-90C5-F663AB5F5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20144"/>
        <c:axId val="-177619600"/>
      </c:scatterChart>
      <c:valAx>
        <c:axId val="-177620144"/>
        <c:scaling>
          <c:orientation val="minMax"/>
          <c:max val="6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altLang="ja-JP" sz="1000" b="0" i="0" baseline="0">
                    <a:effectLst/>
                  </a:rPr>
                  <a:t>Days after Treatment</a:t>
                </a:r>
                <a:endParaRPr lang="en-US" altLang="ja-JP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26236409881754469"/>
              <c:y val="0.89542532593261903"/>
            </c:manualLayout>
          </c:layout>
          <c:overlay val="0"/>
        </c:title>
        <c:numFmt formatCode="0_);[Red]\(0\)" sourceLinked="1"/>
        <c:majorTickMark val="out"/>
        <c:minorTickMark val="in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77619600"/>
        <c:crosses val="autoZero"/>
        <c:crossBetween val="midCat"/>
        <c:majorUnit val="5"/>
        <c:minorUnit val="1"/>
      </c:valAx>
      <c:valAx>
        <c:axId val="-177619600"/>
        <c:scaling>
          <c:orientation val="minMax"/>
          <c:max val="6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altLang="ja-JP" sz="1000" b="0" i="0" baseline="0">
                    <a:effectLst/>
                  </a:rPr>
                  <a:t>Relative Tumor Volume (%)</a:t>
                </a:r>
                <a:endParaRPr lang="en-US" altLang="ja-JP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4.4564764455989392E-2"/>
              <c:y val="0.17259621235870104"/>
            </c:manualLayout>
          </c:layout>
          <c:overlay val="0"/>
        </c:title>
        <c:numFmt formatCode="#,##0_);[Red]\(#,##0\)" sourceLinked="0"/>
        <c:majorTickMark val="out"/>
        <c:minorTickMark val="in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-177620144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0.65210244338014445"/>
          <c:y val="0.1733729185491158"/>
          <c:w val="0.33807751303814298"/>
          <c:h val="0.25644938712557835"/>
        </c:manualLayout>
      </c:layout>
      <c:overlay val="0"/>
      <c:txPr>
        <a:bodyPr/>
        <a:lstStyle/>
        <a:p>
          <a:pPr>
            <a:defRPr sz="6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horizontalDpi="-4" verticalDpi="-4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88320368401276"/>
          <c:y val="6.2752335118188021E-2"/>
          <c:w val="0.68837393369096822"/>
          <c:h val="0.77677196280275917"/>
        </c:manualLayout>
      </c:layout>
      <c:scatterChart>
        <c:scatterStyle val="lineMarker"/>
        <c:varyColors val="0"/>
        <c:ser>
          <c:idx val="6"/>
          <c:order val="0"/>
          <c:tx>
            <c:strRef>
              <c:f>'Supp Figure S5a_U-118 MG'!$A$71</c:f>
              <c:strCache>
                <c:ptCount val="1"/>
                <c:pt idx="0">
                  <c:v>0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'Supp Figure S5a_U-118 MG'!$G$57:$Z$57</c:f>
              <c:numCache>
                <c:formatCode>General</c:formatCode>
                <c:ptCount val="2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</c:numCache>
            </c:numRef>
          </c:xVal>
          <c:yVal>
            <c:numRef>
              <c:f>'Supp Figure S5a_U-118 MG'!$G$71:$Z$71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57-4AD7-94C8-1AAAC7D53BCD}"/>
            </c:ext>
          </c:extLst>
        </c:ser>
        <c:ser>
          <c:idx val="0"/>
          <c:order val="1"/>
          <c:tx>
            <c:strRef>
              <c:f>'Supp Figure S5a_U-118 MG'!$A$59</c:f>
              <c:strCache>
                <c:ptCount val="1"/>
                <c:pt idx="0">
                  <c:v>Vehicle control 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x"/>
            <c:size val="7"/>
            <c:spPr>
              <a:noFill/>
              <a:ln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S5a_U-118 MG'!$E$108:$X$108</c:f>
                <c:numCache>
                  <c:formatCode>General</c:formatCode>
                  <c:ptCount val="20"/>
                  <c:pt idx="0">
                    <c:v>0</c:v>
                  </c:pt>
                  <c:pt idx="1">
                    <c:v>0.8</c:v>
                  </c:pt>
                  <c:pt idx="2">
                    <c:v>2.2000000000000002</c:v>
                  </c:pt>
                  <c:pt idx="3">
                    <c:v>2.5</c:v>
                  </c:pt>
                  <c:pt idx="4">
                    <c:v>3.5</c:v>
                  </c:pt>
                  <c:pt idx="5">
                    <c:v>5.3</c:v>
                  </c:pt>
                  <c:pt idx="6">
                    <c:v>5</c:v>
                  </c:pt>
                  <c:pt idx="7">
                    <c:v>5.0999999999999996</c:v>
                  </c:pt>
                  <c:pt idx="8">
                    <c:v>4.8</c:v>
                  </c:pt>
                  <c:pt idx="9">
                    <c:v>4.8</c:v>
                  </c:pt>
                  <c:pt idx="10">
                    <c:v>5.0999999999999996</c:v>
                  </c:pt>
                  <c:pt idx="11">
                    <c:v>3.3</c:v>
                  </c:pt>
                  <c:pt idx="12">
                    <c:v>3.4</c:v>
                  </c:pt>
                  <c:pt idx="13">
                    <c:v>4.3</c:v>
                  </c:pt>
                  <c:pt idx="14">
                    <c:v>3.3</c:v>
                  </c:pt>
                  <c:pt idx="15">
                    <c:v>3.6</c:v>
                  </c:pt>
                  <c:pt idx="16">
                    <c:v>3.6</c:v>
                  </c:pt>
                  <c:pt idx="17">
                    <c:v>4.3</c:v>
                  </c:pt>
                  <c:pt idx="18">
                    <c:v>3.5</c:v>
                  </c:pt>
                </c:numCache>
              </c:numRef>
            </c:plus>
            <c:minus>
              <c:numRef>
                <c:f>'Supp Figure S5a_U-118 MG'!$E$108:$X$108</c:f>
                <c:numCache>
                  <c:formatCode>General</c:formatCode>
                  <c:ptCount val="20"/>
                  <c:pt idx="0">
                    <c:v>0</c:v>
                  </c:pt>
                  <c:pt idx="1">
                    <c:v>0.8</c:v>
                  </c:pt>
                  <c:pt idx="2">
                    <c:v>2.2000000000000002</c:v>
                  </c:pt>
                  <c:pt idx="3">
                    <c:v>2.5</c:v>
                  </c:pt>
                  <c:pt idx="4">
                    <c:v>3.5</c:v>
                  </c:pt>
                  <c:pt idx="5">
                    <c:v>5.3</c:v>
                  </c:pt>
                  <c:pt idx="6">
                    <c:v>5</c:v>
                  </c:pt>
                  <c:pt idx="7">
                    <c:v>5.0999999999999996</c:v>
                  </c:pt>
                  <c:pt idx="8">
                    <c:v>4.8</c:v>
                  </c:pt>
                  <c:pt idx="9">
                    <c:v>4.8</c:v>
                  </c:pt>
                  <c:pt idx="10">
                    <c:v>5.0999999999999996</c:v>
                  </c:pt>
                  <c:pt idx="11">
                    <c:v>3.3</c:v>
                  </c:pt>
                  <c:pt idx="12">
                    <c:v>3.4</c:v>
                  </c:pt>
                  <c:pt idx="13">
                    <c:v>4.3</c:v>
                  </c:pt>
                  <c:pt idx="14">
                    <c:v>3.3</c:v>
                  </c:pt>
                  <c:pt idx="15">
                    <c:v>3.6</c:v>
                  </c:pt>
                  <c:pt idx="16">
                    <c:v>3.6</c:v>
                  </c:pt>
                  <c:pt idx="17">
                    <c:v>4.3</c:v>
                  </c:pt>
                  <c:pt idx="18">
                    <c:v>3.5</c:v>
                  </c:pt>
                </c:numCache>
              </c:numRef>
            </c:minus>
          </c:errBars>
          <c:xVal>
            <c:numRef>
              <c:f>'Supp Figure S5a_U-118 MG'!$G$57:$AD$57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</c:numCache>
            </c:numRef>
          </c:xVal>
          <c:yVal>
            <c:numRef>
              <c:f>'Supp Figure S5a_U-118 MG'!$G$59:$AD$59</c:f>
              <c:numCache>
                <c:formatCode>0.0</c:formatCode>
                <c:ptCount val="24"/>
                <c:pt idx="0">
                  <c:v>0</c:v>
                </c:pt>
                <c:pt idx="1">
                  <c:v>-0.9</c:v>
                </c:pt>
                <c:pt idx="2">
                  <c:v>0.4</c:v>
                </c:pt>
                <c:pt idx="3">
                  <c:v>1.1000000000000001</c:v>
                </c:pt>
                <c:pt idx="4">
                  <c:v>1.5</c:v>
                </c:pt>
                <c:pt idx="5">
                  <c:v>2.5</c:v>
                </c:pt>
                <c:pt idx="6">
                  <c:v>0.8</c:v>
                </c:pt>
                <c:pt idx="7">
                  <c:v>2.6</c:v>
                </c:pt>
                <c:pt idx="8">
                  <c:v>2.4</c:v>
                </c:pt>
                <c:pt idx="9">
                  <c:v>1.4</c:v>
                </c:pt>
                <c:pt idx="10">
                  <c:v>2.6</c:v>
                </c:pt>
                <c:pt idx="11">
                  <c:v>1.8</c:v>
                </c:pt>
                <c:pt idx="12">
                  <c:v>2.8</c:v>
                </c:pt>
                <c:pt idx="13">
                  <c:v>3.7</c:v>
                </c:pt>
                <c:pt idx="14">
                  <c:v>5.2</c:v>
                </c:pt>
                <c:pt idx="15">
                  <c:v>6.9</c:v>
                </c:pt>
                <c:pt idx="16">
                  <c:v>8.4</c:v>
                </c:pt>
                <c:pt idx="17">
                  <c:v>7.1</c:v>
                </c:pt>
                <c:pt idx="18">
                  <c:v>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E57-4AD7-94C8-1AAAC7D53BCD}"/>
            </c:ext>
          </c:extLst>
        </c:ser>
        <c:ser>
          <c:idx val="3"/>
          <c:order val="2"/>
          <c:tx>
            <c:strRef>
              <c:f>'Supp Figure S5a_U-118 MG'!$A$61</c:f>
              <c:strCache>
                <c:ptCount val="1"/>
                <c:pt idx="0">
                  <c:v>DS-6051b 25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diamond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S5a_U-118 MG'!$E$110:$Y$110</c:f>
                <c:numCache>
                  <c:formatCode>General</c:formatCode>
                  <c:ptCount val="21"/>
                  <c:pt idx="0">
                    <c:v>0</c:v>
                  </c:pt>
                  <c:pt idx="1">
                    <c:v>1.6</c:v>
                  </c:pt>
                  <c:pt idx="2">
                    <c:v>2.2000000000000002</c:v>
                  </c:pt>
                  <c:pt idx="3">
                    <c:v>2.5</c:v>
                  </c:pt>
                  <c:pt idx="4">
                    <c:v>3.1</c:v>
                  </c:pt>
                  <c:pt idx="5">
                    <c:v>3.9</c:v>
                  </c:pt>
                  <c:pt idx="6">
                    <c:v>5.2</c:v>
                  </c:pt>
                  <c:pt idx="7">
                    <c:v>5.0999999999999996</c:v>
                  </c:pt>
                  <c:pt idx="8">
                    <c:v>5.0999999999999996</c:v>
                  </c:pt>
                  <c:pt idx="9">
                    <c:v>5.4</c:v>
                  </c:pt>
                  <c:pt idx="10">
                    <c:v>4.7</c:v>
                  </c:pt>
                  <c:pt idx="11">
                    <c:v>4.8</c:v>
                  </c:pt>
                  <c:pt idx="12">
                    <c:v>4.3</c:v>
                  </c:pt>
                  <c:pt idx="13">
                    <c:v>5</c:v>
                  </c:pt>
                  <c:pt idx="14">
                    <c:v>3.9</c:v>
                  </c:pt>
                  <c:pt idx="15">
                    <c:v>3.8</c:v>
                  </c:pt>
                  <c:pt idx="16">
                    <c:v>5.0999999999999996</c:v>
                  </c:pt>
                  <c:pt idx="17">
                    <c:v>3.7</c:v>
                  </c:pt>
                  <c:pt idx="18">
                    <c:v>3.5</c:v>
                  </c:pt>
                </c:numCache>
              </c:numRef>
            </c:plus>
            <c:minus>
              <c:numRef>
                <c:f>'Supp Figure S5a_U-118 MG'!$E$110:$Y$110</c:f>
                <c:numCache>
                  <c:formatCode>General</c:formatCode>
                  <c:ptCount val="21"/>
                  <c:pt idx="0">
                    <c:v>0</c:v>
                  </c:pt>
                  <c:pt idx="1">
                    <c:v>1.6</c:v>
                  </c:pt>
                  <c:pt idx="2">
                    <c:v>2.2000000000000002</c:v>
                  </c:pt>
                  <c:pt idx="3">
                    <c:v>2.5</c:v>
                  </c:pt>
                  <c:pt idx="4">
                    <c:v>3.1</c:v>
                  </c:pt>
                  <c:pt idx="5">
                    <c:v>3.9</c:v>
                  </c:pt>
                  <c:pt idx="6">
                    <c:v>5.2</c:v>
                  </c:pt>
                  <c:pt idx="7">
                    <c:v>5.0999999999999996</c:v>
                  </c:pt>
                  <c:pt idx="8">
                    <c:v>5.0999999999999996</c:v>
                  </c:pt>
                  <c:pt idx="9">
                    <c:v>5.4</c:v>
                  </c:pt>
                  <c:pt idx="10">
                    <c:v>4.7</c:v>
                  </c:pt>
                  <c:pt idx="11">
                    <c:v>4.8</c:v>
                  </c:pt>
                  <c:pt idx="12">
                    <c:v>4.3</c:v>
                  </c:pt>
                  <c:pt idx="13">
                    <c:v>5</c:v>
                  </c:pt>
                  <c:pt idx="14">
                    <c:v>3.9</c:v>
                  </c:pt>
                  <c:pt idx="15">
                    <c:v>3.8</c:v>
                  </c:pt>
                  <c:pt idx="16">
                    <c:v>5.0999999999999996</c:v>
                  </c:pt>
                  <c:pt idx="17">
                    <c:v>3.7</c:v>
                  </c:pt>
                  <c:pt idx="18">
                    <c:v>3.5</c:v>
                  </c:pt>
                </c:numCache>
              </c:numRef>
            </c:minus>
          </c:errBars>
          <c:xVal>
            <c:numRef>
              <c:f>'Supp Figure S5a_U-118 MG'!$G$57:$AD$57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</c:numCache>
            </c:numRef>
          </c:xVal>
          <c:yVal>
            <c:numRef>
              <c:f>'Supp Figure S5a_U-118 MG'!$G$61:$AD$61</c:f>
              <c:numCache>
                <c:formatCode>0.0</c:formatCode>
                <c:ptCount val="24"/>
                <c:pt idx="0">
                  <c:v>0</c:v>
                </c:pt>
                <c:pt idx="1">
                  <c:v>-1.8</c:v>
                </c:pt>
                <c:pt idx="2">
                  <c:v>-1.1000000000000001</c:v>
                </c:pt>
                <c:pt idx="3">
                  <c:v>-1.3</c:v>
                </c:pt>
                <c:pt idx="4">
                  <c:v>-2.2999999999999998</c:v>
                </c:pt>
                <c:pt idx="5">
                  <c:v>-2</c:v>
                </c:pt>
                <c:pt idx="6">
                  <c:v>-2.9</c:v>
                </c:pt>
                <c:pt idx="7">
                  <c:v>-1.3</c:v>
                </c:pt>
                <c:pt idx="8">
                  <c:v>-1.4</c:v>
                </c:pt>
                <c:pt idx="9">
                  <c:v>-0.8</c:v>
                </c:pt>
                <c:pt idx="10">
                  <c:v>-1.1000000000000001</c:v>
                </c:pt>
                <c:pt idx="11">
                  <c:v>-1.3</c:v>
                </c:pt>
                <c:pt idx="12">
                  <c:v>-1</c:v>
                </c:pt>
                <c:pt idx="13">
                  <c:v>-0.8</c:v>
                </c:pt>
                <c:pt idx="14">
                  <c:v>0.4</c:v>
                </c:pt>
                <c:pt idx="15">
                  <c:v>1.7</c:v>
                </c:pt>
                <c:pt idx="16">
                  <c:v>3.2</c:v>
                </c:pt>
                <c:pt idx="17">
                  <c:v>2.7</c:v>
                </c:pt>
                <c:pt idx="18">
                  <c:v>2.8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E57-4AD7-94C8-1AAAC7D53BCD}"/>
            </c:ext>
          </c:extLst>
        </c:ser>
        <c:ser>
          <c:idx val="1"/>
          <c:order val="3"/>
          <c:tx>
            <c:strRef>
              <c:f>'Supp Figure S5a_U-118 MG'!$A$63</c:f>
              <c:strCache>
                <c:ptCount val="1"/>
                <c:pt idx="0">
                  <c:v>DS-6051b 50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S5a_U-118 MG'!$E$112:$Y$112</c:f>
                <c:numCache>
                  <c:formatCode>General</c:formatCode>
                  <c:ptCount val="21"/>
                  <c:pt idx="0">
                    <c:v>0</c:v>
                  </c:pt>
                  <c:pt idx="1">
                    <c:v>1.1000000000000001</c:v>
                  </c:pt>
                  <c:pt idx="2">
                    <c:v>1.5</c:v>
                  </c:pt>
                  <c:pt idx="3">
                    <c:v>2.9</c:v>
                  </c:pt>
                  <c:pt idx="4">
                    <c:v>2.5</c:v>
                  </c:pt>
                  <c:pt idx="5">
                    <c:v>1.8</c:v>
                  </c:pt>
                  <c:pt idx="6">
                    <c:v>3.3</c:v>
                  </c:pt>
                  <c:pt idx="7">
                    <c:v>4.5999999999999996</c:v>
                  </c:pt>
                  <c:pt idx="8">
                    <c:v>4.9000000000000004</c:v>
                  </c:pt>
                  <c:pt idx="9">
                    <c:v>3.9</c:v>
                  </c:pt>
                  <c:pt idx="10">
                    <c:v>3.1</c:v>
                  </c:pt>
                  <c:pt idx="11">
                    <c:v>3.9</c:v>
                  </c:pt>
                  <c:pt idx="12">
                    <c:v>4.5999999999999996</c:v>
                  </c:pt>
                  <c:pt idx="13">
                    <c:v>4</c:v>
                  </c:pt>
                  <c:pt idx="14">
                    <c:v>4.5</c:v>
                  </c:pt>
                  <c:pt idx="15">
                    <c:v>4.0999999999999996</c:v>
                  </c:pt>
                  <c:pt idx="16">
                    <c:v>2.1</c:v>
                  </c:pt>
                  <c:pt idx="17">
                    <c:v>2</c:v>
                  </c:pt>
                  <c:pt idx="18">
                    <c:v>3</c:v>
                  </c:pt>
                </c:numCache>
              </c:numRef>
            </c:plus>
            <c:minus>
              <c:numRef>
                <c:f>'Supp Figure S5a_U-118 MG'!$E$112:$Y$112</c:f>
                <c:numCache>
                  <c:formatCode>General</c:formatCode>
                  <c:ptCount val="21"/>
                  <c:pt idx="0">
                    <c:v>0</c:v>
                  </c:pt>
                  <c:pt idx="1">
                    <c:v>1.1000000000000001</c:v>
                  </c:pt>
                  <c:pt idx="2">
                    <c:v>1.5</c:v>
                  </c:pt>
                  <c:pt idx="3">
                    <c:v>2.9</c:v>
                  </c:pt>
                  <c:pt idx="4">
                    <c:v>2.5</c:v>
                  </c:pt>
                  <c:pt idx="5">
                    <c:v>1.8</c:v>
                  </c:pt>
                  <c:pt idx="6">
                    <c:v>3.3</c:v>
                  </c:pt>
                  <c:pt idx="7">
                    <c:v>4.5999999999999996</c:v>
                  </c:pt>
                  <c:pt idx="8">
                    <c:v>4.9000000000000004</c:v>
                  </c:pt>
                  <c:pt idx="9">
                    <c:v>3.9</c:v>
                  </c:pt>
                  <c:pt idx="10">
                    <c:v>3.1</c:v>
                  </c:pt>
                  <c:pt idx="11">
                    <c:v>3.9</c:v>
                  </c:pt>
                  <c:pt idx="12">
                    <c:v>4.5999999999999996</c:v>
                  </c:pt>
                  <c:pt idx="13">
                    <c:v>4</c:v>
                  </c:pt>
                  <c:pt idx="14">
                    <c:v>4.5</c:v>
                  </c:pt>
                  <c:pt idx="15">
                    <c:v>4.0999999999999996</c:v>
                  </c:pt>
                  <c:pt idx="16">
                    <c:v>2.1</c:v>
                  </c:pt>
                  <c:pt idx="17">
                    <c:v>2</c:v>
                  </c:pt>
                  <c:pt idx="18">
                    <c:v>3</c:v>
                  </c:pt>
                </c:numCache>
              </c:numRef>
            </c:minus>
          </c:errBars>
          <c:xVal>
            <c:numRef>
              <c:f>'Supp Figure S5a_U-118 MG'!$G$57:$AD$57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</c:numCache>
            </c:numRef>
          </c:xVal>
          <c:yVal>
            <c:numRef>
              <c:f>'Supp Figure S5a_U-118 MG'!$G$63:$AD$63</c:f>
              <c:numCache>
                <c:formatCode>0.0</c:formatCode>
                <c:ptCount val="24"/>
                <c:pt idx="0">
                  <c:v>0</c:v>
                </c:pt>
                <c:pt idx="1">
                  <c:v>0.4</c:v>
                </c:pt>
                <c:pt idx="2">
                  <c:v>0.4</c:v>
                </c:pt>
                <c:pt idx="3">
                  <c:v>1.8</c:v>
                </c:pt>
                <c:pt idx="4">
                  <c:v>0.9</c:v>
                </c:pt>
                <c:pt idx="5">
                  <c:v>0.9</c:v>
                </c:pt>
                <c:pt idx="6">
                  <c:v>0.2</c:v>
                </c:pt>
                <c:pt idx="7">
                  <c:v>2.6</c:v>
                </c:pt>
                <c:pt idx="8">
                  <c:v>2.8</c:v>
                </c:pt>
                <c:pt idx="9">
                  <c:v>1.2</c:v>
                </c:pt>
                <c:pt idx="10">
                  <c:v>1.2</c:v>
                </c:pt>
                <c:pt idx="11">
                  <c:v>0.8</c:v>
                </c:pt>
                <c:pt idx="12">
                  <c:v>2.2999999999999998</c:v>
                </c:pt>
                <c:pt idx="13">
                  <c:v>2.9</c:v>
                </c:pt>
                <c:pt idx="14">
                  <c:v>3.9</c:v>
                </c:pt>
                <c:pt idx="15">
                  <c:v>3.5</c:v>
                </c:pt>
                <c:pt idx="16">
                  <c:v>4.9000000000000004</c:v>
                </c:pt>
                <c:pt idx="17">
                  <c:v>4.4000000000000004</c:v>
                </c:pt>
                <c:pt idx="18">
                  <c:v>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E57-4AD7-94C8-1AAAC7D53BCD}"/>
            </c:ext>
          </c:extLst>
        </c:ser>
        <c:ser>
          <c:idx val="2"/>
          <c:order val="4"/>
          <c:tx>
            <c:strRef>
              <c:f>'Supp Figure S5a_U-118 MG'!$A$65</c:f>
              <c:strCache>
                <c:ptCount val="1"/>
                <c:pt idx="0">
                  <c:v>DS-6051b 100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S5a_U-118 MG'!$E$114:$W$114</c:f>
                <c:numCache>
                  <c:formatCode>General</c:formatCode>
                  <c:ptCount val="19"/>
                  <c:pt idx="0">
                    <c:v>0</c:v>
                  </c:pt>
                  <c:pt idx="1">
                    <c:v>1.1000000000000001</c:v>
                  </c:pt>
                  <c:pt idx="2">
                    <c:v>1.5</c:v>
                  </c:pt>
                  <c:pt idx="3">
                    <c:v>2.2000000000000002</c:v>
                  </c:pt>
                  <c:pt idx="4">
                    <c:v>4.2</c:v>
                  </c:pt>
                  <c:pt idx="5">
                    <c:v>3.7</c:v>
                  </c:pt>
                  <c:pt idx="6">
                    <c:v>4.4000000000000004</c:v>
                  </c:pt>
                  <c:pt idx="7">
                    <c:v>3.9</c:v>
                  </c:pt>
                  <c:pt idx="8">
                    <c:v>3.9</c:v>
                  </c:pt>
                  <c:pt idx="9">
                    <c:v>3.6</c:v>
                  </c:pt>
                  <c:pt idx="10">
                    <c:v>2.6</c:v>
                  </c:pt>
                  <c:pt idx="11">
                    <c:v>3.3</c:v>
                  </c:pt>
                  <c:pt idx="12">
                    <c:v>2.8</c:v>
                  </c:pt>
                  <c:pt idx="13">
                    <c:v>3.2</c:v>
                  </c:pt>
                  <c:pt idx="14">
                    <c:v>4</c:v>
                  </c:pt>
                  <c:pt idx="15">
                    <c:v>4.2</c:v>
                  </c:pt>
                  <c:pt idx="16">
                    <c:v>4.7</c:v>
                  </c:pt>
                  <c:pt idx="17">
                    <c:v>5.7</c:v>
                  </c:pt>
                  <c:pt idx="18">
                    <c:v>5.6</c:v>
                  </c:pt>
                </c:numCache>
              </c:numRef>
            </c:plus>
            <c:minus>
              <c:numRef>
                <c:f>'Supp Figure S5a_U-118 MG'!$E$114:$W$114</c:f>
                <c:numCache>
                  <c:formatCode>General</c:formatCode>
                  <c:ptCount val="19"/>
                  <c:pt idx="0">
                    <c:v>0</c:v>
                  </c:pt>
                  <c:pt idx="1">
                    <c:v>1.1000000000000001</c:v>
                  </c:pt>
                  <c:pt idx="2">
                    <c:v>1.5</c:v>
                  </c:pt>
                  <c:pt idx="3">
                    <c:v>2.2000000000000002</c:v>
                  </c:pt>
                  <c:pt idx="4">
                    <c:v>4.2</c:v>
                  </c:pt>
                  <c:pt idx="5">
                    <c:v>3.7</c:v>
                  </c:pt>
                  <c:pt idx="6">
                    <c:v>4.4000000000000004</c:v>
                  </c:pt>
                  <c:pt idx="7">
                    <c:v>3.9</c:v>
                  </c:pt>
                  <c:pt idx="8">
                    <c:v>3.9</c:v>
                  </c:pt>
                  <c:pt idx="9">
                    <c:v>3.6</c:v>
                  </c:pt>
                  <c:pt idx="10">
                    <c:v>2.6</c:v>
                  </c:pt>
                  <c:pt idx="11">
                    <c:v>3.3</c:v>
                  </c:pt>
                  <c:pt idx="12">
                    <c:v>2.8</c:v>
                  </c:pt>
                  <c:pt idx="13">
                    <c:v>3.2</c:v>
                  </c:pt>
                  <c:pt idx="14">
                    <c:v>4</c:v>
                  </c:pt>
                  <c:pt idx="15">
                    <c:v>4.2</c:v>
                  </c:pt>
                  <c:pt idx="16">
                    <c:v>4.7</c:v>
                  </c:pt>
                  <c:pt idx="17">
                    <c:v>5.7</c:v>
                  </c:pt>
                  <c:pt idx="18">
                    <c:v>5.6</c:v>
                  </c:pt>
                </c:numCache>
              </c:numRef>
            </c:minus>
          </c:errBars>
          <c:xVal>
            <c:numRef>
              <c:f>'Supp Figure S5a_U-118 MG'!$G$57:$AB$57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</c:numCache>
            </c:numRef>
          </c:xVal>
          <c:yVal>
            <c:numRef>
              <c:f>'Supp Figure S5a_U-118 MG'!$G$65:$AA$65</c:f>
              <c:numCache>
                <c:formatCode>0.0</c:formatCode>
                <c:ptCount val="21"/>
                <c:pt idx="0">
                  <c:v>0</c:v>
                </c:pt>
                <c:pt idx="1">
                  <c:v>-0.7</c:v>
                </c:pt>
                <c:pt idx="2">
                  <c:v>2</c:v>
                </c:pt>
                <c:pt idx="3">
                  <c:v>2.9</c:v>
                </c:pt>
                <c:pt idx="4">
                  <c:v>3.6</c:v>
                </c:pt>
                <c:pt idx="5">
                  <c:v>4.8</c:v>
                </c:pt>
                <c:pt idx="6">
                  <c:v>3.7</c:v>
                </c:pt>
                <c:pt idx="7">
                  <c:v>7</c:v>
                </c:pt>
                <c:pt idx="8">
                  <c:v>5.7</c:v>
                </c:pt>
                <c:pt idx="9">
                  <c:v>5</c:v>
                </c:pt>
                <c:pt idx="10">
                  <c:v>4.2</c:v>
                </c:pt>
                <c:pt idx="11">
                  <c:v>4.5999999999999996</c:v>
                </c:pt>
                <c:pt idx="12">
                  <c:v>5.5</c:v>
                </c:pt>
                <c:pt idx="13">
                  <c:v>4.0999999999999996</c:v>
                </c:pt>
                <c:pt idx="14">
                  <c:v>5.0999999999999996</c:v>
                </c:pt>
                <c:pt idx="15">
                  <c:v>7.2</c:v>
                </c:pt>
                <c:pt idx="16">
                  <c:v>8.9</c:v>
                </c:pt>
                <c:pt idx="17">
                  <c:v>8</c:v>
                </c:pt>
                <c:pt idx="18">
                  <c:v>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E57-4AD7-94C8-1AAAC7D53BCD}"/>
            </c:ext>
          </c:extLst>
        </c:ser>
        <c:ser>
          <c:idx val="4"/>
          <c:order val="5"/>
          <c:tx>
            <c:strRef>
              <c:f>'Supp Figure S5a_U-118 MG'!$A$67</c:f>
              <c:strCache>
                <c:ptCount val="1"/>
                <c:pt idx="0">
                  <c:v>DS-6051b 200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S5a_U-118 MG'!$E$116:$W$116</c:f>
                <c:numCache>
                  <c:formatCode>General</c:formatCode>
                  <c:ptCount val="19"/>
                  <c:pt idx="0">
                    <c:v>0</c:v>
                  </c:pt>
                  <c:pt idx="1">
                    <c:v>1.3</c:v>
                  </c:pt>
                  <c:pt idx="2">
                    <c:v>1.6</c:v>
                  </c:pt>
                  <c:pt idx="3">
                    <c:v>2.9</c:v>
                  </c:pt>
                  <c:pt idx="4">
                    <c:v>3.7</c:v>
                  </c:pt>
                  <c:pt idx="5">
                    <c:v>4.0999999999999996</c:v>
                  </c:pt>
                  <c:pt idx="6">
                    <c:v>4.5</c:v>
                  </c:pt>
                  <c:pt idx="7">
                    <c:v>3.8</c:v>
                  </c:pt>
                  <c:pt idx="8">
                    <c:v>4.0999999999999996</c:v>
                  </c:pt>
                  <c:pt idx="9">
                    <c:v>4.3</c:v>
                  </c:pt>
                  <c:pt idx="10">
                    <c:v>4</c:v>
                  </c:pt>
                  <c:pt idx="11">
                    <c:v>4.2</c:v>
                  </c:pt>
                  <c:pt idx="12">
                    <c:v>3.7</c:v>
                  </c:pt>
                  <c:pt idx="13">
                    <c:v>3.7</c:v>
                  </c:pt>
                  <c:pt idx="14">
                    <c:v>3.8</c:v>
                  </c:pt>
                  <c:pt idx="15">
                    <c:v>7</c:v>
                  </c:pt>
                  <c:pt idx="16">
                    <c:v>5.5</c:v>
                  </c:pt>
                  <c:pt idx="17">
                    <c:v>4.0999999999999996</c:v>
                  </c:pt>
                  <c:pt idx="18">
                    <c:v>4.5</c:v>
                  </c:pt>
                </c:numCache>
              </c:numRef>
            </c:plus>
            <c:minus>
              <c:numRef>
                <c:f>'Supp Figure S5a_U-118 MG'!$E$116:$W$116</c:f>
                <c:numCache>
                  <c:formatCode>General</c:formatCode>
                  <c:ptCount val="19"/>
                  <c:pt idx="0">
                    <c:v>0</c:v>
                  </c:pt>
                  <c:pt idx="1">
                    <c:v>1.3</c:v>
                  </c:pt>
                  <c:pt idx="2">
                    <c:v>1.6</c:v>
                  </c:pt>
                  <c:pt idx="3">
                    <c:v>2.9</c:v>
                  </c:pt>
                  <c:pt idx="4">
                    <c:v>3.7</c:v>
                  </c:pt>
                  <c:pt idx="5">
                    <c:v>4.0999999999999996</c:v>
                  </c:pt>
                  <c:pt idx="6">
                    <c:v>4.5</c:v>
                  </c:pt>
                  <c:pt idx="7">
                    <c:v>3.8</c:v>
                  </c:pt>
                  <c:pt idx="8">
                    <c:v>4.0999999999999996</c:v>
                  </c:pt>
                  <c:pt idx="9">
                    <c:v>4.3</c:v>
                  </c:pt>
                  <c:pt idx="10">
                    <c:v>4</c:v>
                  </c:pt>
                  <c:pt idx="11">
                    <c:v>4.2</c:v>
                  </c:pt>
                  <c:pt idx="12">
                    <c:v>3.7</c:v>
                  </c:pt>
                  <c:pt idx="13">
                    <c:v>3.7</c:v>
                  </c:pt>
                  <c:pt idx="14">
                    <c:v>3.8</c:v>
                  </c:pt>
                  <c:pt idx="15">
                    <c:v>7</c:v>
                  </c:pt>
                  <c:pt idx="16">
                    <c:v>5.5</c:v>
                  </c:pt>
                  <c:pt idx="17">
                    <c:v>4.0999999999999996</c:v>
                  </c:pt>
                  <c:pt idx="18">
                    <c:v>4.5</c:v>
                  </c:pt>
                </c:numCache>
              </c:numRef>
            </c:minus>
          </c:errBars>
          <c:xVal>
            <c:numRef>
              <c:f>'Supp Figure S5a_U-118 MG'!$G$57:$AA$57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</c:numCache>
            </c:numRef>
          </c:xVal>
          <c:yVal>
            <c:numRef>
              <c:f>'Supp Figure S5a_U-118 MG'!$G$67:$Z$67</c:f>
              <c:numCache>
                <c:formatCode>0.0</c:formatCode>
                <c:ptCount val="20"/>
                <c:pt idx="0">
                  <c:v>0</c:v>
                </c:pt>
                <c:pt idx="1">
                  <c:v>-2</c:v>
                </c:pt>
                <c:pt idx="2">
                  <c:v>-1</c:v>
                </c:pt>
                <c:pt idx="3">
                  <c:v>-1.1000000000000001</c:v>
                </c:pt>
                <c:pt idx="4">
                  <c:v>0.8</c:v>
                </c:pt>
                <c:pt idx="5">
                  <c:v>0.5</c:v>
                </c:pt>
                <c:pt idx="6">
                  <c:v>1.7</c:v>
                </c:pt>
                <c:pt idx="7">
                  <c:v>0.8</c:v>
                </c:pt>
                <c:pt idx="8">
                  <c:v>0.5</c:v>
                </c:pt>
                <c:pt idx="9">
                  <c:v>2.1</c:v>
                </c:pt>
                <c:pt idx="10">
                  <c:v>2.4</c:v>
                </c:pt>
                <c:pt idx="11">
                  <c:v>3.5</c:v>
                </c:pt>
                <c:pt idx="12">
                  <c:v>4.9000000000000004</c:v>
                </c:pt>
                <c:pt idx="13">
                  <c:v>5.7</c:v>
                </c:pt>
                <c:pt idx="14">
                  <c:v>5.3</c:v>
                </c:pt>
                <c:pt idx="15">
                  <c:v>2.6</c:v>
                </c:pt>
                <c:pt idx="16">
                  <c:v>5.0999999999999996</c:v>
                </c:pt>
                <c:pt idx="17">
                  <c:v>4.0999999999999996</c:v>
                </c:pt>
                <c:pt idx="18">
                  <c:v>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E57-4AD7-94C8-1AAAC7D53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612280"/>
        <c:axId val="471612672"/>
      </c:scatterChart>
      <c:valAx>
        <c:axId val="4716122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Days after the first adminstration</a:t>
                </a:r>
              </a:p>
            </c:rich>
          </c:tx>
          <c:layout>
            <c:manualLayout>
              <c:xMode val="edge"/>
              <c:yMode val="edge"/>
              <c:x val="0.24572157242107115"/>
              <c:y val="0.9143331921228565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71612672"/>
        <c:crossesAt val="-10"/>
        <c:crossBetween val="midCat"/>
      </c:valAx>
      <c:valAx>
        <c:axId val="471612672"/>
        <c:scaling>
          <c:orientation val="minMax"/>
          <c:max val="14"/>
          <c:min val="-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aseline="0">
                    <a:latin typeface="Arial" pitchFamily="34" charset="0"/>
                    <a:cs typeface="Arial" pitchFamily="34" charset="0"/>
                  </a:defRPr>
                </a:pPr>
                <a:r>
                  <a:rPr lang="en-US" sz="1400" baseline="0">
                    <a:latin typeface="Arial" pitchFamily="34" charset="0"/>
                    <a:cs typeface="Arial" pitchFamily="34" charset="0"/>
                  </a:rPr>
                  <a:t>Body weight change (%)</a:t>
                </a:r>
              </a:p>
            </c:rich>
          </c:tx>
          <c:layout>
            <c:manualLayout>
              <c:xMode val="edge"/>
              <c:yMode val="edge"/>
              <c:x val="3.7652201373509962E-2"/>
              <c:y val="0.2219089055216155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71612280"/>
        <c:crossesAt val="-14"/>
        <c:crossBetween val="midCat"/>
        <c:majorUnit val="2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1380148351021339"/>
          <c:y val="2.9254539484392548E-3"/>
          <c:w val="0.3460459622164837"/>
          <c:h val="0.14965689697173576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1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88320368401276"/>
          <c:y val="6.2752335118188021E-2"/>
          <c:w val="0.68837393369096822"/>
          <c:h val="0.77677196280275917"/>
        </c:manualLayout>
      </c:layout>
      <c:scatterChart>
        <c:scatterStyle val="lineMarker"/>
        <c:varyColors val="0"/>
        <c:ser>
          <c:idx val="6"/>
          <c:order val="0"/>
          <c:tx>
            <c:strRef>
              <c:f>'Supp Figure S5c_KM12'!$A$14</c:f>
              <c:strCache>
                <c:ptCount val="1"/>
                <c:pt idx="0">
                  <c:v>0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'Supp Figure S5c_KM12'!$G$4:$Y$4</c:f>
              <c:numCache>
                <c:formatCode>General</c:formatCode>
                <c:ptCount val="19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'Supp Figure S5c_KM12'!$G$14:$Y$14</c:f>
              <c:numCache>
                <c:formatCode>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A0-40EC-8486-97F29854E552}"/>
            </c:ext>
          </c:extLst>
        </c:ser>
        <c:ser>
          <c:idx val="0"/>
          <c:order val="1"/>
          <c:tx>
            <c:strRef>
              <c:f>'Supp Figure S5c_KM12'!$A$5</c:f>
              <c:strCache>
                <c:ptCount val="1"/>
                <c:pt idx="0">
                  <c:v>Vehicle control 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x"/>
            <c:size val="7"/>
            <c:spPr>
              <a:noFill/>
              <a:ln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S5c_KM12'!$E$48:$Z$48</c:f>
                <c:numCache>
                  <c:formatCode>General</c:formatCode>
                  <c:ptCount val="22"/>
                  <c:pt idx="0">
                    <c:v>0</c:v>
                  </c:pt>
                  <c:pt idx="1">
                    <c:v>1.9568761043459488</c:v>
                  </c:pt>
                  <c:pt idx="2">
                    <c:v>4.2930422987821704</c:v>
                  </c:pt>
                  <c:pt idx="3">
                    <c:v>5.7439974204421018</c:v>
                  </c:pt>
                  <c:pt idx="4">
                    <c:v>5.3443321321145048</c:v>
                  </c:pt>
                </c:numCache>
              </c:numRef>
            </c:plus>
            <c:minus>
              <c:numRef>
                <c:f>'Supp Figure S5c_KM12'!$E$48:$Z$48</c:f>
                <c:numCache>
                  <c:formatCode>General</c:formatCode>
                  <c:ptCount val="22"/>
                  <c:pt idx="0">
                    <c:v>0</c:v>
                  </c:pt>
                  <c:pt idx="1">
                    <c:v>1.9568761043459488</c:v>
                  </c:pt>
                  <c:pt idx="2">
                    <c:v>4.2930422987821704</c:v>
                  </c:pt>
                  <c:pt idx="3">
                    <c:v>5.7439974204421018</c:v>
                  </c:pt>
                  <c:pt idx="4">
                    <c:v>5.3443321321145048</c:v>
                  </c:pt>
                </c:numCache>
              </c:numRef>
            </c:minus>
          </c:errBars>
          <c:xVal>
            <c:numRef>
              <c:f>'Supp Figure S5c_KM12'!$G$4:$AD$4</c:f>
              <c:numCache>
                <c:formatCode>General</c:formatCode>
                <c:ptCount val="2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'Supp Figure S5c_KM12'!$G$5:$AD$5</c:f>
              <c:numCache>
                <c:formatCode>0.0</c:formatCode>
                <c:ptCount val="24"/>
                <c:pt idx="0">
                  <c:v>0</c:v>
                </c:pt>
                <c:pt idx="1">
                  <c:v>3.6521208519808912</c:v>
                </c:pt>
                <c:pt idx="2">
                  <c:v>2.7928187938878182</c:v>
                </c:pt>
                <c:pt idx="3">
                  <c:v>7.6999984214134169</c:v>
                </c:pt>
                <c:pt idx="4">
                  <c:v>10.67743114390121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A0-40EC-8486-97F29854E552}"/>
            </c:ext>
          </c:extLst>
        </c:ser>
        <c:ser>
          <c:idx val="7"/>
          <c:order val="2"/>
          <c:tx>
            <c:strRef>
              <c:f>'Supp Figure S5c_KM12'!$A$6</c:f>
              <c:strCache>
                <c:ptCount val="1"/>
                <c:pt idx="0">
                  <c:v>DS-6051b 6.25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plus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S5c_KM12'!$E$49:$I$49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1.2058205371269293</c:v>
                  </c:pt>
                  <c:pt idx="2">
                    <c:v>1.9871235208189859</c:v>
                  </c:pt>
                  <c:pt idx="3">
                    <c:v>2.0136409145448213</c:v>
                  </c:pt>
                  <c:pt idx="4">
                    <c:v>2.8922328755356568</c:v>
                  </c:pt>
                </c:numCache>
              </c:numRef>
            </c:plus>
            <c:minus>
              <c:numRef>
                <c:f>'Supp Figure S5c_KM12'!$E$49:$I$49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1.2058205371269293</c:v>
                  </c:pt>
                  <c:pt idx="2">
                    <c:v>1.9871235208189859</c:v>
                  </c:pt>
                  <c:pt idx="3">
                    <c:v>2.0136409145448213</c:v>
                  </c:pt>
                  <c:pt idx="4">
                    <c:v>2.8922328755356568</c:v>
                  </c:pt>
                </c:numCache>
              </c:numRef>
            </c:minus>
          </c:errBars>
          <c:xVal>
            <c:numRef>
              <c:f>'Supp Figure S5c_KM12'!$G$4:$K$4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</c:numCache>
            </c:numRef>
          </c:xVal>
          <c:yVal>
            <c:numRef>
              <c:f>'Supp Figure S5c_KM12'!$G$6:$K$6</c:f>
              <c:numCache>
                <c:formatCode>0.0</c:formatCode>
                <c:ptCount val="5"/>
                <c:pt idx="0">
                  <c:v>0</c:v>
                </c:pt>
                <c:pt idx="1">
                  <c:v>2.6009028843199822</c:v>
                </c:pt>
                <c:pt idx="2">
                  <c:v>1.1746686827947155</c:v>
                </c:pt>
                <c:pt idx="3">
                  <c:v>4.7074003019003285</c:v>
                </c:pt>
                <c:pt idx="4">
                  <c:v>8.6880884478716283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EA0-40EC-8486-97F29854E552}"/>
            </c:ext>
          </c:extLst>
        </c:ser>
        <c:ser>
          <c:idx val="5"/>
          <c:order val="3"/>
          <c:tx>
            <c:strRef>
              <c:f>'Supp Figure S5c_KM12'!$A$7</c:f>
              <c:strCache>
                <c:ptCount val="1"/>
                <c:pt idx="0">
                  <c:v>DS-6051b 12.5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S5c_KM12'!$E$50:$I$50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2.1300987583748903</c:v>
                  </c:pt>
                  <c:pt idx="2">
                    <c:v>3.9350015505151346</c:v>
                  </c:pt>
                  <c:pt idx="3">
                    <c:v>5.2741026442299583</c:v>
                  </c:pt>
                  <c:pt idx="4">
                    <c:v>5.8879773722535944</c:v>
                  </c:pt>
                </c:numCache>
              </c:numRef>
            </c:plus>
            <c:minus>
              <c:numRef>
                <c:f>'Supp Figure S5c_KM12'!$E$50:$I$50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2.1300987583748903</c:v>
                  </c:pt>
                  <c:pt idx="2">
                    <c:v>3.9350015505151346</c:v>
                  </c:pt>
                  <c:pt idx="3">
                    <c:v>5.2741026442299583</c:v>
                  </c:pt>
                  <c:pt idx="4">
                    <c:v>5.8879773722535944</c:v>
                  </c:pt>
                </c:numCache>
              </c:numRef>
            </c:minus>
          </c:errBars>
          <c:xVal>
            <c:numRef>
              <c:f>'Supp Figure S5c_KM12'!$G$4:$K$4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</c:numCache>
            </c:numRef>
          </c:xVal>
          <c:yVal>
            <c:numRef>
              <c:f>'Supp Figure S5c_KM12'!$G$7:$K$7</c:f>
              <c:numCache>
                <c:formatCode>0.0</c:formatCode>
                <c:ptCount val="5"/>
                <c:pt idx="0">
                  <c:v>0</c:v>
                </c:pt>
                <c:pt idx="1">
                  <c:v>3.8812075496290497</c:v>
                </c:pt>
                <c:pt idx="2">
                  <c:v>4.0745940381272749</c:v>
                </c:pt>
                <c:pt idx="3">
                  <c:v>7.7401970396487361</c:v>
                </c:pt>
                <c:pt idx="4">
                  <c:v>11.412251001640662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EA0-40EC-8486-97F29854E552}"/>
            </c:ext>
          </c:extLst>
        </c:ser>
        <c:ser>
          <c:idx val="3"/>
          <c:order val="4"/>
          <c:tx>
            <c:strRef>
              <c:f>'Supp Figure S5c_KM12'!$A$8</c:f>
              <c:strCache>
                <c:ptCount val="1"/>
                <c:pt idx="0">
                  <c:v>DS-6051b 25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diamond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S5c_KM12'!$E$51:$AA$51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1.7211122252157813</c:v>
                  </c:pt>
                  <c:pt idx="2">
                    <c:v>1.7429341093808584</c:v>
                  </c:pt>
                  <c:pt idx="3">
                    <c:v>1.6225833477450546</c:v>
                  </c:pt>
                  <c:pt idx="4">
                    <c:v>1.7865868128269129</c:v>
                  </c:pt>
                </c:numCache>
              </c:numRef>
            </c:plus>
            <c:minus>
              <c:numRef>
                <c:f>'Supp Figure S5c_KM12'!$E$51:$AA$51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1.7211122252157813</c:v>
                  </c:pt>
                  <c:pt idx="2">
                    <c:v>1.7429341093808584</c:v>
                  </c:pt>
                  <c:pt idx="3">
                    <c:v>1.6225833477450546</c:v>
                  </c:pt>
                  <c:pt idx="4">
                    <c:v>1.7865868128269129</c:v>
                  </c:pt>
                </c:numCache>
              </c:numRef>
            </c:minus>
          </c:errBars>
          <c:xVal>
            <c:numRef>
              <c:f>'Supp Figure S5c_KM12'!$G$4:$AD$4</c:f>
              <c:numCache>
                <c:formatCode>General</c:formatCode>
                <c:ptCount val="2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'Supp Figure S5c_KM12'!$G$8:$AD$8</c:f>
              <c:numCache>
                <c:formatCode>0.0</c:formatCode>
                <c:ptCount val="24"/>
                <c:pt idx="0">
                  <c:v>0</c:v>
                </c:pt>
                <c:pt idx="1">
                  <c:v>1.9191850711015856</c:v>
                </c:pt>
                <c:pt idx="2">
                  <c:v>2.0633107195630114</c:v>
                </c:pt>
                <c:pt idx="3">
                  <c:v>5.6814166803843413</c:v>
                </c:pt>
                <c:pt idx="4">
                  <c:v>7.2023360918265169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EA0-40EC-8486-97F29854E552}"/>
            </c:ext>
          </c:extLst>
        </c:ser>
        <c:ser>
          <c:idx val="1"/>
          <c:order val="5"/>
          <c:tx>
            <c:strRef>
              <c:f>'Supp Figure S5c_KM12'!$A$9</c:f>
              <c:strCache>
                <c:ptCount val="1"/>
                <c:pt idx="0">
                  <c:v>DS-6051b 50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S5c_KM12'!$E$52:$AA$52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0.68951215708550651</c:v>
                  </c:pt>
                  <c:pt idx="2">
                    <c:v>1.8794277620208459</c:v>
                  </c:pt>
                  <c:pt idx="3">
                    <c:v>3.0212385220724847</c:v>
                  </c:pt>
                  <c:pt idx="4">
                    <c:v>3.549911264892895</c:v>
                  </c:pt>
                </c:numCache>
              </c:numRef>
            </c:plus>
            <c:minus>
              <c:numRef>
                <c:f>'Supp Figure S5c_KM12'!$E$52:$AA$52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0.68951215708550651</c:v>
                  </c:pt>
                  <c:pt idx="2">
                    <c:v>1.8794277620208459</c:v>
                  </c:pt>
                  <c:pt idx="3">
                    <c:v>3.0212385220724847</c:v>
                  </c:pt>
                  <c:pt idx="4">
                    <c:v>3.549911264892895</c:v>
                  </c:pt>
                </c:numCache>
              </c:numRef>
            </c:minus>
          </c:errBars>
          <c:xVal>
            <c:numRef>
              <c:f>'Supp Figure S5c_KM12'!$G$4:$AD$4</c:f>
              <c:numCache>
                <c:formatCode>General</c:formatCode>
                <c:ptCount val="2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'Supp Figure S5c_KM12'!$G$9:$AD$9</c:f>
              <c:numCache>
                <c:formatCode>0.0</c:formatCode>
                <c:ptCount val="24"/>
                <c:pt idx="0">
                  <c:v>0</c:v>
                </c:pt>
                <c:pt idx="1">
                  <c:v>0.2265567137655804</c:v>
                </c:pt>
                <c:pt idx="2">
                  <c:v>-4.2926579084090832</c:v>
                </c:pt>
                <c:pt idx="3">
                  <c:v>-2.9545375330267873</c:v>
                </c:pt>
                <c:pt idx="4">
                  <c:v>-3.748503946404325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EA0-40EC-8486-97F29854E552}"/>
            </c:ext>
          </c:extLst>
        </c:ser>
        <c:ser>
          <c:idx val="2"/>
          <c:order val="6"/>
          <c:tx>
            <c:strRef>
              <c:f>'Supp Figure S5c_KM12'!$A$10</c:f>
              <c:strCache>
                <c:ptCount val="1"/>
                <c:pt idx="0">
                  <c:v>DS-6051b 100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S5c_KM12'!$E$53:$K$53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1.5599934184923592</c:v>
                  </c:pt>
                  <c:pt idx="2">
                    <c:v>3.6124980327034333</c:v>
                  </c:pt>
                  <c:pt idx="3">
                    <c:v>1.475358595984219</c:v>
                  </c:pt>
                  <c:pt idx="4">
                    <c:v>2.4025216005559105</c:v>
                  </c:pt>
                </c:numCache>
              </c:numRef>
            </c:plus>
            <c:minus>
              <c:numRef>
                <c:f>'Supp Figure S5c_KM12'!$E$53:$K$53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1.5599934184923592</c:v>
                  </c:pt>
                  <c:pt idx="2">
                    <c:v>3.6124980327034333</c:v>
                  </c:pt>
                  <c:pt idx="3">
                    <c:v>1.475358595984219</c:v>
                  </c:pt>
                  <c:pt idx="4">
                    <c:v>2.4025216005559105</c:v>
                  </c:pt>
                </c:numCache>
              </c:numRef>
            </c:minus>
          </c:errBars>
          <c:xVal>
            <c:numRef>
              <c:f>'Supp Figure S5c_KM12'!$G$4:$AB$4</c:f>
              <c:numCache>
                <c:formatCode>General</c:formatCode>
                <c:ptCount val="2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'Supp Figure S5c_KM12'!$G$10:$AA$10</c:f>
              <c:numCache>
                <c:formatCode>0.0</c:formatCode>
                <c:ptCount val="21"/>
                <c:pt idx="0">
                  <c:v>0</c:v>
                </c:pt>
                <c:pt idx="1">
                  <c:v>1.8567430251943495</c:v>
                </c:pt>
                <c:pt idx="2">
                  <c:v>-3.3504018124349688</c:v>
                </c:pt>
                <c:pt idx="3">
                  <c:v>-4.3250677827496347</c:v>
                </c:pt>
                <c:pt idx="4">
                  <c:v>-4.6889494886923373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EA0-40EC-8486-97F29854E552}"/>
            </c:ext>
          </c:extLst>
        </c:ser>
        <c:ser>
          <c:idx val="4"/>
          <c:order val="7"/>
          <c:tx>
            <c:strRef>
              <c:f>'Supp Figure S5c_KM12'!$A$11</c:f>
              <c:strCache>
                <c:ptCount val="1"/>
                <c:pt idx="0">
                  <c:v>DS-6051b 200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S5c_KM12'!$E$54:$J$54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3.3684230076049841</c:v>
                  </c:pt>
                  <c:pt idx="2">
                    <c:v>1.7771409265978131</c:v>
                  </c:pt>
                  <c:pt idx="3">
                    <c:v>6.632227652645919</c:v>
                  </c:pt>
                  <c:pt idx="4">
                    <c:v>6.2593754559705133</c:v>
                  </c:pt>
                </c:numCache>
              </c:numRef>
            </c:plus>
            <c:minus>
              <c:numRef>
                <c:f>'Supp Figure S5c_KM12'!$E$54:$J$54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3.3684230076049841</c:v>
                  </c:pt>
                  <c:pt idx="2">
                    <c:v>1.7771409265978131</c:v>
                  </c:pt>
                  <c:pt idx="3">
                    <c:v>6.632227652645919</c:v>
                  </c:pt>
                  <c:pt idx="4">
                    <c:v>6.2593754559705133</c:v>
                  </c:pt>
                </c:numCache>
              </c:numRef>
            </c:minus>
          </c:errBars>
          <c:xVal>
            <c:numRef>
              <c:f>'Supp Figure S5c_KM12'!$G$4:$AA$4</c:f>
              <c:numCache>
                <c:formatCode>General</c:formatCode>
                <c:ptCount val="2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'Supp Figure S5c_KM12'!$G$11:$Z$11</c:f>
              <c:numCache>
                <c:formatCode>0.0</c:formatCode>
                <c:ptCount val="20"/>
                <c:pt idx="0">
                  <c:v>0</c:v>
                </c:pt>
                <c:pt idx="1">
                  <c:v>3.3984737605007567</c:v>
                </c:pt>
                <c:pt idx="2">
                  <c:v>3.2128342467140651</c:v>
                </c:pt>
                <c:pt idx="3">
                  <c:v>5.0882973982074358</c:v>
                </c:pt>
                <c:pt idx="4">
                  <c:v>4.5868923175201779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EA0-40EC-8486-97F29854E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251592"/>
        <c:axId val="467251984"/>
      </c:scatterChart>
      <c:valAx>
        <c:axId val="467251592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Days after the first adminstration</a:t>
                </a:r>
              </a:p>
            </c:rich>
          </c:tx>
          <c:layout>
            <c:manualLayout>
              <c:xMode val="edge"/>
              <c:yMode val="edge"/>
              <c:x val="0.24572157242107115"/>
              <c:y val="0.9143331921228565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67251984"/>
        <c:crossesAt val="-10"/>
        <c:crossBetween val="midCat"/>
      </c:valAx>
      <c:valAx>
        <c:axId val="467251984"/>
        <c:scaling>
          <c:orientation val="minMax"/>
          <c:max val="18"/>
          <c:min val="-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aseline="0">
                    <a:latin typeface="Arial" pitchFamily="34" charset="0"/>
                    <a:cs typeface="Arial" pitchFamily="34" charset="0"/>
                  </a:defRPr>
                </a:pPr>
                <a:r>
                  <a:rPr lang="en-US" sz="1400" baseline="0">
                    <a:latin typeface="Arial" pitchFamily="34" charset="0"/>
                    <a:cs typeface="Arial" pitchFamily="34" charset="0"/>
                  </a:rPr>
                  <a:t>Body weight change (%)</a:t>
                </a:r>
              </a:p>
            </c:rich>
          </c:tx>
          <c:layout>
            <c:manualLayout>
              <c:xMode val="edge"/>
              <c:yMode val="edge"/>
              <c:x val="3.7652201373509962E-2"/>
              <c:y val="0.2219089055216155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67251592"/>
        <c:crossesAt val="-10"/>
        <c:crossBetween val="midCat"/>
        <c:majorUnit val="2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1380148351021339"/>
          <c:y val="4.1563524965561482E-2"/>
          <c:w val="0.33271364040195694"/>
          <c:h val="0.25836091565708952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1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88320368401276"/>
          <c:y val="6.2752335118188021E-2"/>
          <c:w val="0.68837393369096822"/>
          <c:h val="0.77677196280275917"/>
        </c:manualLayout>
      </c:layout>
      <c:scatterChart>
        <c:scatterStyle val="lineMarker"/>
        <c:varyColors val="0"/>
        <c:ser>
          <c:idx val="6"/>
          <c:order val="0"/>
          <c:tx>
            <c:strRef>
              <c:f>'Supp Figure S5d'!$A$86</c:f>
              <c:strCache>
                <c:ptCount val="1"/>
                <c:pt idx="0">
                  <c:v>0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'Supp Figure S5d'!$G$72:$L$72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S5d'!$G$86:$L$86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04-4BAA-8372-89F9323E4F77}"/>
            </c:ext>
          </c:extLst>
        </c:ser>
        <c:ser>
          <c:idx val="0"/>
          <c:order val="1"/>
          <c:tx>
            <c:strRef>
              <c:f>'Supp Figure S5d'!$A$74</c:f>
              <c:strCache>
                <c:ptCount val="1"/>
                <c:pt idx="0">
                  <c:v>Vehicle control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x"/>
            <c:size val="7"/>
            <c:spPr>
              <a:noFill/>
              <a:ln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S5d'!$E$123:$J$123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1.1000000000000001</c:v>
                  </c:pt>
                  <c:pt idx="2">
                    <c:v>1.5</c:v>
                  </c:pt>
                  <c:pt idx="3">
                    <c:v>2.6</c:v>
                  </c:pt>
                  <c:pt idx="4">
                    <c:v>2.9</c:v>
                  </c:pt>
                </c:numCache>
              </c:numRef>
            </c:plus>
            <c:minus>
              <c:numRef>
                <c:f>'Supp Figure S5d'!$E$123:$J$123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1.1000000000000001</c:v>
                  </c:pt>
                  <c:pt idx="2">
                    <c:v>1.5</c:v>
                  </c:pt>
                  <c:pt idx="3">
                    <c:v>2.6</c:v>
                  </c:pt>
                  <c:pt idx="4">
                    <c:v>2.9</c:v>
                  </c:pt>
                </c:numCache>
              </c:numRef>
            </c:minus>
          </c:errBars>
          <c:xVal>
            <c:numRef>
              <c:f>'Supp Figure S5d'!$G$72:$P$72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S5d'!$G$74:$P$74</c:f>
              <c:numCache>
                <c:formatCode>0.0</c:formatCode>
                <c:ptCount val="10"/>
                <c:pt idx="0">
                  <c:v>0</c:v>
                </c:pt>
                <c:pt idx="1">
                  <c:v>-2.4</c:v>
                </c:pt>
                <c:pt idx="2">
                  <c:v>-1.7</c:v>
                </c:pt>
                <c:pt idx="3">
                  <c:v>-0.5</c:v>
                </c:pt>
                <c:pt idx="4">
                  <c:v>-0.3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04-4BAA-8372-89F9323E4F77}"/>
            </c:ext>
          </c:extLst>
        </c:ser>
        <c:ser>
          <c:idx val="3"/>
          <c:order val="2"/>
          <c:tx>
            <c:strRef>
              <c:f>'Supp Figure S5d'!$A$76</c:f>
              <c:strCache>
                <c:ptCount val="1"/>
                <c:pt idx="0">
                  <c:v>DS-6051b 3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diamond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S5d'!$E$125:$K$125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1.6</c:v>
                  </c:pt>
                  <c:pt idx="2">
                    <c:v>2.4</c:v>
                  </c:pt>
                  <c:pt idx="3">
                    <c:v>2.2999999999999998</c:v>
                  </c:pt>
                  <c:pt idx="4">
                    <c:v>2.4</c:v>
                  </c:pt>
                </c:numCache>
              </c:numRef>
            </c:plus>
            <c:minus>
              <c:numRef>
                <c:f>'Supp Figure S5d'!$E$125:$K$125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1.6</c:v>
                  </c:pt>
                  <c:pt idx="2">
                    <c:v>2.4</c:v>
                  </c:pt>
                  <c:pt idx="3">
                    <c:v>2.2999999999999998</c:v>
                  </c:pt>
                  <c:pt idx="4">
                    <c:v>2.4</c:v>
                  </c:pt>
                </c:numCache>
              </c:numRef>
            </c:minus>
          </c:errBars>
          <c:xVal>
            <c:numRef>
              <c:f>'Supp Figure S5d'!$G$72:$P$72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S5d'!$G$76:$P$76</c:f>
              <c:numCache>
                <c:formatCode>0.0</c:formatCode>
                <c:ptCount val="10"/>
                <c:pt idx="0">
                  <c:v>0</c:v>
                </c:pt>
                <c:pt idx="1">
                  <c:v>-1.4</c:v>
                </c:pt>
                <c:pt idx="2">
                  <c:v>0.1</c:v>
                </c:pt>
                <c:pt idx="3">
                  <c:v>0.9</c:v>
                </c:pt>
                <c:pt idx="4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604-4BAA-8372-89F9323E4F77}"/>
            </c:ext>
          </c:extLst>
        </c:ser>
        <c:ser>
          <c:idx val="1"/>
          <c:order val="3"/>
          <c:tx>
            <c:strRef>
              <c:f>'Supp Figure S5d'!$A$78</c:f>
              <c:strCache>
                <c:ptCount val="1"/>
                <c:pt idx="0">
                  <c:v>DS-6051b 10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S5d'!$E$127:$K$127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1.3</c:v>
                  </c:pt>
                  <c:pt idx="2">
                    <c:v>2</c:v>
                  </c:pt>
                  <c:pt idx="3">
                    <c:v>1.4</c:v>
                  </c:pt>
                  <c:pt idx="4">
                    <c:v>1.8</c:v>
                  </c:pt>
                </c:numCache>
              </c:numRef>
            </c:plus>
            <c:minus>
              <c:numRef>
                <c:f>'Supp Figure S5d'!$E$127:$K$127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1.3</c:v>
                  </c:pt>
                  <c:pt idx="2">
                    <c:v>2</c:v>
                  </c:pt>
                  <c:pt idx="3">
                    <c:v>1.4</c:v>
                  </c:pt>
                  <c:pt idx="4">
                    <c:v>1.8</c:v>
                  </c:pt>
                </c:numCache>
              </c:numRef>
            </c:minus>
          </c:errBars>
          <c:xVal>
            <c:numRef>
              <c:f>'Supp Figure S5d'!$G$72:$P$72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S5d'!$G$78:$P$78</c:f>
              <c:numCache>
                <c:formatCode>0.0</c:formatCode>
                <c:ptCount val="10"/>
                <c:pt idx="0">
                  <c:v>0</c:v>
                </c:pt>
                <c:pt idx="1">
                  <c:v>-2.6</c:v>
                </c:pt>
                <c:pt idx="2">
                  <c:v>-0.7</c:v>
                </c:pt>
                <c:pt idx="3">
                  <c:v>0.3</c:v>
                </c:pt>
                <c:pt idx="4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604-4BAA-8372-89F9323E4F77}"/>
            </c:ext>
          </c:extLst>
        </c:ser>
        <c:ser>
          <c:idx val="2"/>
          <c:order val="4"/>
          <c:tx>
            <c:strRef>
              <c:f>'Supp Figure S5d'!$A$80</c:f>
              <c:strCache>
                <c:ptCount val="1"/>
                <c:pt idx="0">
                  <c:v>DS-6051b 30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S5d'!$E$129:$I$129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1.1000000000000001</c:v>
                  </c:pt>
                  <c:pt idx="2">
                    <c:v>0.6</c:v>
                  </c:pt>
                  <c:pt idx="3">
                    <c:v>0.9</c:v>
                  </c:pt>
                  <c:pt idx="4">
                    <c:v>1.7</c:v>
                  </c:pt>
                </c:numCache>
              </c:numRef>
            </c:plus>
            <c:minus>
              <c:numRef>
                <c:f>'Supp Figure S5d'!$E$129:$I$129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1.1000000000000001</c:v>
                  </c:pt>
                  <c:pt idx="2">
                    <c:v>0.6</c:v>
                  </c:pt>
                  <c:pt idx="3">
                    <c:v>0.9</c:v>
                  </c:pt>
                  <c:pt idx="4">
                    <c:v>1.7</c:v>
                  </c:pt>
                </c:numCache>
              </c:numRef>
            </c:minus>
          </c:errBars>
          <c:xVal>
            <c:numRef>
              <c:f>'Supp Figure S5d'!$G$72:$N$72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S5d'!$G$80:$M$80</c:f>
              <c:numCache>
                <c:formatCode>0.0</c:formatCode>
                <c:ptCount val="7"/>
                <c:pt idx="0">
                  <c:v>0</c:v>
                </c:pt>
                <c:pt idx="1">
                  <c:v>-3</c:v>
                </c:pt>
                <c:pt idx="2">
                  <c:v>-2.1</c:v>
                </c:pt>
                <c:pt idx="3">
                  <c:v>-2</c:v>
                </c:pt>
                <c:pt idx="4">
                  <c:v>-3.2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604-4BAA-8372-89F9323E4F77}"/>
            </c:ext>
          </c:extLst>
        </c:ser>
        <c:ser>
          <c:idx val="4"/>
          <c:order val="5"/>
          <c:tx>
            <c:strRef>
              <c:f>'Supp Figure S5d'!$A$82</c:f>
              <c:strCache>
                <c:ptCount val="1"/>
                <c:pt idx="0">
                  <c:v>DS-6051b 100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S5d'!$E$131:$H$131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</c:v>
                  </c:pt>
                  <c:pt idx="2">
                    <c:v>0.8</c:v>
                  </c:pt>
                  <c:pt idx="3">
                    <c:v>2</c:v>
                  </c:pt>
                </c:numCache>
              </c:numRef>
            </c:plus>
            <c:minus>
              <c:numRef>
                <c:f>'Supp Figure S5d'!$E$131:$H$131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</c:v>
                  </c:pt>
                  <c:pt idx="2">
                    <c:v>0.8</c:v>
                  </c:pt>
                  <c:pt idx="3">
                    <c:v>2</c:v>
                  </c:pt>
                </c:numCache>
              </c:numRef>
            </c:minus>
          </c:errBars>
          <c:xVal>
            <c:numRef>
              <c:f>'Supp Figure S5d'!$G$72:$M$72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S5d'!$G$82:$L$82</c:f>
              <c:numCache>
                <c:formatCode>0.0</c:formatCode>
                <c:ptCount val="6"/>
                <c:pt idx="0">
                  <c:v>0</c:v>
                </c:pt>
                <c:pt idx="1">
                  <c:v>-3</c:v>
                </c:pt>
                <c:pt idx="2">
                  <c:v>-2.4</c:v>
                </c:pt>
                <c:pt idx="3">
                  <c:v>-3</c:v>
                </c:pt>
                <c:pt idx="4">
                  <c:v>-2.2000000000000002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604-4BAA-8372-89F9323E4F77}"/>
            </c:ext>
          </c:extLst>
        </c:ser>
        <c:ser>
          <c:idx val="5"/>
          <c:order val="6"/>
          <c:tx>
            <c:strRef>
              <c:f>'Supp Figure S5d'!$A$84</c:f>
              <c:strCache>
                <c:ptCount val="1"/>
                <c:pt idx="0">
                  <c:v>Crizotinib 100 mg/kg</c:v>
                </c:pt>
              </c:strCache>
            </c:strRef>
          </c:tx>
          <c:spPr>
            <a:ln w="22225">
              <a:solidFill>
                <a:schemeClr val="tx1"/>
              </a:solidFill>
              <a:prstDash val="dash"/>
            </a:ln>
          </c:spPr>
          <c:marker>
            <c:symbol val="circle"/>
            <c:size val="7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S5d'!$E$133:$I$133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1.3</c:v>
                  </c:pt>
                  <c:pt idx="2">
                    <c:v>0.9</c:v>
                  </c:pt>
                  <c:pt idx="3">
                    <c:v>2.2000000000000002</c:v>
                  </c:pt>
                  <c:pt idx="4">
                    <c:v>1.4</c:v>
                  </c:pt>
                </c:numCache>
              </c:numRef>
            </c:plus>
            <c:minus>
              <c:numRef>
                <c:f>'Supp Figure S5d'!$E$133:$I$133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1.3</c:v>
                  </c:pt>
                  <c:pt idx="2">
                    <c:v>0.9</c:v>
                  </c:pt>
                  <c:pt idx="3">
                    <c:v>2.2000000000000002</c:v>
                  </c:pt>
                  <c:pt idx="4">
                    <c:v>1.4</c:v>
                  </c:pt>
                </c:numCache>
              </c:numRef>
            </c:minus>
          </c:errBars>
          <c:xVal>
            <c:numRef>
              <c:f>'Supp Figure S5d'!$G$72:$N$72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S5d'!$G$84:$M$84</c:f>
              <c:numCache>
                <c:formatCode>0.0</c:formatCode>
                <c:ptCount val="7"/>
                <c:pt idx="0">
                  <c:v>0</c:v>
                </c:pt>
                <c:pt idx="1">
                  <c:v>-2</c:v>
                </c:pt>
                <c:pt idx="2">
                  <c:v>-1.9</c:v>
                </c:pt>
                <c:pt idx="3">
                  <c:v>-1.7</c:v>
                </c:pt>
                <c:pt idx="4">
                  <c:v>-4.4000000000000004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604-4BAA-8372-89F9323E4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252376"/>
        <c:axId val="467252768"/>
      </c:scatterChart>
      <c:valAx>
        <c:axId val="467252376"/>
        <c:scaling>
          <c:orientation val="minMax"/>
          <c:max val="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Days after the first adminstration</a:t>
                </a:r>
              </a:p>
            </c:rich>
          </c:tx>
          <c:layout>
            <c:manualLayout>
              <c:xMode val="edge"/>
              <c:yMode val="edge"/>
              <c:x val="0.24572157242107115"/>
              <c:y val="0.9143331921228565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67252768"/>
        <c:crossesAt val="-10"/>
        <c:crossBetween val="midCat"/>
      </c:valAx>
      <c:valAx>
        <c:axId val="467252768"/>
        <c:scaling>
          <c:orientation val="minMax"/>
          <c:max val="10"/>
          <c:min val="-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aseline="0">
                    <a:latin typeface="Arial" pitchFamily="34" charset="0"/>
                    <a:cs typeface="Arial" pitchFamily="34" charset="0"/>
                  </a:defRPr>
                </a:pPr>
                <a:r>
                  <a:rPr lang="en-US" sz="1400" baseline="0">
                    <a:latin typeface="Arial" pitchFamily="34" charset="0"/>
                    <a:cs typeface="Arial" pitchFamily="34" charset="0"/>
                  </a:rPr>
                  <a:t>Body weight change (%)</a:t>
                </a:r>
              </a:p>
            </c:rich>
          </c:tx>
          <c:layout>
            <c:manualLayout>
              <c:xMode val="edge"/>
              <c:yMode val="edge"/>
              <c:x val="3.7652201373509962E-2"/>
              <c:y val="0.2219089055216155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67252376"/>
        <c:crossesAt val="-10"/>
        <c:crossBetween val="midCat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1380148351021339"/>
          <c:y val="4.1563524965561482E-2"/>
          <c:w val="0.3460459622164837"/>
          <c:h val="0.26005138559208496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1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88320368401276"/>
          <c:y val="6.2752335118188021E-2"/>
          <c:w val="0.68837393369096822"/>
          <c:h val="0.77677196280275917"/>
        </c:manualLayout>
      </c:layout>
      <c:scatterChart>
        <c:scatterStyle val="lineMarker"/>
        <c:varyColors val="0"/>
        <c:ser>
          <c:idx val="6"/>
          <c:order val="0"/>
          <c:tx>
            <c:strRef>
              <c:f>'Supp Figure S5e'!$A$86</c:f>
              <c:strCache>
                <c:ptCount val="1"/>
                <c:pt idx="0">
                  <c:v>0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'Supp Figure S5e'!$G$72:$L$72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S5e'!$G$86:$L$86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69-4360-AE0F-FBAC302D2FE5}"/>
            </c:ext>
          </c:extLst>
        </c:ser>
        <c:ser>
          <c:idx val="0"/>
          <c:order val="1"/>
          <c:tx>
            <c:strRef>
              <c:f>'Supp Figure S5e'!$A$74</c:f>
              <c:strCache>
                <c:ptCount val="1"/>
                <c:pt idx="0">
                  <c:v>Vehicle control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x"/>
            <c:size val="7"/>
            <c:spPr>
              <a:noFill/>
              <a:ln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S5e'!$E$123:$J$123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1.4</c:v>
                  </c:pt>
                  <c:pt idx="2">
                    <c:v>1.9</c:v>
                  </c:pt>
                  <c:pt idx="3">
                    <c:v>1.3</c:v>
                  </c:pt>
                  <c:pt idx="4">
                    <c:v>2.2999999999999998</c:v>
                  </c:pt>
                </c:numCache>
              </c:numRef>
            </c:plus>
            <c:minus>
              <c:numRef>
                <c:f>'Supp Figure S5e'!$E$123:$J$123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1.4</c:v>
                  </c:pt>
                  <c:pt idx="2">
                    <c:v>1.9</c:v>
                  </c:pt>
                  <c:pt idx="3">
                    <c:v>1.3</c:v>
                  </c:pt>
                  <c:pt idx="4">
                    <c:v>2.2999999999999998</c:v>
                  </c:pt>
                </c:numCache>
              </c:numRef>
            </c:minus>
          </c:errBars>
          <c:xVal>
            <c:numRef>
              <c:f>'Supp Figure S5e'!$G$72:$P$72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S5e'!$G$74:$P$74</c:f>
              <c:numCache>
                <c:formatCode>0.0</c:formatCode>
                <c:ptCount val="10"/>
                <c:pt idx="0">
                  <c:v>0</c:v>
                </c:pt>
                <c:pt idx="1">
                  <c:v>-2.2000000000000002</c:v>
                </c:pt>
                <c:pt idx="2">
                  <c:v>-1.6</c:v>
                </c:pt>
                <c:pt idx="3">
                  <c:v>-0.3</c:v>
                </c:pt>
                <c:pt idx="4">
                  <c:v>1.3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69-4360-AE0F-FBAC302D2FE5}"/>
            </c:ext>
          </c:extLst>
        </c:ser>
        <c:ser>
          <c:idx val="3"/>
          <c:order val="2"/>
          <c:tx>
            <c:strRef>
              <c:f>'Supp Figure S5e'!$A$76</c:f>
              <c:strCache>
                <c:ptCount val="1"/>
                <c:pt idx="0">
                  <c:v>DS-6051b 3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diamond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S5e'!$E$125:$K$125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1.5</c:v>
                  </c:pt>
                  <c:pt idx="2">
                    <c:v>3</c:v>
                  </c:pt>
                  <c:pt idx="3">
                    <c:v>3.2</c:v>
                  </c:pt>
                  <c:pt idx="4">
                    <c:v>2.9</c:v>
                  </c:pt>
                </c:numCache>
              </c:numRef>
            </c:plus>
            <c:minus>
              <c:numRef>
                <c:f>'Supp Figure S5e'!$E$125:$K$125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1.5</c:v>
                  </c:pt>
                  <c:pt idx="2">
                    <c:v>3</c:v>
                  </c:pt>
                  <c:pt idx="3">
                    <c:v>3.2</c:v>
                  </c:pt>
                  <c:pt idx="4">
                    <c:v>2.9</c:v>
                  </c:pt>
                </c:numCache>
              </c:numRef>
            </c:minus>
          </c:errBars>
          <c:xVal>
            <c:numRef>
              <c:f>'Supp Figure S5e'!$G$72:$P$72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S5e'!$G$76:$P$76</c:f>
              <c:numCache>
                <c:formatCode>0.0</c:formatCode>
                <c:ptCount val="10"/>
                <c:pt idx="0">
                  <c:v>0</c:v>
                </c:pt>
                <c:pt idx="1">
                  <c:v>-2.9</c:v>
                </c:pt>
                <c:pt idx="2">
                  <c:v>-1.9</c:v>
                </c:pt>
                <c:pt idx="3">
                  <c:v>-2.1</c:v>
                </c:pt>
                <c:pt idx="4">
                  <c:v>-0.9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069-4360-AE0F-FBAC302D2FE5}"/>
            </c:ext>
          </c:extLst>
        </c:ser>
        <c:ser>
          <c:idx val="1"/>
          <c:order val="3"/>
          <c:tx>
            <c:strRef>
              <c:f>'Supp Figure S5e'!$A$78</c:f>
              <c:strCache>
                <c:ptCount val="1"/>
                <c:pt idx="0">
                  <c:v>DS-6051b 10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S5e'!$E$127:$K$127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1.1000000000000001</c:v>
                  </c:pt>
                  <c:pt idx="2">
                    <c:v>1.3</c:v>
                  </c:pt>
                  <c:pt idx="3">
                    <c:v>2</c:v>
                  </c:pt>
                  <c:pt idx="4">
                    <c:v>1.5</c:v>
                  </c:pt>
                </c:numCache>
              </c:numRef>
            </c:plus>
            <c:minus>
              <c:numRef>
                <c:f>'Supp Figure S5e'!$E$127:$K$127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1.1000000000000001</c:v>
                  </c:pt>
                  <c:pt idx="2">
                    <c:v>1.3</c:v>
                  </c:pt>
                  <c:pt idx="3">
                    <c:v>2</c:v>
                  </c:pt>
                  <c:pt idx="4">
                    <c:v>1.5</c:v>
                  </c:pt>
                </c:numCache>
              </c:numRef>
            </c:minus>
          </c:errBars>
          <c:xVal>
            <c:numRef>
              <c:f>'Supp Figure S5e'!$G$72:$P$72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S5e'!$G$78:$P$78</c:f>
              <c:numCache>
                <c:formatCode>0.0</c:formatCode>
                <c:ptCount val="10"/>
                <c:pt idx="0">
                  <c:v>0</c:v>
                </c:pt>
                <c:pt idx="1">
                  <c:v>-1.6</c:v>
                </c:pt>
                <c:pt idx="2">
                  <c:v>0.2</c:v>
                </c:pt>
                <c:pt idx="3">
                  <c:v>0.6</c:v>
                </c:pt>
                <c:pt idx="4">
                  <c:v>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069-4360-AE0F-FBAC302D2FE5}"/>
            </c:ext>
          </c:extLst>
        </c:ser>
        <c:ser>
          <c:idx val="2"/>
          <c:order val="4"/>
          <c:tx>
            <c:strRef>
              <c:f>'Supp Figure S5e'!$A$80</c:f>
              <c:strCache>
                <c:ptCount val="1"/>
                <c:pt idx="0">
                  <c:v>DS-6051b 30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S5e'!$E$129:$I$129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1.5</c:v>
                  </c:pt>
                  <c:pt idx="2">
                    <c:v>2.1</c:v>
                  </c:pt>
                  <c:pt idx="3">
                    <c:v>1.6</c:v>
                  </c:pt>
                  <c:pt idx="4">
                    <c:v>2.2999999999999998</c:v>
                  </c:pt>
                </c:numCache>
              </c:numRef>
            </c:plus>
            <c:minus>
              <c:numRef>
                <c:f>'Supp Figure S5e'!$E$129:$I$129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1.5</c:v>
                  </c:pt>
                  <c:pt idx="2">
                    <c:v>2.1</c:v>
                  </c:pt>
                  <c:pt idx="3">
                    <c:v>1.6</c:v>
                  </c:pt>
                  <c:pt idx="4">
                    <c:v>2.2999999999999998</c:v>
                  </c:pt>
                </c:numCache>
              </c:numRef>
            </c:minus>
          </c:errBars>
          <c:xVal>
            <c:numRef>
              <c:f>'Supp Figure S5e'!$G$72:$N$72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S5e'!$G$80:$M$80</c:f>
              <c:numCache>
                <c:formatCode>0.0</c:formatCode>
                <c:ptCount val="7"/>
                <c:pt idx="0">
                  <c:v>0</c:v>
                </c:pt>
                <c:pt idx="1">
                  <c:v>-2.1</c:v>
                </c:pt>
                <c:pt idx="2">
                  <c:v>-1.9</c:v>
                </c:pt>
                <c:pt idx="3">
                  <c:v>-2.2000000000000002</c:v>
                </c:pt>
                <c:pt idx="4">
                  <c:v>-1.7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069-4360-AE0F-FBAC302D2FE5}"/>
            </c:ext>
          </c:extLst>
        </c:ser>
        <c:ser>
          <c:idx val="4"/>
          <c:order val="5"/>
          <c:tx>
            <c:strRef>
              <c:f>'Supp Figure S5e'!$A$82</c:f>
              <c:strCache>
                <c:ptCount val="1"/>
                <c:pt idx="0">
                  <c:v>DS-6051b 100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S5e'!$E$131:$H$131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</c:v>
                  </c:pt>
                  <c:pt idx="2">
                    <c:v>1.5</c:v>
                  </c:pt>
                  <c:pt idx="3">
                    <c:v>1.4</c:v>
                  </c:pt>
                </c:numCache>
              </c:numRef>
            </c:plus>
            <c:minus>
              <c:numRef>
                <c:f>'Supp Figure S5e'!$E$131:$H$131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</c:v>
                  </c:pt>
                  <c:pt idx="2">
                    <c:v>1.5</c:v>
                  </c:pt>
                  <c:pt idx="3">
                    <c:v>1.4</c:v>
                  </c:pt>
                </c:numCache>
              </c:numRef>
            </c:minus>
          </c:errBars>
          <c:xVal>
            <c:numRef>
              <c:f>'Supp Figure S5e'!$G$72:$M$72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S5e'!$G$82:$L$82</c:f>
              <c:numCache>
                <c:formatCode>0.0</c:formatCode>
                <c:ptCount val="6"/>
                <c:pt idx="0">
                  <c:v>0</c:v>
                </c:pt>
                <c:pt idx="1">
                  <c:v>-2.6</c:v>
                </c:pt>
                <c:pt idx="2">
                  <c:v>-2.5</c:v>
                </c:pt>
                <c:pt idx="3">
                  <c:v>-3</c:v>
                </c:pt>
                <c:pt idx="4">
                  <c:v>-2.4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069-4360-AE0F-FBAC302D2FE5}"/>
            </c:ext>
          </c:extLst>
        </c:ser>
        <c:ser>
          <c:idx val="5"/>
          <c:order val="6"/>
          <c:tx>
            <c:strRef>
              <c:f>'Supp Figure S5e'!$A$84</c:f>
              <c:strCache>
                <c:ptCount val="1"/>
                <c:pt idx="0">
                  <c:v>Crizotinib 100 mg/kg</c:v>
                </c:pt>
              </c:strCache>
            </c:strRef>
          </c:tx>
          <c:spPr>
            <a:ln w="22225">
              <a:solidFill>
                <a:schemeClr val="tx1"/>
              </a:solidFill>
              <a:prstDash val="dash"/>
            </a:ln>
          </c:spPr>
          <c:marker>
            <c:symbol val="circle"/>
            <c:size val="7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S5e'!$E$133:$I$133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1.3</c:v>
                  </c:pt>
                  <c:pt idx="2">
                    <c:v>2.2999999999999998</c:v>
                  </c:pt>
                  <c:pt idx="3">
                    <c:v>1.8</c:v>
                  </c:pt>
                  <c:pt idx="4">
                    <c:v>2.2000000000000002</c:v>
                  </c:pt>
                </c:numCache>
              </c:numRef>
            </c:plus>
            <c:minus>
              <c:numRef>
                <c:f>'Supp Figure S5e'!$E$133:$I$133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1.3</c:v>
                  </c:pt>
                  <c:pt idx="2">
                    <c:v>2.2999999999999998</c:v>
                  </c:pt>
                  <c:pt idx="3">
                    <c:v>1.8</c:v>
                  </c:pt>
                  <c:pt idx="4">
                    <c:v>2.2000000000000002</c:v>
                  </c:pt>
                </c:numCache>
              </c:numRef>
            </c:minus>
          </c:errBars>
          <c:xVal>
            <c:numRef>
              <c:f>'Supp Figure S5e'!$G$72:$N$72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'Supp Figure S5e'!$G$84:$M$84</c:f>
              <c:numCache>
                <c:formatCode>0.0</c:formatCode>
                <c:ptCount val="7"/>
                <c:pt idx="0">
                  <c:v>0</c:v>
                </c:pt>
                <c:pt idx="1">
                  <c:v>-1.6</c:v>
                </c:pt>
                <c:pt idx="2">
                  <c:v>-0.4</c:v>
                </c:pt>
                <c:pt idx="3">
                  <c:v>-0.3</c:v>
                </c:pt>
                <c:pt idx="4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069-4360-AE0F-FBAC302D2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253552"/>
        <c:axId val="467253944"/>
      </c:scatterChart>
      <c:valAx>
        <c:axId val="467253552"/>
        <c:scaling>
          <c:orientation val="minMax"/>
          <c:max val="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Days after the first adminstration</a:t>
                </a:r>
              </a:p>
            </c:rich>
          </c:tx>
          <c:layout>
            <c:manualLayout>
              <c:xMode val="edge"/>
              <c:yMode val="edge"/>
              <c:x val="0.24572157242107115"/>
              <c:y val="0.9143331921228565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67253944"/>
        <c:crossesAt val="-10"/>
        <c:crossBetween val="midCat"/>
      </c:valAx>
      <c:valAx>
        <c:axId val="467253944"/>
        <c:scaling>
          <c:orientation val="minMax"/>
          <c:max val="10"/>
          <c:min val="-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aseline="0">
                    <a:latin typeface="Arial" pitchFamily="34" charset="0"/>
                    <a:cs typeface="Arial" pitchFamily="34" charset="0"/>
                  </a:defRPr>
                </a:pPr>
                <a:r>
                  <a:rPr lang="en-US" sz="1400" baseline="0">
                    <a:latin typeface="Arial" pitchFamily="34" charset="0"/>
                    <a:cs typeface="Arial" pitchFamily="34" charset="0"/>
                  </a:rPr>
                  <a:t>Body weight change (%)</a:t>
                </a:r>
              </a:p>
            </c:rich>
          </c:tx>
          <c:layout>
            <c:manualLayout>
              <c:xMode val="edge"/>
              <c:yMode val="edge"/>
              <c:x val="3.7652201373509962E-2"/>
              <c:y val="0.2219089055216155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67253552"/>
        <c:crossesAt val="-10"/>
        <c:crossBetween val="midCat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1380148351021339"/>
          <c:y val="4.1563524965561482E-2"/>
          <c:w val="0.3460459622164837"/>
          <c:h val="0.26005138559208496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1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88320368401276"/>
          <c:y val="6.2752335118188021E-2"/>
          <c:w val="0.68837393369096822"/>
          <c:h val="0.77677196280275917"/>
        </c:manualLayout>
      </c:layout>
      <c:scatterChart>
        <c:scatterStyle val="lineMarker"/>
        <c:varyColors val="0"/>
        <c:ser>
          <c:idx val="6"/>
          <c:order val="0"/>
          <c:tx>
            <c:strRef>
              <c:f>'Supp Figure S5b'!$A$7</c:f>
              <c:strCache>
                <c:ptCount val="1"/>
                <c:pt idx="0">
                  <c:v>0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'Supp Figure S5b'!$G$1:$P$1</c:f>
              <c:numCache>
                <c:formatCode>General</c:formatCode>
                <c:ptCount val="10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  <c:pt idx="6">
                  <c:v>21</c:v>
                </c:pt>
                <c:pt idx="7">
                  <c:v>26</c:v>
                </c:pt>
                <c:pt idx="8">
                  <c:v>28</c:v>
                </c:pt>
                <c:pt idx="9">
                  <c:v>30</c:v>
                </c:pt>
              </c:numCache>
            </c:numRef>
          </c:xVal>
          <c:yVal>
            <c:numRef>
              <c:f>'Supp Figure S5b'!$G$7:$P$7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38-4C01-93B0-E26A59E7A067}"/>
            </c:ext>
          </c:extLst>
        </c:ser>
        <c:ser>
          <c:idx val="0"/>
          <c:order val="1"/>
          <c:tx>
            <c:strRef>
              <c:f>'Supp Figure S5b'!$A$2</c:f>
              <c:strCache>
                <c:ptCount val="1"/>
                <c:pt idx="0">
                  <c:v>Vehicle control 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'Supp Figure S5b'!$E$40:$O$40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2.2007385124089596</c:v>
                  </c:pt>
                  <c:pt idx="2">
                    <c:v>2.8267106914810602</c:v>
                  </c:pt>
                  <c:pt idx="3">
                    <c:v>3.1803326171260067</c:v>
                  </c:pt>
                  <c:pt idx="4">
                    <c:v>3.0309882876712013</c:v>
                  </c:pt>
                  <c:pt idx="5">
                    <c:v>2.3666875585932341</c:v>
                  </c:pt>
                  <c:pt idx="6">
                    <c:v>2.110559694067482</c:v>
                  </c:pt>
                  <c:pt idx="7">
                    <c:v>4.1655845261432933</c:v>
                  </c:pt>
                  <c:pt idx="8">
                    <c:v>4.9509756614227056</c:v>
                  </c:pt>
                </c:numCache>
              </c:numRef>
            </c:plus>
            <c:minus>
              <c:numRef>
                <c:f>'Supp Figure S5b'!$E$40:$O$40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2.2007385124089596</c:v>
                  </c:pt>
                  <c:pt idx="2">
                    <c:v>2.8267106914810602</c:v>
                  </c:pt>
                  <c:pt idx="3">
                    <c:v>3.1803326171260067</c:v>
                  </c:pt>
                  <c:pt idx="4">
                    <c:v>3.0309882876712013</c:v>
                  </c:pt>
                  <c:pt idx="5">
                    <c:v>2.3666875585932341</c:v>
                  </c:pt>
                  <c:pt idx="6">
                    <c:v>2.110559694067482</c:v>
                  </c:pt>
                  <c:pt idx="7">
                    <c:v>4.1655845261432933</c:v>
                  </c:pt>
                  <c:pt idx="8">
                    <c:v>4.9509756614227056</c:v>
                  </c:pt>
                </c:numCache>
              </c:numRef>
            </c:minus>
          </c:errBars>
          <c:xVal>
            <c:numRef>
              <c:f>'Supp Figure S5b'!$G$1:$O$1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  <c:pt idx="6">
                  <c:v>21</c:v>
                </c:pt>
                <c:pt idx="7">
                  <c:v>26</c:v>
                </c:pt>
                <c:pt idx="8">
                  <c:v>28</c:v>
                </c:pt>
              </c:numCache>
            </c:numRef>
          </c:xVal>
          <c:yVal>
            <c:numRef>
              <c:f>'Supp Figure S5b'!$G$2:$O$2</c:f>
              <c:numCache>
                <c:formatCode>0.0</c:formatCode>
                <c:ptCount val="9"/>
                <c:pt idx="0">
                  <c:v>0</c:v>
                </c:pt>
                <c:pt idx="1">
                  <c:v>1.64</c:v>
                </c:pt>
                <c:pt idx="2">
                  <c:v>1.52</c:v>
                </c:pt>
                <c:pt idx="3">
                  <c:v>1.35</c:v>
                </c:pt>
                <c:pt idx="4">
                  <c:v>0.15</c:v>
                </c:pt>
                <c:pt idx="5">
                  <c:v>2.97</c:v>
                </c:pt>
                <c:pt idx="6">
                  <c:v>1.77</c:v>
                </c:pt>
                <c:pt idx="7">
                  <c:v>1.02</c:v>
                </c:pt>
                <c:pt idx="8">
                  <c:v>5.46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38-4C01-93B0-E26A59E7A067}"/>
            </c:ext>
          </c:extLst>
        </c:ser>
        <c:ser>
          <c:idx val="1"/>
          <c:order val="2"/>
          <c:tx>
            <c:strRef>
              <c:f>'Supp Figure S5b'!$A$3</c:f>
              <c:strCache>
                <c:ptCount val="1"/>
                <c:pt idx="0">
                  <c:v>DS-6051b 10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S5b'!$E$41:$O$41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2.6979508685090781</c:v>
                  </c:pt>
                  <c:pt idx="2">
                    <c:v>2.1760057700086897</c:v>
                  </c:pt>
                  <c:pt idx="3">
                    <c:v>3.52864169649204</c:v>
                  </c:pt>
                  <c:pt idx="4">
                    <c:v>3.2046232227829843</c:v>
                  </c:pt>
                  <c:pt idx="5">
                    <c:v>2.616837786336784</c:v>
                  </c:pt>
                  <c:pt idx="6">
                    <c:v>2.4738463079899597</c:v>
                  </c:pt>
                  <c:pt idx="7">
                    <c:v>3.1364764377314303</c:v>
                  </c:pt>
                  <c:pt idx="8">
                    <c:v>4.0817862375299487</c:v>
                  </c:pt>
                </c:numCache>
              </c:numRef>
            </c:plus>
            <c:minus>
              <c:numRef>
                <c:f>'Supp Figure S5b'!$E$41:$O$41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2.6979508685090781</c:v>
                  </c:pt>
                  <c:pt idx="2">
                    <c:v>2.1760057700086897</c:v>
                  </c:pt>
                  <c:pt idx="3">
                    <c:v>3.52864169649204</c:v>
                  </c:pt>
                  <c:pt idx="4">
                    <c:v>3.2046232227829843</c:v>
                  </c:pt>
                  <c:pt idx="5">
                    <c:v>2.616837786336784</c:v>
                  </c:pt>
                  <c:pt idx="6">
                    <c:v>2.4738463079899597</c:v>
                  </c:pt>
                  <c:pt idx="7">
                    <c:v>3.1364764377314303</c:v>
                  </c:pt>
                  <c:pt idx="8">
                    <c:v>4.0817862375299487</c:v>
                  </c:pt>
                </c:numCache>
              </c:numRef>
            </c:minus>
          </c:errBars>
          <c:xVal>
            <c:numRef>
              <c:f>'Supp Figure S5b'!$G$1:$O$1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  <c:pt idx="6">
                  <c:v>21</c:v>
                </c:pt>
                <c:pt idx="7">
                  <c:v>26</c:v>
                </c:pt>
                <c:pt idx="8">
                  <c:v>28</c:v>
                </c:pt>
              </c:numCache>
            </c:numRef>
          </c:xVal>
          <c:yVal>
            <c:numRef>
              <c:f>'Supp Figure S5b'!$G$3:$O$3</c:f>
              <c:numCache>
                <c:formatCode>0.0</c:formatCode>
                <c:ptCount val="9"/>
                <c:pt idx="0">
                  <c:v>0</c:v>
                </c:pt>
                <c:pt idx="1">
                  <c:v>0.99</c:v>
                </c:pt>
                <c:pt idx="2">
                  <c:v>-0.4</c:v>
                </c:pt>
                <c:pt idx="3">
                  <c:v>0.91</c:v>
                </c:pt>
                <c:pt idx="4">
                  <c:v>-0.56000000000000005</c:v>
                </c:pt>
                <c:pt idx="5">
                  <c:v>1.1499999999999999</c:v>
                </c:pt>
                <c:pt idx="6">
                  <c:v>0.71</c:v>
                </c:pt>
                <c:pt idx="7">
                  <c:v>1.1499999999999999</c:v>
                </c:pt>
                <c:pt idx="8">
                  <c:v>7.11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938-4C01-93B0-E26A59E7A067}"/>
            </c:ext>
          </c:extLst>
        </c:ser>
        <c:ser>
          <c:idx val="2"/>
          <c:order val="3"/>
          <c:tx>
            <c:strRef>
              <c:f>'Supp Figure S5b'!$A$4</c:f>
              <c:strCache>
                <c:ptCount val="1"/>
                <c:pt idx="0">
                  <c:v>DS-6051b 30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S5b'!$E$42:$O$42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2.2333942777754223</c:v>
                  </c:pt>
                  <c:pt idx="2">
                    <c:v>3.0413929557212946</c:v>
                  </c:pt>
                  <c:pt idx="3">
                    <c:v>2.5277616360900979</c:v>
                  </c:pt>
                  <c:pt idx="4">
                    <c:v>2.19906545807279</c:v>
                  </c:pt>
                  <c:pt idx="5">
                    <c:v>2.7709316523909822</c:v>
                  </c:pt>
                  <c:pt idx="6">
                    <c:v>1.7769777713860122</c:v>
                  </c:pt>
                  <c:pt idx="7">
                    <c:v>3.3793722296702775</c:v>
                  </c:pt>
                  <c:pt idx="8">
                    <c:v>3.7213163740208324</c:v>
                  </c:pt>
                </c:numCache>
              </c:numRef>
            </c:plus>
            <c:minus>
              <c:numRef>
                <c:f>'Supp Figure S5b'!$E$42:$O$42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2.2333942777754223</c:v>
                  </c:pt>
                  <c:pt idx="2">
                    <c:v>3.0413929557212946</c:v>
                  </c:pt>
                  <c:pt idx="3">
                    <c:v>2.5277616360900979</c:v>
                  </c:pt>
                  <c:pt idx="4">
                    <c:v>2.19906545807279</c:v>
                  </c:pt>
                  <c:pt idx="5">
                    <c:v>2.7709316523909822</c:v>
                  </c:pt>
                  <c:pt idx="6">
                    <c:v>1.7769777713860122</c:v>
                  </c:pt>
                  <c:pt idx="7">
                    <c:v>3.3793722296702775</c:v>
                  </c:pt>
                  <c:pt idx="8">
                    <c:v>3.7213163740208324</c:v>
                  </c:pt>
                </c:numCache>
              </c:numRef>
            </c:minus>
          </c:errBars>
          <c:xVal>
            <c:numRef>
              <c:f>'Supp Figure S5b'!$G$1:$O$1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  <c:pt idx="6">
                  <c:v>21</c:v>
                </c:pt>
                <c:pt idx="7">
                  <c:v>26</c:v>
                </c:pt>
                <c:pt idx="8">
                  <c:v>28</c:v>
                </c:pt>
              </c:numCache>
            </c:numRef>
          </c:xVal>
          <c:yVal>
            <c:numRef>
              <c:f>'Supp Figure S5b'!$G$4:$O$4</c:f>
              <c:numCache>
                <c:formatCode>0.0</c:formatCode>
                <c:ptCount val="9"/>
                <c:pt idx="0">
                  <c:v>0</c:v>
                </c:pt>
                <c:pt idx="1">
                  <c:v>1.79</c:v>
                </c:pt>
                <c:pt idx="2">
                  <c:v>-0.32</c:v>
                </c:pt>
                <c:pt idx="3">
                  <c:v>0.82</c:v>
                </c:pt>
                <c:pt idx="4">
                  <c:v>-0.52</c:v>
                </c:pt>
                <c:pt idx="5">
                  <c:v>1.71</c:v>
                </c:pt>
                <c:pt idx="6">
                  <c:v>2.16</c:v>
                </c:pt>
                <c:pt idx="7">
                  <c:v>-7.0000000000000007E-2</c:v>
                </c:pt>
                <c:pt idx="8">
                  <c:v>5.12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938-4C01-93B0-E26A59E7A067}"/>
            </c:ext>
          </c:extLst>
        </c:ser>
        <c:ser>
          <c:idx val="4"/>
          <c:order val="4"/>
          <c:tx>
            <c:strRef>
              <c:f>'Supp Figure S5b'!$A$5</c:f>
              <c:strCache>
                <c:ptCount val="1"/>
                <c:pt idx="0">
                  <c:v>DS-6051b 100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Figure S5b'!$E$43:$O$43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1.7874963869427354</c:v>
                  </c:pt>
                  <c:pt idx="2">
                    <c:v>3.2139411596632845</c:v>
                  </c:pt>
                  <c:pt idx="3">
                    <c:v>4.5838442139516236</c:v>
                  </c:pt>
                  <c:pt idx="4">
                    <c:v>3.7695452127691893</c:v>
                  </c:pt>
                  <c:pt idx="5">
                    <c:v>3.0221375805140895</c:v>
                  </c:pt>
                  <c:pt idx="6">
                    <c:v>3.509964387283723</c:v>
                  </c:pt>
                  <c:pt idx="7">
                    <c:v>3.718586350274045</c:v>
                  </c:pt>
                  <c:pt idx="8">
                    <c:v>2.0969342701509124</c:v>
                  </c:pt>
                </c:numCache>
              </c:numRef>
            </c:plus>
            <c:minus>
              <c:numRef>
                <c:f>'Supp Figure S5b'!$E$43:$O$43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1.7874963869427354</c:v>
                  </c:pt>
                  <c:pt idx="2">
                    <c:v>3.2139411596632845</c:v>
                  </c:pt>
                  <c:pt idx="3">
                    <c:v>4.5838442139516236</c:v>
                  </c:pt>
                  <c:pt idx="4">
                    <c:v>3.7695452127691893</c:v>
                  </c:pt>
                  <c:pt idx="5">
                    <c:v>3.0221375805140895</c:v>
                  </c:pt>
                  <c:pt idx="6">
                    <c:v>3.509964387283723</c:v>
                  </c:pt>
                  <c:pt idx="7">
                    <c:v>3.718586350274045</c:v>
                  </c:pt>
                  <c:pt idx="8">
                    <c:v>2.0969342701509124</c:v>
                  </c:pt>
                </c:numCache>
              </c:numRef>
            </c:minus>
          </c:errBars>
          <c:xVal>
            <c:numRef>
              <c:f>'Supp Figure S5b'!$G$1:$O$1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  <c:pt idx="6">
                  <c:v>21</c:v>
                </c:pt>
                <c:pt idx="7">
                  <c:v>26</c:v>
                </c:pt>
                <c:pt idx="8">
                  <c:v>28</c:v>
                </c:pt>
              </c:numCache>
            </c:numRef>
          </c:xVal>
          <c:yVal>
            <c:numRef>
              <c:f>'Supp Figure S5b'!$G$5:$O$5</c:f>
              <c:numCache>
                <c:formatCode>0.0</c:formatCode>
                <c:ptCount val="9"/>
                <c:pt idx="0">
                  <c:v>0</c:v>
                </c:pt>
                <c:pt idx="1">
                  <c:v>0.53</c:v>
                </c:pt>
                <c:pt idx="2">
                  <c:v>0.23</c:v>
                </c:pt>
                <c:pt idx="3">
                  <c:v>1.61</c:v>
                </c:pt>
                <c:pt idx="4">
                  <c:v>0.18</c:v>
                </c:pt>
                <c:pt idx="5">
                  <c:v>4.3</c:v>
                </c:pt>
                <c:pt idx="6">
                  <c:v>2.52</c:v>
                </c:pt>
                <c:pt idx="7">
                  <c:v>0.66</c:v>
                </c:pt>
                <c:pt idx="8">
                  <c:v>4.47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938-4C01-93B0-E26A59E7A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254728"/>
        <c:axId val="471287240"/>
      </c:scatterChart>
      <c:valAx>
        <c:axId val="467254728"/>
        <c:scaling>
          <c:orientation val="minMax"/>
          <c:max val="30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Days after the first adminstration</a:t>
                </a:r>
              </a:p>
            </c:rich>
          </c:tx>
          <c:layout>
            <c:manualLayout>
              <c:xMode val="edge"/>
              <c:yMode val="edge"/>
              <c:x val="0.24572157242107115"/>
              <c:y val="0.9143331921228565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71287240"/>
        <c:crossesAt val="-10"/>
        <c:crossBetween val="midCat"/>
        <c:majorUnit val="5"/>
      </c:valAx>
      <c:valAx>
        <c:axId val="471287240"/>
        <c:scaling>
          <c:orientation val="minMax"/>
          <c:max val="12"/>
          <c:min val="-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aseline="0">
                    <a:latin typeface="Arial" pitchFamily="34" charset="0"/>
                    <a:cs typeface="Arial" pitchFamily="34" charset="0"/>
                  </a:defRPr>
                </a:pPr>
                <a:r>
                  <a:rPr lang="en-US" sz="1400" baseline="0">
                    <a:latin typeface="Arial" pitchFamily="34" charset="0"/>
                    <a:cs typeface="Arial" pitchFamily="34" charset="0"/>
                  </a:rPr>
                  <a:t>Body weight change (%)</a:t>
                </a:r>
              </a:p>
            </c:rich>
          </c:tx>
          <c:layout>
            <c:manualLayout>
              <c:xMode val="edge"/>
              <c:yMode val="edge"/>
              <c:x val="3.7652201373509962E-2"/>
              <c:y val="0.2219089055216155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67254728"/>
        <c:crossesAt val="-10"/>
        <c:crossBetween val="midCat"/>
        <c:majorUnit val="2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1380148351021339"/>
          <c:y val="4.1563524965561482E-2"/>
          <c:w val="0.3460459622164837"/>
          <c:h val="0.21313372792843652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1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Ba/F3_CD74-ROS1-G2032R</a:t>
            </a:r>
            <a:endParaRPr lang="ja-JP" altLang="en-US"/>
          </a:p>
        </c:rich>
      </c:tx>
      <c:layout>
        <c:manualLayout>
          <c:xMode val="edge"/>
          <c:yMode val="edge"/>
          <c:x val="0.18536683892831121"/>
          <c:y val="2.6666666666666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9190554068761309"/>
          <c:y val="0.17352040391567752"/>
          <c:w val="0.37104464174133539"/>
          <c:h val="0.71794972861823325"/>
        </c:manualLayout>
      </c:layout>
      <c:lineChart>
        <c:grouping val="standard"/>
        <c:varyColors val="0"/>
        <c:ser>
          <c:idx val="0"/>
          <c:order val="0"/>
          <c:tx>
            <c:strRef>
              <c:f>'Supp Fig S6a'!$K$30</c:f>
              <c:strCache>
                <c:ptCount val="1"/>
                <c:pt idx="0">
                  <c:v>Vihicle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'Supp Fig S6a'!$K$39:$N$39</c:f>
                <c:numCache>
                  <c:formatCode>General</c:formatCode>
                  <c:ptCount val="4"/>
                  <c:pt idx="0">
                    <c:v>39.43073674178563</c:v>
                  </c:pt>
                  <c:pt idx="1">
                    <c:v>26.624853415612034</c:v>
                  </c:pt>
                  <c:pt idx="2">
                    <c:v>79.713571442639918</c:v>
                  </c:pt>
                  <c:pt idx="3">
                    <c:v>33.282696081908767</c:v>
                  </c:pt>
                </c:numCache>
              </c:numRef>
            </c:plus>
            <c:minus>
              <c:numRef>
                <c:f>'Supp Fig S6a'!$K$39:$N$39</c:f>
                <c:numCache>
                  <c:formatCode>General</c:formatCode>
                  <c:ptCount val="4"/>
                  <c:pt idx="0">
                    <c:v>39.43073674178563</c:v>
                  </c:pt>
                  <c:pt idx="1">
                    <c:v>26.624853415612034</c:v>
                  </c:pt>
                  <c:pt idx="2">
                    <c:v>79.713571442639918</c:v>
                  </c:pt>
                  <c:pt idx="3">
                    <c:v>33.282696081908767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 Fig S6a'!$K$86:$N$86</c:f>
              <c:numCache>
                <c:formatCode>0_);[Red]\(0\)</c:formatCode>
                <c:ptCount val="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cat>
          <c:val>
            <c:numRef>
              <c:f>'Supp Fig S6a'!$K$38:$N$38</c:f>
              <c:numCache>
                <c:formatCode>0.0</c:formatCode>
                <c:ptCount val="4"/>
                <c:pt idx="0">
                  <c:v>167.44</c:v>
                </c:pt>
                <c:pt idx="1">
                  <c:v>268.04750290000004</c:v>
                </c:pt>
                <c:pt idx="2">
                  <c:v>299.12160149999994</c:v>
                </c:pt>
                <c:pt idx="3">
                  <c:v>421.5341209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F-465F-8BB7-DE54DCA2A36A}"/>
            </c:ext>
          </c:extLst>
        </c:ser>
        <c:ser>
          <c:idx val="1"/>
          <c:order val="1"/>
          <c:tx>
            <c:strRef>
              <c:f>'Supp Fig S6a'!$K$41</c:f>
              <c:strCache>
                <c:ptCount val="1"/>
                <c:pt idx="0">
                  <c:v>DS6051b 100mg/kg</c:v>
                </c:pt>
              </c:strCache>
            </c:strRef>
          </c:tx>
          <c:spPr>
            <a:ln w="28575" cap="rnd">
              <a:solidFill>
                <a:srgbClr val="DD31DD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DD31DD"/>
              </a:solidFill>
              <a:ln w="9525">
                <a:solidFill>
                  <a:srgbClr val="DD31DD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Ref>
                <c:f>'Supp Fig S6a'!$K$50:$N$50</c:f>
                <c:numCache>
                  <c:formatCode>General</c:formatCode>
                  <c:ptCount val="4"/>
                  <c:pt idx="0">
                    <c:v>32.577860580461738</c:v>
                  </c:pt>
                  <c:pt idx="1">
                    <c:v>21.072642536463498</c:v>
                  </c:pt>
                  <c:pt idx="2">
                    <c:v>16.043565072531951</c:v>
                  </c:pt>
                  <c:pt idx="3">
                    <c:v>1.0826384853116715</c:v>
                  </c:pt>
                </c:numCache>
              </c:numRef>
            </c:plus>
            <c:minus>
              <c:numRef>
                <c:f>'Supp Fig S6a'!$K$50:$N$50</c:f>
                <c:numCache>
                  <c:formatCode>General</c:formatCode>
                  <c:ptCount val="4"/>
                  <c:pt idx="0">
                    <c:v>32.577860580461738</c:v>
                  </c:pt>
                  <c:pt idx="1">
                    <c:v>21.072642536463498</c:v>
                  </c:pt>
                  <c:pt idx="2">
                    <c:v>16.043565072531951</c:v>
                  </c:pt>
                  <c:pt idx="3">
                    <c:v>1.0826384853116715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 Fig S6a'!$K$86:$N$86</c:f>
              <c:numCache>
                <c:formatCode>0_);[Red]\(0\)</c:formatCode>
                <c:ptCount val="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cat>
          <c:val>
            <c:numRef>
              <c:f>'Supp Fig S6a'!$K$49:$N$49</c:f>
              <c:numCache>
                <c:formatCode>0.0</c:formatCode>
                <c:ptCount val="4"/>
                <c:pt idx="0">
                  <c:v>163.11999999999998</c:v>
                </c:pt>
                <c:pt idx="1">
                  <c:v>79.235724200000007</c:v>
                </c:pt>
                <c:pt idx="2">
                  <c:v>15.145466600000001</c:v>
                </c:pt>
                <c:pt idx="3">
                  <c:v>0.70633030000000008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F-465F-8BB7-DE54DCA2A36A}"/>
            </c:ext>
          </c:extLst>
        </c:ser>
        <c:ser>
          <c:idx val="2"/>
          <c:order val="2"/>
          <c:tx>
            <c:strRef>
              <c:f>'Supp Fig S6a'!$K$52</c:f>
              <c:strCache>
                <c:ptCount val="1"/>
                <c:pt idx="0">
                  <c:v>Lorlatinib 10mg/kg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'Supp Fig S6a'!$K$61:$N$61</c:f>
                <c:numCache>
                  <c:formatCode>General</c:formatCode>
                  <c:ptCount val="4"/>
                  <c:pt idx="0">
                    <c:v>29.493863768587509</c:v>
                  </c:pt>
                  <c:pt idx="1">
                    <c:v>44.056773817101558</c:v>
                  </c:pt>
                  <c:pt idx="2">
                    <c:v>61.01188002107331</c:v>
                  </c:pt>
                  <c:pt idx="3">
                    <c:v>41.94311614329829</c:v>
                  </c:pt>
                </c:numCache>
              </c:numRef>
            </c:plus>
            <c:minus>
              <c:numRef>
                <c:f>'Supp Fig S6a'!$K$61:$N$61</c:f>
                <c:numCache>
                  <c:formatCode>General</c:formatCode>
                  <c:ptCount val="4"/>
                  <c:pt idx="0">
                    <c:v>29.493863768587509</c:v>
                  </c:pt>
                  <c:pt idx="1">
                    <c:v>44.056773817101558</c:v>
                  </c:pt>
                  <c:pt idx="2">
                    <c:v>61.01188002107331</c:v>
                  </c:pt>
                  <c:pt idx="3">
                    <c:v>41.94311614329829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 Fig S6a'!$K$86:$N$86</c:f>
              <c:numCache>
                <c:formatCode>0_);[Red]\(0\)</c:formatCode>
                <c:ptCount val="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cat>
          <c:val>
            <c:numRef>
              <c:f>'Supp Fig S6a'!$K$60:$N$60</c:f>
              <c:numCache>
                <c:formatCode>0.0</c:formatCode>
                <c:ptCount val="4"/>
                <c:pt idx="0">
                  <c:v>158.76</c:v>
                </c:pt>
                <c:pt idx="1">
                  <c:v>140.02190540000001</c:v>
                </c:pt>
                <c:pt idx="2">
                  <c:v>164.07236710000001</c:v>
                </c:pt>
                <c:pt idx="3">
                  <c:v>222.50741540000004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F-465F-8BB7-DE54DCA2A36A}"/>
            </c:ext>
          </c:extLst>
        </c:ser>
        <c:ser>
          <c:idx val="3"/>
          <c:order val="3"/>
          <c:tx>
            <c:strRef>
              <c:f>'Supp Fig S6a'!$K$63</c:f>
              <c:strCache>
                <c:ptCount val="1"/>
                <c:pt idx="0">
                  <c:v>Lorlatinib 7.5mg/kg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'Supp Fig S6a'!$K$72:$N$72</c:f>
                <c:numCache>
                  <c:formatCode>General</c:formatCode>
                  <c:ptCount val="4"/>
                  <c:pt idx="0">
                    <c:v>28.358455529171497</c:v>
                  </c:pt>
                  <c:pt idx="1">
                    <c:v>47.560171986495725</c:v>
                  </c:pt>
                  <c:pt idx="2">
                    <c:v>59.571631016746544</c:v>
                  </c:pt>
                  <c:pt idx="3">
                    <c:v>78.512307840861141</c:v>
                  </c:pt>
                </c:numCache>
              </c:numRef>
            </c:plus>
            <c:minus>
              <c:numRef>
                <c:f>'Supp Fig S6a'!$K$72:$N$72</c:f>
                <c:numCache>
                  <c:formatCode>General</c:formatCode>
                  <c:ptCount val="4"/>
                  <c:pt idx="0">
                    <c:v>28.358455529171497</c:v>
                  </c:pt>
                  <c:pt idx="1">
                    <c:v>47.560171986495725</c:v>
                  </c:pt>
                  <c:pt idx="2">
                    <c:v>59.571631016746544</c:v>
                  </c:pt>
                  <c:pt idx="3">
                    <c:v>78.512307840861141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 Fig S6a'!$K$86:$N$86</c:f>
              <c:numCache>
                <c:formatCode>0_);[Red]\(0\)</c:formatCode>
                <c:ptCount val="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cat>
          <c:val>
            <c:numRef>
              <c:f>'Supp Fig S6a'!$K$71:$N$71</c:f>
              <c:numCache>
                <c:formatCode>0.0</c:formatCode>
                <c:ptCount val="4"/>
                <c:pt idx="0">
                  <c:v>159.97999999999999</c:v>
                </c:pt>
                <c:pt idx="1">
                  <c:v>236.38718549999999</c:v>
                </c:pt>
                <c:pt idx="2">
                  <c:v>252.98175990000004</c:v>
                </c:pt>
                <c:pt idx="3">
                  <c:v>327.60955410000008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1F-465F-8BB7-DE54DCA2A36A}"/>
            </c:ext>
          </c:extLst>
        </c:ser>
        <c:ser>
          <c:idx val="4"/>
          <c:order val="4"/>
          <c:tx>
            <c:strRef>
              <c:f>'Supp Fig S6a'!$K$74</c:f>
              <c:strCache>
                <c:ptCount val="1"/>
                <c:pt idx="0">
                  <c:v>Lorlatinib 5mg/kg</c:v>
                </c:pt>
              </c:strCache>
            </c:strRef>
          </c:tx>
          <c:spPr>
            <a:ln w="28575" cap="rnd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4">
                  <a:lumMod val="40000"/>
                  <a:lumOff val="60000"/>
                </a:schemeClr>
              </a:solidFill>
              <a:ln w="9525">
                <a:solidFill>
                  <a:schemeClr val="accent4">
                    <a:lumMod val="40000"/>
                    <a:lumOff val="60000"/>
                  </a:schemeClr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'Supp Fig S6a'!$K$83:$N$83</c:f>
                <c:numCache>
                  <c:formatCode>General</c:formatCode>
                  <c:ptCount val="4"/>
                  <c:pt idx="0">
                    <c:v>28.443276885759847</c:v>
                  </c:pt>
                  <c:pt idx="1">
                    <c:v>77.798247469566391</c:v>
                  </c:pt>
                  <c:pt idx="2">
                    <c:v>54.420825719952447</c:v>
                  </c:pt>
                  <c:pt idx="3">
                    <c:v>106.21397924318252</c:v>
                  </c:pt>
                </c:numCache>
              </c:numRef>
            </c:plus>
            <c:minus>
              <c:numRef>
                <c:f>'Supp Fig S6a'!$K$83:$N$83</c:f>
                <c:numCache>
                  <c:formatCode>General</c:formatCode>
                  <c:ptCount val="4"/>
                  <c:pt idx="0">
                    <c:v>28.443276885759847</c:v>
                  </c:pt>
                  <c:pt idx="1">
                    <c:v>77.798247469566391</c:v>
                  </c:pt>
                  <c:pt idx="2">
                    <c:v>54.420825719952447</c:v>
                  </c:pt>
                  <c:pt idx="3">
                    <c:v>106.21397924318252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 Fig S6a'!$K$86:$N$86</c:f>
              <c:numCache>
                <c:formatCode>0_);[Red]\(0\)</c:formatCode>
                <c:ptCount val="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cat>
          <c:val>
            <c:numRef>
              <c:f>'Supp Fig S6a'!$K$82:$N$82</c:f>
              <c:numCache>
                <c:formatCode>0.0</c:formatCode>
                <c:ptCount val="4"/>
                <c:pt idx="0">
                  <c:v>160.1</c:v>
                </c:pt>
                <c:pt idx="1">
                  <c:v>216.19617319999998</c:v>
                </c:pt>
                <c:pt idx="2">
                  <c:v>298.20283040000004</c:v>
                </c:pt>
                <c:pt idx="3">
                  <c:v>396.78879209999997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1F-465F-8BB7-DE54DCA2A36A}"/>
            </c:ext>
          </c:extLst>
        </c:ser>
        <c:ser>
          <c:idx val="5"/>
          <c:order val="5"/>
          <c:tx>
            <c:strRef>
              <c:f>'Supp Fig S6a'!$K$85</c:f>
              <c:strCache>
                <c:ptCount val="1"/>
                <c:pt idx="0">
                  <c:v>Entrectinib 60mg/kg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'Supp Fig S6a'!$K$94:$N$94</c:f>
                <c:numCache>
                  <c:formatCode>General</c:formatCode>
                  <c:ptCount val="4"/>
                  <c:pt idx="0">
                    <c:v>28.691409864278384</c:v>
                  </c:pt>
                  <c:pt idx="1">
                    <c:v>29.943878976202523</c:v>
                  </c:pt>
                  <c:pt idx="2">
                    <c:v>44.142586314895432</c:v>
                  </c:pt>
                  <c:pt idx="3">
                    <c:v>101.517519456291</c:v>
                  </c:pt>
                </c:numCache>
              </c:numRef>
            </c:plus>
            <c:minus>
              <c:numRef>
                <c:f>'Supp Fig S6a'!$K$94:$N$94</c:f>
                <c:numCache>
                  <c:formatCode>General</c:formatCode>
                  <c:ptCount val="4"/>
                  <c:pt idx="0">
                    <c:v>28.691409864278384</c:v>
                  </c:pt>
                  <c:pt idx="1">
                    <c:v>29.943878976202523</c:v>
                  </c:pt>
                  <c:pt idx="2">
                    <c:v>44.142586314895432</c:v>
                  </c:pt>
                  <c:pt idx="3">
                    <c:v>101.517519456291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 Fig S6a'!$K$86:$N$86</c:f>
              <c:numCache>
                <c:formatCode>0_);[Red]\(0\)</c:formatCode>
                <c:ptCount val="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cat>
          <c:val>
            <c:numRef>
              <c:f>'Supp Fig S6a'!$K$93:$N$93</c:f>
              <c:numCache>
                <c:formatCode>0.0</c:formatCode>
                <c:ptCount val="4"/>
                <c:pt idx="0">
                  <c:v>157.87999999999997</c:v>
                </c:pt>
                <c:pt idx="1">
                  <c:v>250.43934019999998</c:v>
                </c:pt>
                <c:pt idx="2">
                  <c:v>311.29628120000001</c:v>
                </c:pt>
                <c:pt idx="3">
                  <c:v>385.01607689999997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1F-465F-8BB7-DE54DCA2A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60230384"/>
        <c:axId val="-560243984"/>
      </c:lineChart>
      <c:catAx>
        <c:axId val="-560230384"/>
        <c:scaling>
          <c:orientation val="minMax"/>
        </c:scaling>
        <c:delete val="0"/>
        <c:axPos val="b"/>
        <c:numFmt formatCode="0_);[Red]\(0\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560243984"/>
        <c:crossesAt val="0"/>
        <c:auto val="0"/>
        <c:lblAlgn val="ctr"/>
        <c:lblOffset val="100"/>
        <c:noMultiLvlLbl val="0"/>
      </c:catAx>
      <c:valAx>
        <c:axId val="-560243984"/>
        <c:scaling>
          <c:orientation val="minMax"/>
          <c:max val="52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Tumor</a:t>
                </a:r>
                <a:r>
                  <a:rPr lang="en-US" altLang="ja-JP" baseline="0"/>
                  <a:t> Volume (mm3)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560230384"/>
        <c:crossesAt val="1"/>
        <c:crossBetween val="midCat"/>
        <c:majorUnit val="1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845689192474561"/>
          <c:y val="0.29723429571303583"/>
          <c:w val="0.28507453287668111"/>
          <c:h val="0.357101662292213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Ba/F3_CD74-ROS1-G2032R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9190554068761309"/>
          <c:y val="0.17352040391567752"/>
          <c:w val="0.46018113303516711"/>
          <c:h val="0.71794972861823325"/>
        </c:manualLayout>
      </c:layout>
      <c:lineChart>
        <c:grouping val="standard"/>
        <c:varyColors val="0"/>
        <c:ser>
          <c:idx val="0"/>
          <c:order val="0"/>
          <c:tx>
            <c:strRef>
              <c:f>'Supp Fig S6a'!$K$30</c:f>
              <c:strCache>
                <c:ptCount val="1"/>
                <c:pt idx="0">
                  <c:v>Vihicle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'Supp Fig S6a'!$S$86:$V$86</c:f>
              <c:numCache>
                <c:formatCode>0_);[Red]\(0\)</c:formatCode>
                <c:ptCount val="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cat>
          <c:val>
            <c:numRef>
              <c:f>'Supp Fig S6a'!$S$38:$V$38</c:f>
              <c:numCache>
                <c:formatCode>0.0</c:formatCode>
                <c:ptCount val="4"/>
                <c:pt idx="0">
                  <c:v>1</c:v>
                </c:pt>
                <c:pt idx="1">
                  <c:v>1.6368753993553455</c:v>
                </c:pt>
                <c:pt idx="2">
                  <c:v>1.8238745813458124</c:v>
                </c:pt>
                <c:pt idx="3">
                  <c:v>2.5973911792500006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6-48D7-9099-1C758003D8E1}"/>
            </c:ext>
          </c:extLst>
        </c:ser>
        <c:ser>
          <c:idx val="1"/>
          <c:order val="1"/>
          <c:tx>
            <c:strRef>
              <c:f>'Supp Fig S6a'!$K$41</c:f>
              <c:strCache>
                <c:ptCount val="1"/>
                <c:pt idx="0">
                  <c:v>DS6051b 100mg/kg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'Supp Fig S6a'!$S$86:$V$86</c:f>
              <c:numCache>
                <c:formatCode>0_);[Red]\(0\)</c:formatCode>
                <c:ptCount val="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cat>
          <c:val>
            <c:numRef>
              <c:f>'Supp Fig S6a'!$S$49:$V$49</c:f>
              <c:numCache>
                <c:formatCode>0.0</c:formatCode>
                <c:ptCount val="4"/>
                <c:pt idx="0">
                  <c:v>1</c:v>
                </c:pt>
                <c:pt idx="1">
                  <c:v>0.48314308164574671</c:v>
                </c:pt>
                <c:pt idx="2">
                  <c:v>8.1864671137796191E-2</c:v>
                </c:pt>
                <c:pt idx="3">
                  <c:v>4.3202966907137314E-3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26-48D7-9099-1C758003D8E1}"/>
            </c:ext>
          </c:extLst>
        </c:ser>
        <c:ser>
          <c:idx val="2"/>
          <c:order val="2"/>
          <c:tx>
            <c:strRef>
              <c:f>'Supp Fig S6a'!$K$52</c:f>
              <c:strCache>
                <c:ptCount val="1"/>
                <c:pt idx="0">
                  <c:v>Lorlatinib 10mg/kg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'Supp Fig S6a'!$S$86:$V$86</c:f>
              <c:numCache>
                <c:formatCode>0_);[Red]\(0\)</c:formatCode>
                <c:ptCount val="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cat>
          <c:val>
            <c:numRef>
              <c:f>'Supp Fig S6a'!$S$60:$V$60</c:f>
              <c:numCache>
                <c:formatCode>0.0</c:formatCode>
                <c:ptCount val="4"/>
                <c:pt idx="0">
                  <c:v>1</c:v>
                </c:pt>
                <c:pt idx="1">
                  <c:v>0.86980625881885154</c:v>
                </c:pt>
                <c:pt idx="2">
                  <c:v>1.0070869452653042</c:v>
                </c:pt>
                <c:pt idx="3">
                  <c:v>1.4196622465854283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26-48D7-9099-1C758003D8E1}"/>
            </c:ext>
          </c:extLst>
        </c:ser>
        <c:ser>
          <c:idx val="3"/>
          <c:order val="3"/>
          <c:tx>
            <c:strRef>
              <c:f>'Supp Fig S6a'!$K$63</c:f>
              <c:strCache>
                <c:ptCount val="1"/>
                <c:pt idx="0">
                  <c:v>Lorlatinib 7.5mg/kg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'Supp Fig S6a'!$S$86:$V$86</c:f>
              <c:numCache>
                <c:formatCode>0_);[Red]\(0\)</c:formatCode>
                <c:ptCount val="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cat>
          <c:val>
            <c:numRef>
              <c:f>'Supp Fig S6a'!$S$71:$V$71</c:f>
              <c:numCache>
                <c:formatCode>0.0</c:formatCode>
                <c:ptCount val="4"/>
                <c:pt idx="0">
                  <c:v>1</c:v>
                </c:pt>
                <c:pt idx="1">
                  <c:v>1.4824009730864938</c:v>
                </c:pt>
                <c:pt idx="2">
                  <c:v>1.5807338305859577</c:v>
                </c:pt>
                <c:pt idx="3">
                  <c:v>2.1035160861513686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26-48D7-9099-1C758003D8E1}"/>
            </c:ext>
          </c:extLst>
        </c:ser>
        <c:ser>
          <c:idx val="4"/>
          <c:order val="4"/>
          <c:tx>
            <c:strRef>
              <c:f>'Supp Fig S6a'!$K$74</c:f>
              <c:strCache>
                <c:ptCount val="1"/>
                <c:pt idx="0">
                  <c:v>Lorlatinib 5mg/kg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'Supp Fig S6a'!$S$86:$V$86</c:f>
              <c:numCache>
                <c:formatCode>0_);[Red]\(0\)</c:formatCode>
                <c:ptCount val="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cat>
          <c:val>
            <c:numRef>
              <c:f>'Supp Fig S6a'!$S$82:$V$82</c:f>
              <c:numCache>
                <c:formatCode>0.0</c:formatCode>
                <c:ptCount val="4"/>
                <c:pt idx="0">
                  <c:v>1</c:v>
                </c:pt>
                <c:pt idx="1">
                  <c:v>1.3236826244077069</c:v>
                </c:pt>
                <c:pt idx="2">
                  <c:v>1.8922872659697259</c:v>
                </c:pt>
                <c:pt idx="3">
                  <c:v>2.4679163199143583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26-48D7-9099-1C758003D8E1}"/>
            </c:ext>
          </c:extLst>
        </c:ser>
        <c:ser>
          <c:idx val="5"/>
          <c:order val="5"/>
          <c:tx>
            <c:strRef>
              <c:f>'Supp Fig S6a'!$K$85</c:f>
              <c:strCache>
                <c:ptCount val="1"/>
                <c:pt idx="0">
                  <c:v>Entrectinib 60mg/kg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'Supp Fig S6a'!$S$86:$V$86</c:f>
              <c:numCache>
                <c:formatCode>0_);[Red]\(0\)</c:formatCode>
                <c:ptCount val="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cat>
          <c:val>
            <c:numRef>
              <c:f>'Supp Fig S6a'!$S$93:$V$93</c:f>
              <c:numCache>
                <c:formatCode>0.0</c:formatCode>
                <c:ptCount val="4"/>
                <c:pt idx="0">
                  <c:v>1</c:v>
                </c:pt>
                <c:pt idx="1">
                  <c:v>1.6513237659084048</c:v>
                </c:pt>
                <c:pt idx="2">
                  <c:v>2.0078929896139299</c:v>
                </c:pt>
                <c:pt idx="3">
                  <c:v>2.4307245169179241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26-48D7-9099-1C758003D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60237456"/>
        <c:axId val="-560239088"/>
      </c:lineChart>
      <c:catAx>
        <c:axId val="-560237456"/>
        <c:scaling>
          <c:orientation val="minMax"/>
        </c:scaling>
        <c:delete val="0"/>
        <c:axPos val="b"/>
        <c:numFmt formatCode="0_);[Red]\(0\)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560239088"/>
        <c:crossesAt val="0"/>
        <c:auto val="0"/>
        <c:lblAlgn val="ctr"/>
        <c:lblOffset val="100"/>
        <c:noMultiLvlLbl val="0"/>
      </c:catAx>
      <c:valAx>
        <c:axId val="-560239088"/>
        <c:scaling>
          <c:orientation val="minMax"/>
          <c:max val="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baseline="0"/>
                  <a:t>Relative tumor volume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560237456"/>
        <c:crossesAt val="1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488561242061208"/>
          <c:y val="0.26395090889131684"/>
          <c:w val="0.40458004459136071"/>
          <c:h val="0.408563831629108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Ba/F3_CD74-ROS1-G2032R</a:t>
            </a:r>
            <a:endParaRPr lang="ja-JP" altLang="en-US"/>
          </a:p>
        </c:rich>
      </c:tx>
      <c:layout>
        <c:manualLayout>
          <c:xMode val="edge"/>
          <c:yMode val="edge"/>
          <c:x val="0.18536683892831121"/>
          <c:y val="2.6666666666666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9190554068761309"/>
          <c:y val="0.17352040391567752"/>
          <c:w val="0.37104464174133539"/>
          <c:h val="0.71794972861823325"/>
        </c:manualLayout>
      </c:layout>
      <c:lineChart>
        <c:grouping val="standard"/>
        <c:varyColors val="0"/>
        <c:ser>
          <c:idx val="0"/>
          <c:order val="0"/>
          <c:tx>
            <c:strRef>
              <c:f>'Supp Fig S6c'!$D$13</c:f>
              <c:strCache>
                <c:ptCount val="1"/>
                <c:pt idx="0">
                  <c:v>Vihicle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 S6c'!$D$22:$J$22</c:f>
                <c:numCache>
                  <c:formatCode>General</c:formatCode>
                  <c:ptCount val="7"/>
                  <c:pt idx="0">
                    <c:v>0.49799598391954902</c:v>
                  </c:pt>
                  <c:pt idx="1">
                    <c:v>0.52440442408507559</c:v>
                  </c:pt>
                  <c:pt idx="2">
                    <c:v>0.35777087639996685</c:v>
                  </c:pt>
                  <c:pt idx="3">
                    <c:v>0.4301162633521306</c:v>
                  </c:pt>
                  <c:pt idx="4">
                    <c:v>0.42071367935925286</c:v>
                  </c:pt>
                  <c:pt idx="5">
                    <c:v>0.49295030175464977</c:v>
                  </c:pt>
                  <c:pt idx="6">
                    <c:v>0.48270073544588693</c:v>
                  </c:pt>
                </c:numCache>
              </c:numRef>
            </c:plus>
            <c:minus>
              <c:numRef>
                <c:f>'Supp Fig S6c'!$D$22:$J$22</c:f>
                <c:numCache>
                  <c:formatCode>General</c:formatCode>
                  <c:ptCount val="7"/>
                  <c:pt idx="0">
                    <c:v>0.49799598391954902</c:v>
                  </c:pt>
                  <c:pt idx="1">
                    <c:v>0.52440442408507559</c:v>
                  </c:pt>
                  <c:pt idx="2">
                    <c:v>0.35777087639996685</c:v>
                  </c:pt>
                  <c:pt idx="3">
                    <c:v>0.4301162633521306</c:v>
                  </c:pt>
                  <c:pt idx="4">
                    <c:v>0.42071367935925286</c:v>
                  </c:pt>
                  <c:pt idx="5">
                    <c:v>0.49295030175464977</c:v>
                  </c:pt>
                  <c:pt idx="6">
                    <c:v>0.48270073544588693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 Fig S6c'!$D$14:$J$14</c:f>
              <c:numCache>
                <c:formatCode>0_);[Red]\(0\)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'Supp Fig S6c'!$D$21:$J$21</c:f>
              <c:numCache>
                <c:formatCode>0.0</c:formatCode>
                <c:ptCount val="7"/>
                <c:pt idx="0">
                  <c:v>17.66</c:v>
                </c:pt>
                <c:pt idx="1">
                  <c:v>18.2</c:v>
                </c:pt>
                <c:pt idx="2">
                  <c:v>18.059999999999999</c:v>
                </c:pt>
                <c:pt idx="3">
                  <c:v>17.5</c:v>
                </c:pt>
                <c:pt idx="4">
                  <c:v>18.080000000000002</c:v>
                </c:pt>
                <c:pt idx="5">
                  <c:v>18.46</c:v>
                </c:pt>
                <c:pt idx="6">
                  <c:v>19.46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5-453D-A1FF-F45C007A7014}"/>
            </c:ext>
          </c:extLst>
        </c:ser>
        <c:ser>
          <c:idx val="1"/>
          <c:order val="1"/>
          <c:tx>
            <c:strRef>
              <c:f>'Supp Fig S6c'!$D$24</c:f>
              <c:strCache>
                <c:ptCount val="1"/>
                <c:pt idx="0">
                  <c:v>DS6051b 100mg/kg</c:v>
                </c:pt>
              </c:strCache>
            </c:strRef>
          </c:tx>
          <c:spPr>
            <a:ln w="28575" cap="rnd">
              <a:solidFill>
                <a:srgbClr val="DD31DD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DD31DD"/>
              </a:solidFill>
              <a:ln w="9525">
                <a:solidFill>
                  <a:srgbClr val="DD31DD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'Supp Fig S6c'!$D$33:$J$33</c:f>
                <c:numCache>
                  <c:formatCode>General</c:formatCode>
                  <c:ptCount val="7"/>
                  <c:pt idx="0">
                    <c:v>0.48270073544588643</c:v>
                  </c:pt>
                  <c:pt idx="1">
                    <c:v>0.32093613071762422</c:v>
                  </c:pt>
                  <c:pt idx="2">
                    <c:v>0.31304951684997123</c:v>
                  </c:pt>
                  <c:pt idx="3">
                    <c:v>0.38470768123342702</c:v>
                  </c:pt>
                  <c:pt idx="4">
                    <c:v>0.4207136793592518</c:v>
                  </c:pt>
                  <c:pt idx="5">
                    <c:v>0.42778499272414949</c:v>
                  </c:pt>
                  <c:pt idx="6">
                    <c:v>0.65802735505448429</c:v>
                  </c:pt>
                </c:numCache>
              </c:numRef>
            </c:plus>
            <c:minus>
              <c:numRef>
                <c:f>'Supp Fig S6c'!$D$33:$J$33</c:f>
                <c:numCache>
                  <c:formatCode>General</c:formatCode>
                  <c:ptCount val="7"/>
                  <c:pt idx="0">
                    <c:v>0.48270073544588643</c:v>
                  </c:pt>
                  <c:pt idx="1">
                    <c:v>0.32093613071762422</c:v>
                  </c:pt>
                  <c:pt idx="2">
                    <c:v>0.31304951684997123</c:v>
                  </c:pt>
                  <c:pt idx="3">
                    <c:v>0.38470768123342702</c:v>
                  </c:pt>
                  <c:pt idx="4">
                    <c:v>0.4207136793592518</c:v>
                  </c:pt>
                  <c:pt idx="5">
                    <c:v>0.42778499272414949</c:v>
                  </c:pt>
                  <c:pt idx="6">
                    <c:v>0.65802735505448429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 Fig S6c'!$D$14:$J$14</c:f>
              <c:numCache>
                <c:formatCode>0_);[Red]\(0\)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'Supp Fig S6c'!$D$32:$J$32</c:f>
              <c:numCache>
                <c:formatCode>0.0</c:formatCode>
                <c:ptCount val="7"/>
                <c:pt idx="0">
                  <c:v>17.739999999999998</c:v>
                </c:pt>
                <c:pt idx="1">
                  <c:v>18.34</c:v>
                </c:pt>
                <c:pt idx="2">
                  <c:v>18.439999999999998</c:v>
                </c:pt>
                <c:pt idx="3">
                  <c:v>18.16</c:v>
                </c:pt>
                <c:pt idx="4">
                  <c:v>18.420000000000002</c:v>
                </c:pt>
                <c:pt idx="5">
                  <c:v>18.64</c:v>
                </c:pt>
                <c:pt idx="6">
                  <c:v>19.46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5-453D-A1FF-F45C007A7014}"/>
            </c:ext>
          </c:extLst>
        </c:ser>
        <c:ser>
          <c:idx val="2"/>
          <c:order val="2"/>
          <c:tx>
            <c:strRef>
              <c:f>'Supp Fig S6c'!$D$35</c:f>
              <c:strCache>
                <c:ptCount val="1"/>
                <c:pt idx="0">
                  <c:v>Lorlatinib 10mg/kg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 S6c'!$D$44:$J$44</c:f>
                <c:numCache>
                  <c:formatCode>General</c:formatCode>
                  <c:ptCount val="7"/>
                  <c:pt idx="0">
                    <c:v>0.81240384046359682</c:v>
                  </c:pt>
                  <c:pt idx="1">
                    <c:v>0.72318738927058168</c:v>
                  </c:pt>
                  <c:pt idx="2">
                    <c:v>0.59581876439064896</c:v>
                  </c:pt>
                  <c:pt idx="3">
                    <c:v>0.51185935568278906</c:v>
                  </c:pt>
                  <c:pt idx="4">
                    <c:v>0.66181568431097137</c:v>
                  </c:pt>
                  <c:pt idx="5">
                    <c:v>0.75365774725667167</c:v>
                  </c:pt>
                  <c:pt idx="6">
                    <c:v>0.74833147735478878</c:v>
                  </c:pt>
                </c:numCache>
              </c:numRef>
            </c:plus>
            <c:minus>
              <c:numRef>
                <c:f>'Supp Fig S6c'!$D$44:$J$44</c:f>
                <c:numCache>
                  <c:formatCode>General</c:formatCode>
                  <c:ptCount val="7"/>
                  <c:pt idx="0">
                    <c:v>0.81240384046359682</c:v>
                  </c:pt>
                  <c:pt idx="1">
                    <c:v>0.72318738927058168</c:v>
                  </c:pt>
                  <c:pt idx="2">
                    <c:v>0.59581876439064896</c:v>
                  </c:pt>
                  <c:pt idx="3">
                    <c:v>0.51185935568278906</c:v>
                  </c:pt>
                  <c:pt idx="4">
                    <c:v>0.66181568431097137</c:v>
                  </c:pt>
                  <c:pt idx="5">
                    <c:v>0.75365774725667167</c:v>
                  </c:pt>
                  <c:pt idx="6">
                    <c:v>0.74833147735478878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 Fig S6c'!$D$14:$J$14</c:f>
              <c:numCache>
                <c:formatCode>0_);[Red]\(0\)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'Supp Fig S6c'!$D$43:$J$43</c:f>
              <c:numCache>
                <c:formatCode>0.0</c:formatCode>
                <c:ptCount val="7"/>
                <c:pt idx="0">
                  <c:v>17.2</c:v>
                </c:pt>
                <c:pt idx="1">
                  <c:v>17.96</c:v>
                </c:pt>
                <c:pt idx="2">
                  <c:v>17.7</c:v>
                </c:pt>
                <c:pt idx="3">
                  <c:v>17.48</c:v>
                </c:pt>
                <c:pt idx="4">
                  <c:v>17.759999999999998</c:v>
                </c:pt>
                <c:pt idx="5">
                  <c:v>18.36</c:v>
                </c:pt>
                <c:pt idx="6">
                  <c:v>18.600000000000001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B5-453D-A1FF-F45C007A7014}"/>
            </c:ext>
          </c:extLst>
        </c:ser>
        <c:ser>
          <c:idx val="3"/>
          <c:order val="3"/>
          <c:tx>
            <c:strRef>
              <c:f>'Supp Fig S6c'!$D$46</c:f>
              <c:strCache>
                <c:ptCount val="1"/>
                <c:pt idx="0">
                  <c:v>Lorlatinib 7.5mg/kg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 S6c'!$D$55:$J$55</c:f>
                <c:numCache>
                  <c:formatCode>General</c:formatCode>
                  <c:ptCount val="7"/>
                  <c:pt idx="0">
                    <c:v>1.011434624679223</c:v>
                  </c:pt>
                  <c:pt idx="1">
                    <c:v>1.1300442469213312</c:v>
                  </c:pt>
                  <c:pt idx="2">
                    <c:v>1.012422836565829</c:v>
                  </c:pt>
                  <c:pt idx="3">
                    <c:v>0.90939540355117188</c:v>
                  </c:pt>
                  <c:pt idx="4">
                    <c:v>1.04546640309481</c:v>
                  </c:pt>
                  <c:pt idx="5">
                    <c:v>1.1357816691600542</c:v>
                  </c:pt>
                  <c:pt idx="6">
                    <c:v>1.251798705862887</c:v>
                  </c:pt>
                </c:numCache>
              </c:numRef>
            </c:plus>
            <c:minus>
              <c:numRef>
                <c:f>'Supp Fig S6c'!$D$55:$J$55</c:f>
                <c:numCache>
                  <c:formatCode>General</c:formatCode>
                  <c:ptCount val="7"/>
                  <c:pt idx="0">
                    <c:v>1.011434624679223</c:v>
                  </c:pt>
                  <c:pt idx="1">
                    <c:v>1.1300442469213312</c:v>
                  </c:pt>
                  <c:pt idx="2">
                    <c:v>1.012422836565829</c:v>
                  </c:pt>
                  <c:pt idx="3">
                    <c:v>0.90939540355117188</c:v>
                  </c:pt>
                  <c:pt idx="4">
                    <c:v>1.04546640309481</c:v>
                  </c:pt>
                  <c:pt idx="5">
                    <c:v>1.1357816691600542</c:v>
                  </c:pt>
                  <c:pt idx="6">
                    <c:v>1.251798705862887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 Fig S6c'!$D$14:$J$14</c:f>
              <c:numCache>
                <c:formatCode>0_);[Red]\(0\)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'Supp Fig S6c'!$D$54:$J$54</c:f>
              <c:numCache>
                <c:formatCode>0.0</c:formatCode>
                <c:ptCount val="7"/>
                <c:pt idx="0">
                  <c:v>17.959999999999997</c:v>
                </c:pt>
                <c:pt idx="1">
                  <c:v>18.48</c:v>
                </c:pt>
                <c:pt idx="2">
                  <c:v>18.5</c:v>
                </c:pt>
                <c:pt idx="3">
                  <c:v>18.119999999999997</c:v>
                </c:pt>
                <c:pt idx="4">
                  <c:v>18.559999999999999</c:v>
                </c:pt>
                <c:pt idx="5">
                  <c:v>19</c:v>
                </c:pt>
                <c:pt idx="6">
                  <c:v>19.78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B5-453D-A1FF-F45C007A7014}"/>
            </c:ext>
          </c:extLst>
        </c:ser>
        <c:ser>
          <c:idx val="4"/>
          <c:order val="4"/>
          <c:tx>
            <c:strRef>
              <c:f>'Supp Fig S6c'!$D$57</c:f>
              <c:strCache>
                <c:ptCount val="1"/>
                <c:pt idx="0">
                  <c:v>Lorlatinib 5mg/kg</c:v>
                </c:pt>
              </c:strCache>
            </c:strRef>
          </c:tx>
          <c:spPr>
            <a:ln w="28575" cap="rnd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4">
                  <a:lumMod val="40000"/>
                  <a:lumOff val="60000"/>
                </a:schemeClr>
              </a:solidFill>
              <a:ln w="9525">
                <a:solidFill>
                  <a:schemeClr val="accent4">
                    <a:lumMod val="40000"/>
                    <a:lumOff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 S6c'!$D$66:$J$66</c:f>
                <c:numCache>
                  <c:formatCode>General</c:formatCode>
                  <c:ptCount val="7"/>
                  <c:pt idx="0">
                    <c:v>0.93968079686668049</c:v>
                  </c:pt>
                  <c:pt idx="1">
                    <c:v>0.87005746936624873</c:v>
                  </c:pt>
                  <c:pt idx="2">
                    <c:v>0.95551033484729919</c:v>
                  </c:pt>
                  <c:pt idx="3">
                    <c:v>0.89442719099991563</c:v>
                  </c:pt>
                  <c:pt idx="4">
                    <c:v>1.0173494974687902</c:v>
                  </c:pt>
                  <c:pt idx="5">
                    <c:v>1.0430723848324246</c:v>
                  </c:pt>
                  <c:pt idx="6">
                    <c:v>1.1489125293076061</c:v>
                  </c:pt>
                </c:numCache>
              </c:numRef>
            </c:plus>
            <c:minus>
              <c:numRef>
                <c:f>'Supp Fig S6c'!$D$66:$J$66</c:f>
                <c:numCache>
                  <c:formatCode>General</c:formatCode>
                  <c:ptCount val="7"/>
                  <c:pt idx="0">
                    <c:v>0.93968079686668049</c:v>
                  </c:pt>
                  <c:pt idx="1">
                    <c:v>0.87005746936624873</c:v>
                  </c:pt>
                  <c:pt idx="2">
                    <c:v>0.95551033484729919</c:v>
                  </c:pt>
                  <c:pt idx="3">
                    <c:v>0.89442719099991563</c:v>
                  </c:pt>
                  <c:pt idx="4">
                    <c:v>1.0173494974687902</c:v>
                  </c:pt>
                  <c:pt idx="5">
                    <c:v>1.0430723848324246</c:v>
                  </c:pt>
                  <c:pt idx="6">
                    <c:v>1.1489125293076061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 Fig S6c'!$D$14:$J$14</c:f>
              <c:numCache>
                <c:formatCode>0_);[Red]\(0\)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'Supp Fig S6c'!$D$65:$J$65</c:f>
              <c:numCache>
                <c:formatCode>0.0</c:formatCode>
                <c:ptCount val="7"/>
                <c:pt idx="0">
                  <c:v>17.46</c:v>
                </c:pt>
                <c:pt idx="1">
                  <c:v>17.82</c:v>
                </c:pt>
                <c:pt idx="2">
                  <c:v>18.059999999999999</c:v>
                </c:pt>
                <c:pt idx="3">
                  <c:v>17.600000000000001</c:v>
                </c:pt>
                <c:pt idx="4">
                  <c:v>18.099999999999998</c:v>
                </c:pt>
                <c:pt idx="5">
                  <c:v>18.240000000000002</c:v>
                </c:pt>
                <c:pt idx="6">
                  <c:v>19.100000000000001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B5-453D-A1FF-F45C007A7014}"/>
            </c:ext>
          </c:extLst>
        </c:ser>
        <c:ser>
          <c:idx val="5"/>
          <c:order val="5"/>
          <c:tx>
            <c:strRef>
              <c:f>'Supp Fig S6c'!$D$68</c:f>
              <c:strCache>
                <c:ptCount val="1"/>
                <c:pt idx="0">
                  <c:v>Entrectinib 60mg/kg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 Fig S6c'!$D$77:$J$77</c:f>
                <c:numCache>
                  <c:formatCode>General</c:formatCode>
                  <c:ptCount val="7"/>
                  <c:pt idx="0">
                    <c:v>0.70710678118654735</c:v>
                  </c:pt>
                  <c:pt idx="1">
                    <c:v>0.77006493232713835</c:v>
                  </c:pt>
                  <c:pt idx="2">
                    <c:v>0.83546394296821747</c:v>
                  </c:pt>
                  <c:pt idx="3">
                    <c:v>0.84734880657259448</c:v>
                  </c:pt>
                  <c:pt idx="4">
                    <c:v>0.79246451024635856</c:v>
                  </c:pt>
                  <c:pt idx="5">
                    <c:v>0.97211110476117835</c:v>
                  </c:pt>
                  <c:pt idx="6">
                    <c:v>1.0183319694480777</c:v>
                  </c:pt>
                </c:numCache>
              </c:numRef>
            </c:plus>
            <c:minus>
              <c:numRef>
                <c:f>'Supp Fig S6c'!$D$77:$J$77</c:f>
                <c:numCache>
                  <c:formatCode>General</c:formatCode>
                  <c:ptCount val="7"/>
                  <c:pt idx="0">
                    <c:v>0.70710678118654735</c:v>
                  </c:pt>
                  <c:pt idx="1">
                    <c:v>0.77006493232713835</c:v>
                  </c:pt>
                  <c:pt idx="2">
                    <c:v>0.83546394296821747</c:v>
                  </c:pt>
                  <c:pt idx="3">
                    <c:v>0.84734880657259448</c:v>
                  </c:pt>
                  <c:pt idx="4">
                    <c:v>0.79246451024635856</c:v>
                  </c:pt>
                  <c:pt idx="5">
                    <c:v>0.97211110476117835</c:v>
                  </c:pt>
                  <c:pt idx="6">
                    <c:v>1.0183319694480777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'Supp Fig S6c'!$D$14:$J$14</c:f>
              <c:numCache>
                <c:formatCode>0_);[Red]\(0\)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'Supp Fig S6c'!$D$76:$J$76</c:f>
              <c:numCache>
                <c:formatCode>0.0</c:formatCode>
                <c:ptCount val="7"/>
                <c:pt idx="0">
                  <c:v>17.399999999999999</c:v>
                </c:pt>
                <c:pt idx="1">
                  <c:v>17.940000000000001</c:v>
                </c:pt>
                <c:pt idx="2">
                  <c:v>17.860000000000003</c:v>
                </c:pt>
                <c:pt idx="3">
                  <c:v>17.660000000000004</c:v>
                </c:pt>
                <c:pt idx="4">
                  <c:v>18.04</c:v>
                </c:pt>
                <c:pt idx="5">
                  <c:v>18.2</c:v>
                </c:pt>
                <c:pt idx="6">
                  <c:v>19.279999999999998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B5-453D-A1FF-F45C007A7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60230384"/>
        <c:axId val="-560243984"/>
      </c:lineChart>
      <c:catAx>
        <c:axId val="-560230384"/>
        <c:scaling>
          <c:orientation val="minMax"/>
        </c:scaling>
        <c:delete val="0"/>
        <c:axPos val="b"/>
        <c:numFmt formatCode="0_);[Red]\(0\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-560243984"/>
        <c:crossesAt val="0"/>
        <c:auto val="0"/>
        <c:lblAlgn val="ctr"/>
        <c:lblOffset val="100"/>
        <c:noMultiLvlLbl val="0"/>
      </c:catAx>
      <c:valAx>
        <c:axId val="-560243984"/>
        <c:scaling>
          <c:orientation val="minMax"/>
          <c:max val="22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ja-JP" sz="1050" baseline="0">
                    <a:latin typeface="Arial" panose="020B0604020202020204" pitchFamily="34" charset="0"/>
                    <a:cs typeface="Arial" panose="020B0604020202020204" pitchFamily="34" charset="0"/>
                  </a:rPr>
                  <a:t>Body Weight (g)</a:t>
                </a:r>
              </a:p>
            </c:rich>
          </c:tx>
          <c:layout>
            <c:manualLayout>
              <c:xMode val="edge"/>
              <c:yMode val="edge"/>
              <c:x val="7.5844383924005498E-2"/>
              <c:y val="0.329661942257217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-560230384"/>
        <c:crossesAt val="1"/>
        <c:crossBetween val="midCat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9152717970573661"/>
          <c:y val="0.51056762904636921"/>
          <c:w val="0.28507453287668111"/>
          <c:h val="0.357101662292213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altLang="ja-JP" sz="900"/>
              <a:t>HCC78Xe3_SLC34A2-ROS1_WT</a:t>
            </a:r>
            <a:endParaRPr lang="ja-JP" altLang="en-US" sz="900"/>
          </a:p>
        </c:rich>
      </c:tx>
      <c:layout>
        <c:manualLayout>
          <c:xMode val="edge"/>
          <c:yMode val="edge"/>
          <c:x val="0.30387675534360509"/>
          <c:y val="5.67010309278350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823131523860772"/>
          <c:y val="0.16500852341910871"/>
          <c:w val="0.53937793235659803"/>
          <c:h val="0.64993952431203805"/>
        </c:manualLayout>
      </c:layout>
      <c:scatterChart>
        <c:scatterStyle val="lineMarker"/>
        <c:varyColors val="0"/>
        <c:ser>
          <c:idx val="0"/>
          <c:order val="0"/>
          <c:tx>
            <c:strRef>
              <c:f>'Supp Fig S7a S7b'!$C$30</c:f>
              <c:strCache>
                <c:ptCount val="1"/>
                <c:pt idx="0">
                  <c:v>Vihicle</c:v>
                </c:pt>
              </c:strCache>
            </c:strRef>
          </c:tx>
          <c:spPr>
            <a:ln w="9525" cmpd="sng"/>
          </c:spPr>
          <c:marker>
            <c:symbol val="square"/>
            <c:size val="5"/>
            <c:spPr>
              <a:ln w="6350" cmpd="sng"/>
            </c:spPr>
          </c:marker>
          <c:errBars>
            <c:errDir val="y"/>
            <c:errBarType val="minus"/>
            <c:errValType val="cust"/>
            <c:noEndCap val="0"/>
            <c:plus>
              <c:numRef>
                <c:f>'Supp Fig S7a S7b'!$D$39:$Q$39</c:f>
                <c:numCache>
                  <c:formatCode>General</c:formatCode>
                  <c:ptCount val="14"/>
                  <c:pt idx="0">
                    <c:v>1.4441837371562765</c:v>
                  </c:pt>
                  <c:pt idx="1">
                    <c:v>1.4587666023048373</c:v>
                  </c:pt>
                  <c:pt idx="2">
                    <c:v>1.881134409516414</c:v>
                  </c:pt>
                  <c:pt idx="3">
                    <c:v>1.9397594352565137</c:v>
                  </c:pt>
                  <c:pt idx="4">
                    <c:v>1.7796066981218071</c:v>
                  </c:pt>
                  <c:pt idx="5">
                    <c:v>1.6461065174121228</c:v>
                  </c:pt>
                  <c:pt idx="6">
                    <c:v>1.4601369798755188</c:v>
                  </c:pt>
                  <c:pt idx="7">
                    <c:v>1.1444066876188141</c:v>
                  </c:pt>
                  <c:pt idx="8">
                    <c:v>1.4651507317223946</c:v>
                  </c:pt>
                  <c:pt idx="9">
                    <c:v>1.3023056476879762</c:v>
                  </c:pt>
                  <c:pt idx="10">
                    <c:v>1.7369513522260773</c:v>
                  </c:pt>
                  <c:pt idx="11">
                    <c:v>1.309580085370879</c:v>
                  </c:pt>
                  <c:pt idx="12">
                    <c:v>1.3274034804836086</c:v>
                  </c:pt>
                  <c:pt idx="13">
                    <c:v>1.2093386622447821</c:v>
                  </c:pt>
                </c:numCache>
              </c:numRef>
            </c:plus>
            <c:minus>
              <c:numRef>
                <c:f>'Supp Fig S7a S7b'!$D$39:$Q$39</c:f>
                <c:numCache>
                  <c:formatCode>General</c:formatCode>
                  <c:ptCount val="14"/>
                  <c:pt idx="0">
                    <c:v>1.4441837371562765</c:v>
                  </c:pt>
                  <c:pt idx="1">
                    <c:v>1.4587666023048373</c:v>
                  </c:pt>
                  <c:pt idx="2">
                    <c:v>1.881134409516414</c:v>
                  </c:pt>
                  <c:pt idx="3">
                    <c:v>1.9397594352565137</c:v>
                  </c:pt>
                  <c:pt idx="4">
                    <c:v>1.7796066981218071</c:v>
                  </c:pt>
                  <c:pt idx="5">
                    <c:v>1.6461065174121228</c:v>
                  </c:pt>
                  <c:pt idx="6">
                    <c:v>1.4601369798755188</c:v>
                  </c:pt>
                  <c:pt idx="7">
                    <c:v>1.1444066876188141</c:v>
                  </c:pt>
                  <c:pt idx="8">
                    <c:v>1.4651507317223946</c:v>
                  </c:pt>
                  <c:pt idx="9">
                    <c:v>1.3023056476879762</c:v>
                  </c:pt>
                  <c:pt idx="10">
                    <c:v>1.7369513522260773</c:v>
                  </c:pt>
                  <c:pt idx="11">
                    <c:v>1.309580085370879</c:v>
                  </c:pt>
                  <c:pt idx="12">
                    <c:v>1.3274034804836086</c:v>
                  </c:pt>
                  <c:pt idx="13">
                    <c:v>1.2093386622447821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'Supp Fig S7a S7b'!$D$31:$Q$31</c:f>
              <c:numCache>
                <c:formatCode>0_);[Red]\(0\)</c:formatCode>
                <c:ptCount val="14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24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</c:numCache>
            </c:numRef>
          </c:xVal>
          <c:yVal>
            <c:numRef>
              <c:f>'Supp Fig S7a S7b'!$D$38:$Q$38</c:f>
              <c:numCache>
                <c:formatCode>0.0</c:formatCode>
                <c:ptCount val="14"/>
                <c:pt idx="0">
                  <c:v>19.416666666666668</c:v>
                </c:pt>
                <c:pt idx="1">
                  <c:v>20.000000000000004</c:v>
                </c:pt>
                <c:pt idx="2">
                  <c:v>18.766666666666666</c:v>
                </c:pt>
                <c:pt idx="3">
                  <c:v>19.266666666666669</c:v>
                </c:pt>
                <c:pt idx="4">
                  <c:v>20.150000000000002</c:v>
                </c:pt>
                <c:pt idx="5">
                  <c:v>19.383333333333336</c:v>
                </c:pt>
                <c:pt idx="6">
                  <c:v>19.7</c:v>
                </c:pt>
                <c:pt idx="7">
                  <c:v>19.683333333333334</c:v>
                </c:pt>
                <c:pt idx="8">
                  <c:v>19.566666666666666</c:v>
                </c:pt>
                <c:pt idx="9">
                  <c:v>19</c:v>
                </c:pt>
                <c:pt idx="10">
                  <c:v>19.720000000000002</c:v>
                </c:pt>
                <c:pt idx="11">
                  <c:v>19.5</c:v>
                </c:pt>
                <c:pt idx="12">
                  <c:v>19.52</c:v>
                </c:pt>
                <c:pt idx="13">
                  <c:v>18.975000000000001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4B-46F8-8730-E3276EF014DB}"/>
            </c:ext>
          </c:extLst>
        </c:ser>
        <c:ser>
          <c:idx val="1"/>
          <c:order val="1"/>
          <c:tx>
            <c:strRef>
              <c:f>'Supp Fig S7a S7b'!$D$41</c:f>
              <c:strCache>
                <c:ptCount val="1"/>
                <c:pt idx="0">
                  <c:v>Crizotinib 50mg/kg</c:v>
                </c:pt>
              </c:strCache>
            </c:strRef>
          </c:tx>
          <c:spPr>
            <a:ln w="9525"/>
          </c:spPr>
          <c:marker>
            <c:symbol val="square"/>
            <c:size val="5"/>
            <c:spPr>
              <a:ln w="6350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'Supp Fig S7a S7b'!$D$50:$S$50</c:f>
                <c:numCache>
                  <c:formatCode>General</c:formatCode>
                  <c:ptCount val="16"/>
                  <c:pt idx="0">
                    <c:v>1.7120163550620657</c:v>
                  </c:pt>
                  <c:pt idx="1">
                    <c:v>1.9190275315030436</c:v>
                  </c:pt>
                  <c:pt idx="2">
                    <c:v>2.0213032099778268</c:v>
                  </c:pt>
                  <c:pt idx="3">
                    <c:v>1.851935924017531</c:v>
                  </c:pt>
                  <c:pt idx="4">
                    <c:v>2.0262444735684455</c:v>
                  </c:pt>
                  <c:pt idx="5">
                    <c:v>1.58113883008419</c:v>
                  </c:pt>
                  <c:pt idx="6">
                    <c:v>1.8543642216853369</c:v>
                  </c:pt>
                  <c:pt idx="7">
                    <c:v>1.9467066205945536</c:v>
                  </c:pt>
                  <c:pt idx="8">
                    <c:v>1.6355427233796129</c:v>
                  </c:pt>
                  <c:pt idx="9">
                    <c:v>1.6709278859364336</c:v>
                  </c:pt>
                  <c:pt idx="10">
                    <c:v>1.6488379746556872</c:v>
                  </c:pt>
                  <c:pt idx="11">
                    <c:v>1.4922019523732932</c:v>
                  </c:pt>
                  <c:pt idx="12">
                    <c:v>1.7614388058251329</c:v>
                  </c:pt>
                  <c:pt idx="13">
                    <c:v>1.7686152775547315</c:v>
                  </c:pt>
                  <c:pt idx="14">
                    <c:v>1.7143511892258252</c:v>
                  </c:pt>
                  <c:pt idx="15">
                    <c:v>1.5126136320951231</c:v>
                  </c:pt>
                </c:numCache>
              </c:numRef>
            </c:plus>
            <c:minus>
              <c:numRef>
                <c:f>'Supp Fig S7a S7b'!$D$50:$S$50</c:f>
                <c:numCache>
                  <c:formatCode>General</c:formatCode>
                  <c:ptCount val="16"/>
                  <c:pt idx="0">
                    <c:v>1.7120163550620657</c:v>
                  </c:pt>
                  <c:pt idx="1">
                    <c:v>1.9190275315030436</c:v>
                  </c:pt>
                  <c:pt idx="2">
                    <c:v>2.0213032099778268</c:v>
                  </c:pt>
                  <c:pt idx="3">
                    <c:v>1.851935924017531</c:v>
                  </c:pt>
                  <c:pt idx="4">
                    <c:v>2.0262444735684455</c:v>
                  </c:pt>
                  <c:pt idx="5">
                    <c:v>1.58113883008419</c:v>
                  </c:pt>
                  <c:pt idx="6">
                    <c:v>1.8543642216853369</c:v>
                  </c:pt>
                  <c:pt idx="7">
                    <c:v>1.9467066205945536</c:v>
                  </c:pt>
                  <c:pt idx="8">
                    <c:v>1.6355427233796129</c:v>
                  </c:pt>
                  <c:pt idx="9">
                    <c:v>1.6709278859364336</c:v>
                  </c:pt>
                  <c:pt idx="10">
                    <c:v>1.6488379746556872</c:v>
                  </c:pt>
                  <c:pt idx="11">
                    <c:v>1.4922019523732932</c:v>
                  </c:pt>
                  <c:pt idx="12">
                    <c:v>1.7614388058251329</c:v>
                  </c:pt>
                  <c:pt idx="13">
                    <c:v>1.7686152775547315</c:v>
                  </c:pt>
                  <c:pt idx="14">
                    <c:v>1.7143511892258252</c:v>
                  </c:pt>
                  <c:pt idx="15">
                    <c:v>1.5126136320951231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'Supp Fig S7a S7b'!$D$42:$S$42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24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'Supp Fig S7a S7b'!$D$49:$S$49</c:f>
              <c:numCache>
                <c:formatCode>0.0</c:formatCode>
                <c:ptCount val="16"/>
                <c:pt idx="0">
                  <c:v>19.25</c:v>
                </c:pt>
                <c:pt idx="1">
                  <c:v>19.533333333333335</c:v>
                </c:pt>
                <c:pt idx="2">
                  <c:v>18.816666666666666</c:v>
                </c:pt>
                <c:pt idx="3">
                  <c:v>19.383333333333336</c:v>
                </c:pt>
                <c:pt idx="4">
                  <c:v>21.016666666666669</c:v>
                </c:pt>
                <c:pt idx="5">
                  <c:v>20.099999999999998</c:v>
                </c:pt>
                <c:pt idx="6">
                  <c:v>20.866666666666664</c:v>
                </c:pt>
                <c:pt idx="7">
                  <c:v>20.783333333333331</c:v>
                </c:pt>
                <c:pt idx="8">
                  <c:v>20.849999999999998</c:v>
                </c:pt>
                <c:pt idx="9">
                  <c:v>20.9</c:v>
                </c:pt>
                <c:pt idx="10">
                  <c:v>21.266666666666666</c:v>
                </c:pt>
                <c:pt idx="11">
                  <c:v>21.733333333333334</c:v>
                </c:pt>
                <c:pt idx="12">
                  <c:v>21.666666666666668</c:v>
                </c:pt>
                <c:pt idx="13">
                  <c:v>21.7</c:v>
                </c:pt>
                <c:pt idx="14">
                  <c:v>22.25</c:v>
                </c:pt>
                <c:pt idx="15">
                  <c:v>22.5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4B-46F8-8730-E3276EF014DB}"/>
            </c:ext>
          </c:extLst>
        </c:ser>
        <c:ser>
          <c:idx val="2"/>
          <c:order val="2"/>
          <c:tx>
            <c:strRef>
              <c:f>'Supp Fig S7a S7b'!$D$52</c:f>
              <c:strCache>
                <c:ptCount val="1"/>
                <c:pt idx="0">
                  <c:v>Crizotinib 100mg/kg</c:v>
                </c:pt>
              </c:strCache>
            </c:strRef>
          </c:tx>
          <c:spPr>
            <a:ln w="9525"/>
          </c:spPr>
          <c:marker>
            <c:symbol val="triangle"/>
            <c:size val="5"/>
          </c:marker>
          <c:errBars>
            <c:errDir val="y"/>
            <c:errBarType val="plus"/>
            <c:errValType val="cust"/>
            <c:noEndCap val="0"/>
            <c:plus>
              <c:numRef>
                <c:f>'Supp Fig S7a S7b'!$D$61:$S$61</c:f>
                <c:numCache>
                  <c:formatCode>General</c:formatCode>
                  <c:ptCount val="16"/>
                  <c:pt idx="0">
                    <c:v>2.002290355234893</c:v>
                  </c:pt>
                  <c:pt idx="1">
                    <c:v>1.8761663039293721</c:v>
                  </c:pt>
                  <c:pt idx="2">
                    <c:v>1.9939491802283567</c:v>
                  </c:pt>
                  <c:pt idx="3">
                    <c:v>1.6049402896473546</c:v>
                  </c:pt>
                  <c:pt idx="4">
                    <c:v>1.7136705245369273</c:v>
                  </c:pt>
                  <c:pt idx="5">
                    <c:v>1.7253019059476711</c:v>
                  </c:pt>
                  <c:pt idx="6">
                    <c:v>2.0353132437047625</c:v>
                  </c:pt>
                  <c:pt idx="7">
                    <c:v>2.0188693205191202</c:v>
                  </c:pt>
                  <c:pt idx="8">
                    <c:v>2.869378562220982</c:v>
                  </c:pt>
                  <c:pt idx="9">
                    <c:v>2.1771541057077246</c:v>
                  </c:pt>
                  <c:pt idx="10">
                    <c:v>1.3892443989449816</c:v>
                  </c:pt>
                  <c:pt idx="11">
                    <c:v>2.5966324345197398</c:v>
                  </c:pt>
                  <c:pt idx="12">
                    <c:v>1.9956202043475098</c:v>
                  </c:pt>
                  <c:pt idx="13">
                    <c:v>1.96192932254622</c:v>
                  </c:pt>
                  <c:pt idx="14">
                    <c:v>2.2954665466232931</c:v>
                  </c:pt>
                  <c:pt idx="15">
                    <c:v>2.0736441353327728</c:v>
                  </c:pt>
                </c:numCache>
              </c:numRef>
            </c:plus>
            <c:minus>
              <c:numRef>
                <c:f>'Supp Fig S7a S7b'!$D$61:$S$61</c:f>
                <c:numCache>
                  <c:formatCode>General</c:formatCode>
                  <c:ptCount val="16"/>
                  <c:pt idx="0">
                    <c:v>2.002290355234893</c:v>
                  </c:pt>
                  <c:pt idx="1">
                    <c:v>1.8761663039293721</c:v>
                  </c:pt>
                  <c:pt idx="2">
                    <c:v>1.9939491802283567</c:v>
                  </c:pt>
                  <c:pt idx="3">
                    <c:v>1.6049402896473546</c:v>
                  </c:pt>
                  <c:pt idx="4">
                    <c:v>1.7136705245369273</c:v>
                  </c:pt>
                  <c:pt idx="5">
                    <c:v>1.7253019059476711</c:v>
                  </c:pt>
                  <c:pt idx="6">
                    <c:v>2.0353132437047625</c:v>
                  </c:pt>
                  <c:pt idx="7">
                    <c:v>2.0188693205191202</c:v>
                  </c:pt>
                  <c:pt idx="8">
                    <c:v>2.869378562220982</c:v>
                  </c:pt>
                  <c:pt idx="9">
                    <c:v>2.1771541057077246</c:v>
                  </c:pt>
                  <c:pt idx="10">
                    <c:v>1.3892443989449816</c:v>
                  </c:pt>
                  <c:pt idx="11">
                    <c:v>2.5966324345197398</c:v>
                  </c:pt>
                  <c:pt idx="12">
                    <c:v>1.9956202043475098</c:v>
                  </c:pt>
                  <c:pt idx="13">
                    <c:v>1.96192932254622</c:v>
                  </c:pt>
                  <c:pt idx="14">
                    <c:v>2.2954665466232931</c:v>
                  </c:pt>
                  <c:pt idx="15">
                    <c:v>2.0736441353327728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'Supp Fig S7a S7b'!$D$53:$S$53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24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'Supp Fig S7a S7b'!$D$60:$S$60</c:f>
              <c:numCache>
                <c:formatCode>0.0</c:formatCode>
                <c:ptCount val="16"/>
                <c:pt idx="0">
                  <c:v>19.625</c:v>
                </c:pt>
                <c:pt idx="1">
                  <c:v>19</c:v>
                </c:pt>
                <c:pt idx="2">
                  <c:v>18.625</c:v>
                </c:pt>
                <c:pt idx="3">
                  <c:v>19.024999999999999</c:v>
                </c:pt>
                <c:pt idx="4">
                  <c:v>20.149999999999999</c:v>
                </c:pt>
                <c:pt idx="5">
                  <c:v>20.149999999999999</c:v>
                </c:pt>
                <c:pt idx="6">
                  <c:v>20.524999999999999</c:v>
                </c:pt>
                <c:pt idx="7">
                  <c:v>20.575000000000003</c:v>
                </c:pt>
                <c:pt idx="8">
                  <c:v>19.5</c:v>
                </c:pt>
                <c:pt idx="9">
                  <c:v>19.899999999999999</c:v>
                </c:pt>
                <c:pt idx="10">
                  <c:v>21.15</c:v>
                </c:pt>
                <c:pt idx="11">
                  <c:v>20.725000000000001</c:v>
                </c:pt>
                <c:pt idx="12">
                  <c:v>20.924999999999997</c:v>
                </c:pt>
                <c:pt idx="13">
                  <c:v>21.125</c:v>
                </c:pt>
                <c:pt idx="14">
                  <c:v>21.125</c:v>
                </c:pt>
                <c:pt idx="15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4B-46F8-8730-E3276EF014DB}"/>
            </c:ext>
          </c:extLst>
        </c:ser>
        <c:ser>
          <c:idx val="3"/>
          <c:order val="3"/>
          <c:tx>
            <c:strRef>
              <c:f>'Supp Fig S7a S7b'!$D$63</c:f>
              <c:strCache>
                <c:ptCount val="1"/>
                <c:pt idx="0">
                  <c:v>DS6051b 50mg/kg</c:v>
                </c:pt>
              </c:strCache>
            </c:strRef>
          </c:tx>
          <c:spPr>
            <a:ln w="9525"/>
          </c:spPr>
          <c:marker>
            <c:symbol val="x"/>
            <c:size val="5"/>
            <c:spPr>
              <a:ln w="9525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'Supp Fig S7a S7b'!$D$72:$S$72</c:f>
                <c:numCache>
                  <c:formatCode>General</c:formatCode>
                  <c:ptCount val="16"/>
                  <c:pt idx="0">
                    <c:v>1.2676750372236572</c:v>
                  </c:pt>
                  <c:pt idx="1">
                    <c:v>1.3307892395116507</c:v>
                  </c:pt>
                  <c:pt idx="2">
                    <c:v>0.9600347215943108</c:v>
                  </c:pt>
                  <c:pt idx="3">
                    <c:v>1.0538817137927139</c:v>
                  </c:pt>
                  <c:pt idx="4">
                    <c:v>0.92523870793793928</c:v>
                  </c:pt>
                  <c:pt idx="5">
                    <c:v>0.77049767466661923</c:v>
                  </c:pt>
                  <c:pt idx="6">
                    <c:v>0.93683865562148239</c:v>
                  </c:pt>
                  <c:pt idx="7">
                    <c:v>0.90645830939247685</c:v>
                  </c:pt>
                  <c:pt idx="8">
                    <c:v>0.84715209181508089</c:v>
                  </c:pt>
                  <c:pt idx="9">
                    <c:v>1.0419532938988516</c:v>
                  </c:pt>
                  <c:pt idx="10">
                    <c:v>0.85732140997411188</c:v>
                  </c:pt>
                  <c:pt idx="11">
                    <c:v>1.2769755936064964</c:v>
                  </c:pt>
                  <c:pt idx="12">
                    <c:v>0.96419223532792742</c:v>
                  </c:pt>
                  <c:pt idx="13">
                    <c:v>1.3920009578540771</c:v>
                  </c:pt>
                  <c:pt idx="14">
                    <c:v>1.0888832199398917</c:v>
                  </c:pt>
                  <c:pt idx="15">
                    <c:v>1.0796604404472123</c:v>
                  </c:pt>
                </c:numCache>
              </c:numRef>
            </c:plus>
            <c:minus>
              <c:numRef>
                <c:f>'Supp Fig S7a S7b'!$D$72:$S$72</c:f>
                <c:numCache>
                  <c:formatCode>General</c:formatCode>
                  <c:ptCount val="16"/>
                  <c:pt idx="0">
                    <c:v>1.2676750372236572</c:v>
                  </c:pt>
                  <c:pt idx="1">
                    <c:v>1.3307892395116507</c:v>
                  </c:pt>
                  <c:pt idx="2">
                    <c:v>0.9600347215943108</c:v>
                  </c:pt>
                  <c:pt idx="3">
                    <c:v>1.0538817137927139</c:v>
                  </c:pt>
                  <c:pt idx="4">
                    <c:v>0.92523870793793928</c:v>
                  </c:pt>
                  <c:pt idx="5">
                    <c:v>0.77049767466661923</c:v>
                  </c:pt>
                  <c:pt idx="6">
                    <c:v>0.93683865562148239</c:v>
                  </c:pt>
                  <c:pt idx="7">
                    <c:v>0.90645830939247685</c:v>
                  </c:pt>
                  <c:pt idx="8">
                    <c:v>0.84715209181508089</c:v>
                  </c:pt>
                  <c:pt idx="9">
                    <c:v>1.0419532938988516</c:v>
                  </c:pt>
                  <c:pt idx="10">
                    <c:v>0.85732140997411188</c:v>
                  </c:pt>
                  <c:pt idx="11">
                    <c:v>1.2769755936064964</c:v>
                  </c:pt>
                  <c:pt idx="12">
                    <c:v>0.96419223532792742</c:v>
                  </c:pt>
                  <c:pt idx="13">
                    <c:v>1.3920009578540771</c:v>
                  </c:pt>
                  <c:pt idx="14">
                    <c:v>1.0888832199398917</c:v>
                  </c:pt>
                  <c:pt idx="15">
                    <c:v>1.0796604404472123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'Supp Fig S7a S7b'!$D$64:$S$64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24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'Supp Fig S7a S7b'!$D$71:$S$71</c:f>
              <c:numCache>
                <c:formatCode>0.0</c:formatCode>
                <c:ptCount val="16"/>
                <c:pt idx="0">
                  <c:v>19.95</c:v>
                </c:pt>
                <c:pt idx="1">
                  <c:v>20.349999999999998</c:v>
                </c:pt>
                <c:pt idx="2">
                  <c:v>19.783333333333335</c:v>
                </c:pt>
                <c:pt idx="3">
                  <c:v>20.166666666666668</c:v>
                </c:pt>
                <c:pt idx="4">
                  <c:v>20.936666666666671</c:v>
                </c:pt>
                <c:pt idx="5">
                  <c:v>20.283333333333335</c:v>
                </c:pt>
                <c:pt idx="6">
                  <c:v>21.283333333333335</c:v>
                </c:pt>
                <c:pt idx="7">
                  <c:v>21.216666666666669</c:v>
                </c:pt>
                <c:pt idx="8">
                  <c:v>21.316666666666666</c:v>
                </c:pt>
                <c:pt idx="9">
                  <c:v>21.116666666666667</c:v>
                </c:pt>
                <c:pt idx="10">
                  <c:v>21.650000000000002</c:v>
                </c:pt>
                <c:pt idx="11">
                  <c:v>21.566666666666663</c:v>
                </c:pt>
                <c:pt idx="12">
                  <c:v>22.116666666666671</c:v>
                </c:pt>
                <c:pt idx="13">
                  <c:v>21.883333333333336</c:v>
                </c:pt>
                <c:pt idx="14">
                  <c:v>22.116666666666664</c:v>
                </c:pt>
                <c:pt idx="15">
                  <c:v>22.283333333333335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04B-46F8-8730-E3276EF014DB}"/>
            </c:ext>
          </c:extLst>
        </c:ser>
        <c:ser>
          <c:idx val="4"/>
          <c:order val="4"/>
          <c:tx>
            <c:strRef>
              <c:f>'Supp Fig S7a S7b'!$D$74</c:f>
              <c:strCache>
                <c:ptCount val="1"/>
                <c:pt idx="0">
                  <c:v>DS6051b 100mg/kg</c:v>
                </c:pt>
              </c:strCache>
            </c:strRef>
          </c:tx>
          <c:spPr>
            <a:ln w="9525"/>
          </c:spPr>
          <c:marker>
            <c:symbol val="star"/>
            <c:size val="5"/>
          </c:marker>
          <c:errBars>
            <c:errDir val="y"/>
            <c:errBarType val="plus"/>
            <c:errValType val="cust"/>
            <c:noEndCap val="0"/>
            <c:plus>
              <c:numRef>
                <c:f>'Supp Fig S7a S7b'!$D$83:$S$83</c:f>
                <c:numCache>
                  <c:formatCode>General</c:formatCode>
                  <c:ptCount val="16"/>
                  <c:pt idx="0">
                    <c:v>0.751664818918646</c:v>
                  </c:pt>
                  <c:pt idx="1">
                    <c:v>0.80311892021045117</c:v>
                  </c:pt>
                  <c:pt idx="2">
                    <c:v>0.82945765413310979</c:v>
                  </c:pt>
                  <c:pt idx="3">
                    <c:v>1.1903780911962389</c:v>
                  </c:pt>
                  <c:pt idx="4">
                    <c:v>0.830662386291808</c:v>
                  </c:pt>
                  <c:pt idx="5">
                    <c:v>1.068644000591404</c:v>
                  </c:pt>
                  <c:pt idx="6">
                    <c:v>0.92086915465770769</c:v>
                  </c:pt>
                  <c:pt idx="7">
                    <c:v>0.7382411530116697</c:v>
                  </c:pt>
                  <c:pt idx="8">
                    <c:v>1.30384048104053</c:v>
                  </c:pt>
                  <c:pt idx="9">
                    <c:v>0.90664215653145075</c:v>
                  </c:pt>
                  <c:pt idx="10">
                    <c:v>0.84439327330338232</c:v>
                  </c:pt>
                  <c:pt idx="11">
                    <c:v>0.69137544069774448</c:v>
                  </c:pt>
                  <c:pt idx="12">
                    <c:v>1.0401922899156679</c:v>
                  </c:pt>
                  <c:pt idx="13">
                    <c:v>1.0064790112068907</c:v>
                  </c:pt>
                  <c:pt idx="14">
                    <c:v>1.1489125293076061</c:v>
                  </c:pt>
                  <c:pt idx="15">
                    <c:v>0.94074438611133826</c:v>
                  </c:pt>
                </c:numCache>
              </c:numRef>
            </c:plus>
            <c:minus>
              <c:numRef>
                <c:f>'Supp Fig S7a S7b'!$D$83:$S$83</c:f>
                <c:numCache>
                  <c:formatCode>General</c:formatCode>
                  <c:ptCount val="16"/>
                  <c:pt idx="0">
                    <c:v>0.751664818918646</c:v>
                  </c:pt>
                  <c:pt idx="1">
                    <c:v>0.80311892021045117</c:v>
                  </c:pt>
                  <c:pt idx="2">
                    <c:v>0.82945765413310979</c:v>
                  </c:pt>
                  <c:pt idx="3">
                    <c:v>1.1903780911962389</c:v>
                  </c:pt>
                  <c:pt idx="4">
                    <c:v>0.830662386291808</c:v>
                  </c:pt>
                  <c:pt idx="5">
                    <c:v>1.068644000591404</c:v>
                  </c:pt>
                  <c:pt idx="6">
                    <c:v>0.92086915465770769</c:v>
                  </c:pt>
                  <c:pt idx="7">
                    <c:v>0.7382411530116697</c:v>
                  </c:pt>
                  <c:pt idx="8">
                    <c:v>1.30384048104053</c:v>
                  </c:pt>
                  <c:pt idx="9">
                    <c:v>0.90664215653145075</c:v>
                  </c:pt>
                  <c:pt idx="10">
                    <c:v>0.84439327330338232</c:v>
                  </c:pt>
                  <c:pt idx="11">
                    <c:v>0.69137544069774448</c:v>
                  </c:pt>
                  <c:pt idx="12">
                    <c:v>1.0401922899156679</c:v>
                  </c:pt>
                  <c:pt idx="13">
                    <c:v>1.0064790112068907</c:v>
                  </c:pt>
                  <c:pt idx="14">
                    <c:v>1.1489125293076061</c:v>
                  </c:pt>
                  <c:pt idx="15">
                    <c:v>0.94074438611133826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'Supp Fig S7a S7b'!$D$75:$S$75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24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'Supp Fig S7a S7b'!$D$82:$S$82</c:f>
              <c:numCache>
                <c:formatCode>0.0</c:formatCode>
                <c:ptCount val="16"/>
                <c:pt idx="0">
                  <c:v>19.899999999999999</c:v>
                </c:pt>
                <c:pt idx="1">
                  <c:v>21</c:v>
                </c:pt>
                <c:pt idx="2">
                  <c:v>20.04</c:v>
                </c:pt>
                <c:pt idx="3">
                  <c:v>20.080000000000002</c:v>
                </c:pt>
                <c:pt idx="4">
                  <c:v>21.1</c:v>
                </c:pt>
                <c:pt idx="5">
                  <c:v>20.58</c:v>
                </c:pt>
                <c:pt idx="6">
                  <c:v>21.240000000000002</c:v>
                </c:pt>
                <c:pt idx="7">
                  <c:v>21.1</c:v>
                </c:pt>
                <c:pt idx="8">
                  <c:v>21.2</c:v>
                </c:pt>
                <c:pt idx="9">
                  <c:v>21.18</c:v>
                </c:pt>
                <c:pt idx="10">
                  <c:v>21.56</c:v>
                </c:pt>
                <c:pt idx="11">
                  <c:v>21.66</c:v>
                </c:pt>
                <c:pt idx="12">
                  <c:v>22.32</c:v>
                </c:pt>
                <c:pt idx="13">
                  <c:v>22.040000000000003</c:v>
                </c:pt>
                <c:pt idx="14">
                  <c:v>22.6</c:v>
                </c:pt>
                <c:pt idx="15">
                  <c:v>22.2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04B-46F8-8730-E3276EF01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33744"/>
        <c:axId val="-177633200"/>
      </c:scatterChart>
      <c:valAx>
        <c:axId val="-177633744"/>
        <c:scaling>
          <c:orientation val="minMax"/>
          <c:max val="6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altLang="ja-JP" sz="1000" b="0" i="0" baseline="0">
                    <a:effectLst/>
                  </a:rPr>
                  <a:t>Days after Treatment</a:t>
                </a:r>
                <a:endParaRPr lang="en-US" altLang="ja-JP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3623012706718708"/>
              <c:y val="0.89544930595015826"/>
            </c:manualLayout>
          </c:layout>
          <c:overlay val="0"/>
        </c:title>
        <c:numFmt formatCode="0_);[Red]\(0\)" sourceLinked="1"/>
        <c:majorTickMark val="out"/>
        <c:minorTickMark val="in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77633200"/>
        <c:crosses val="autoZero"/>
        <c:crossBetween val="midCat"/>
        <c:majorUnit val="5"/>
        <c:minorUnit val="1"/>
      </c:valAx>
      <c:valAx>
        <c:axId val="-177633200"/>
        <c:scaling>
          <c:orientation val="minMax"/>
          <c:max val="24"/>
          <c:min val="15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altLang="ja-JP" sz="1000" b="0" i="0" baseline="0">
                    <a:effectLst/>
                  </a:rPr>
                  <a:t>Body Weight (g)</a:t>
                </a:r>
                <a:endParaRPr lang="en-US" altLang="ja-JP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8.2940197040881736E-2"/>
              <c:y val="0.28366831723354169"/>
            </c:manualLayout>
          </c:layout>
          <c:overlay val="0"/>
        </c:title>
        <c:numFmt formatCode="#,##0_);[Red]\(#,##0\)" sourceLinked="0"/>
        <c:majorTickMark val="out"/>
        <c:minorTickMark val="in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-177633744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0.68534516909941368"/>
          <c:y val="0.51551059339232086"/>
          <c:w val="0.30078645637975132"/>
          <c:h val="0.20490299537300105"/>
        </c:manualLayout>
      </c:layout>
      <c:overlay val="0"/>
      <c:txPr>
        <a:bodyPr/>
        <a:lstStyle/>
        <a:p>
          <a:pPr>
            <a:defRPr sz="6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horizontalDpi="-4" vertic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45761587268861"/>
          <c:y val="5.5419093819836521E-2"/>
          <c:w val="0.68736514340323618"/>
          <c:h val="0.78646619978584198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2h_U-118 MG'!$A$4</c:f>
              <c:strCache>
                <c:ptCount val="1"/>
                <c:pt idx="0">
                  <c:v>Vehicle control 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x"/>
            <c:size val="7"/>
            <c:spPr>
              <a:noFill/>
              <a:ln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2h_U-118 MG'!$E$66:$M$66</c:f>
                <c:numCache>
                  <c:formatCode>General</c:formatCode>
                  <c:ptCount val="9"/>
                  <c:pt idx="0">
                    <c:v>5</c:v>
                  </c:pt>
                  <c:pt idx="1">
                    <c:v>18</c:v>
                  </c:pt>
                  <c:pt idx="2">
                    <c:v>23</c:v>
                  </c:pt>
                  <c:pt idx="3">
                    <c:v>32</c:v>
                  </c:pt>
                  <c:pt idx="4">
                    <c:v>45</c:v>
                  </c:pt>
                  <c:pt idx="5">
                    <c:v>51</c:v>
                  </c:pt>
                  <c:pt idx="6">
                    <c:v>60</c:v>
                  </c:pt>
                  <c:pt idx="7">
                    <c:v>64</c:v>
                  </c:pt>
                  <c:pt idx="8">
                    <c:v>69</c:v>
                  </c:pt>
                </c:numCache>
              </c:numRef>
            </c:plus>
            <c:minus>
              <c:numRef>
                <c:f>'Figure 2h_U-118 MG'!$E$66:$M$66</c:f>
                <c:numCache>
                  <c:formatCode>General</c:formatCode>
                  <c:ptCount val="9"/>
                  <c:pt idx="0">
                    <c:v>5</c:v>
                  </c:pt>
                  <c:pt idx="1">
                    <c:v>18</c:v>
                  </c:pt>
                  <c:pt idx="2">
                    <c:v>23</c:v>
                  </c:pt>
                  <c:pt idx="3">
                    <c:v>32</c:v>
                  </c:pt>
                  <c:pt idx="4">
                    <c:v>45</c:v>
                  </c:pt>
                  <c:pt idx="5">
                    <c:v>51</c:v>
                  </c:pt>
                  <c:pt idx="6">
                    <c:v>60</c:v>
                  </c:pt>
                  <c:pt idx="7">
                    <c:v>64</c:v>
                  </c:pt>
                  <c:pt idx="8">
                    <c:v>69</c:v>
                  </c:pt>
                </c:numCache>
              </c:numRef>
            </c:minus>
          </c:errBars>
          <c:xVal>
            <c:numRef>
              <c:f>'Figure 2h_U-118 MG'!$G$2:$P$2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14</c:v>
                </c:pt>
                <c:pt idx="7">
                  <c:v>16</c:v>
                </c:pt>
                <c:pt idx="8">
                  <c:v>18</c:v>
                </c:pt>
              </c:numCache>
            </c:numRef>
          </c:xVal>
          <c:yVal>
            <c:numRef>
              <c:f>'Figure 2h_U-118 MG'!$G$4:$P$4</c:f>
              <c:numCache>
                <c:formatCode>General</c:formatCode>
                <c:ptCount val="10"/>
                <c:pt idx="0">
                  <c:v>151</c:v>
                </c:pt>
                <c:pt idx="1">
                  <c:v>216</c:v>
                </c:pt>
                <c:pt idx="2">
                  <c:v>243</c:v>
                </c:pt>
                <c:pt idx="3">
                  <c:v>248</c:v>
                </c:pt>
                <c:pt idx="4">
                  <c:v>274</c:v>
                </c:pt>
                <c:pt idx="5">
                  <c:v>302</c:v>
                </c:pt>
                <c:pt idx="6">
                  <c:v>312</c:v>
                </c:pt>
                <c:pt idx="7">
                  <c:v>339</c:v>
                </c:pt>
                <c:pt idx="8">
                  <c:v>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26-4100-B508-7793F0D2BDDD}"/>
            </c:ext>
          </c:extLst>
        </c:ser>
        <c:ser>
          <c:idx val="3"/>
          <c:order val="1"/>
          <c:tx>
            <c:strRef>
              <c:f>'Figure 2h_U-118 MG'!$A$6</c:f>
              <c:strCache>
                <c:ptCount val="1"/>
                <c:pt idx="0">
                  <c:v>DS-6051b 25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diamond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2h_U-118 MG'!$E$67:$P$67</c:f>
                <c:numCache>
                  <c:formatCode>General</c:formatCode>
                  <c:ptCount val="12"/>
                  <c:pt idx="0">
                    <c:v>5</c:v>
                  </c:pt>
                  <c:pt idx="1">
                    <c:v>11</c:v>
                  </c:pt>
                  <c:pt idx="2">
                    <c:v>12</c:v>
                  </c:pt>
                  <c:pt idx="3">
                    <c:v>12</c:v>
                  </c:pt>
                  <c:pt idx="4">
                    <c:v>20</c:v>
                  </c:pt>
                  <c:pt idx="5">
                    <c:v>26</c:v>
                  </c:pt>
                  <c:pt idx="6">
                    <c:v>31</c:v>
                  </c:pt>
                  <c:pt idx="7">
                    <c:v>32</c:v>
                  </c:pt>
                  <c:pt idx="8">
                    <c:v>36</c:v>
                  </c:pt>
                </c:numCache>
              </c:numRef>
            </c:plus>
            <c:minus>
              <c:numRef>
                <c:f>'Figure 2h_U-118 MG'!$E$67:$P$67</c:f>
                <c:numCache>
                  <c:formatCode>General</c:formatCode>
                  <c:ptCount val="12"/>
                  <c:pt idx="0">
                    <c:v>5</c:v>
                  </c:pt>
                  <c:pt idx="1">
                    <c:v>11</c:v>
                  </c:pt>
                  <c:pt idx="2">
                    <c:v>12</c:v>
                  </c:pt>
                  <c:pt idx="3">
                    <c:v>12</c:v>
                  </c:pt>
                  <c:pt idx="4">
                    <c:v>20</c:v>
                  </c:pt>
                  <c:pt idx="5">
                    <c:v>26</c:v>
                  </c:pt>
                  <c:pt idx="6">
                    <c:v>31</c:v>
                  </c:pt>
                  <c:pt idx="7">
                    <c:v>32</c:v>
                  </c:pt>
                  <c:pt idx="8">
                    <c:v>36</c:v>
                  </c:pt>
                </c:numCache>
              </c:numRef>
            </c:minus>
          </c:errBars>
          <c:xVal>
            <c:numRef>
              <c:f>'Figure 2h_U-118 MG'!$G$2:$P$2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14</c:v>
                </c:pt>
                <c:pt idx="7">
                  <c:v>16</c:v>
                </c:pt>
                <c:pt idx="8">
                  <c:v>18</c:v>
                </c:pt>
              </c:numCache>
            </c:numRef>
          </c:xVal>
          <c:yVal>
            <c:numRef>
              <c:f>'Figure 2h_U-118 MG'!$G$6:$P$6</c:f>
              <c:numCache>
                <c:formatCode>General</c:formatCode>
                <c:ptCount val="10"/>
                <c:pt idx="0">
                  <c:v>154</c:v>
                </c:pt>
                <c:pt idx="1">
                  <c:v>178</c:v>
                </c:pt>
                <c:pt idx="2">
                  <c:v>195</c:v>
                </c:pt>
                <c:pt idx="3">
                  <c:v>175</c:v>
                </c:pt>
                <c:pt idx="4">
                  <c:v>197</c:v>
                </c:pt>
                <c:pt idx="5">
                  <c:v>216</c:v>
                </c:pt>
                <c:pt idx="6">
                  <c:v>208</c:v>
                </c:pt>
                <c:pt idx="7">
                  <c:v>215</c:v>
                </c:pt>
                <c:pt idx="8">
                  <c:v>206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926-4100-B508-7793F0D2BDDD}"/>
            </c:ext>
          </c:extLst>
        </c:ser>
        <c:ser>
          <c:idx val="1"/>
          <c:order val="2"/>
          <c:tx>
            <c:strRef>
              <c:f>'Figure 2h_U-118 MG'!$A$8</c:f>
              <c:strCache>
                <c:ptCount val="1"/>
                <c:pt idx="0">
                  <c:v>DS-6051b 50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2h_U-118 MG'!$E$68:$P$68</c:f>
                <c:numCache>
                  <c:formatCode>General</c:formatCode>
                  <c:ptCount val="12"/>
                  <c:pt idx="0">
                    <c:v>4</c:v>
                  </c:pt>
                  <c:pt idx="1">
                    <c:v>3</c:v>
                  </c:pt>
                  <c:pt idx="2">
                    <c:v>4</c:v>
                  </c:pt>
                  <c:pt idx="3">
                    <c:v>4</c:v>
                  </c:pt>
                  <c:pt idx="4">
                    <c:v>9</c:v>
                  </c:pt>
                  <c:pt idx="5">
                    <c:v>8</c:v>
                  </c:pt>
                  <c:pt idx="6">
                    <c:v>5</c:v>
                  </c:pt>
                  <c:pt idx="7">
                    <c:v>11</c:v>
                  </c:pt>
                  <c:pt idx="8">
                    <c:v>12</c:v>
                  </c:pt>
                </c:numCache>
              </c:numRef>
            </c:plus>
            <c:minus>
              <c:numRef>
                <c:f>'Figure 2h_U-118 MG'!$E$68:$P$68</c:f>
                <c:numCache>
                  <c:formatCode>General</c:formatCode>
                  <c:ptCount val="12"/>
                  <c:pt idx="0">
                    <c:v>4</c:v>
                  </c:pt>
                  <c:pt idx="1">
                    <c:v>3</c:v>
                  </c:pt>
                  <c:pt idx="2">
                    <c:v>4</c:v>
                  </c:pt>
                  <c:pt idx="3">
                    <c:v>4</c:v>
                  </c:pt>
                  <c:pt idx="4">
                    <c:v>9</c:v>
                  </c:pt>
                  <c:pt idx="5">
                    <c:v>8</c:v>
                  </c:pt>
                  <c:pt idx="6">
                    <c:v>5</c:v>
                  </c:pt>
                  <c:pt idx="7">
                    <c:v>11</c:v>
                  </c:pt>
                  <c:pt idx="8">
                    <c:v>12</c:v>
                  </c:pt>
                </c:numCache>
              </c:numRef>
            </c:minus>
          </c:errBars>
          <c:xVal>
            <c:numRef>
              <c:f>'Figure 2h_U-118 MG'!$G$2:$P$2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14</c:v>
                </c:pt>
                <c:pt idx="7">
                  <c:v>16</c:v>
                </c:pt>
                <c:pt idx="8">
                  <c:v>18</c:v>
                </c:pt>
              </c:numCache>
            </c:numRef>
          </c:xVal>
          <c:yVal>
            <c:numRef>
              <c:f>'Figure 2h_U-118 MG'!$G$8:$P$8</c:f>
              <c:numCache>
                <c:formatCode>General</c:formatCode>
                <c:ptCount val="10"/>
                <c:pt idx="0">
                  <c:v>150</c:v>
                </c:pt>
                <c:pt idx="1">
                  <c:v>158</c:v>
                </c:pt>
                <c:pt idx="2">
                  <c:v>175</c:v>
                </c:pt>
                <c:pt idx="3">
                  <c:v>167</c:v>
                </c:pt>
                <c:pt idx="4">
                  <c:v>183</c:v>
                </c:pt>
                <c:pt idx="5">
                  <c:v>194</c:v>
                </c:pt>
                <c:pt idx="6">
                  <c:v>187</c:v>
                </c:pt>
                <c:pt idx="7">
                  <c:v>188</c:v>
                </c:pt>
                <c:pt idx="8">
                  <c:v>202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926-4100-B508-7793F0D2BDDD}"/>
            </c:ext>
          </c:extLst>
        </c:ser>
        <c:ser>
          <c:idx val="2"/>
          <c:order val="3"/>
          <c:tx>
            <c:strRef>
              <c:f>'Figure 2h_U-118 MG'!$A$10</c:f>
              <c:strCache>
                <c:ptCount val="1"/>
                <c:pt idx="0">
                  <c:v>DS-6051b 100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2h_U-118 MG'!$E$69:$N$69</c:f>
                <c:numCache>
                  <c:formatCode>General</c:formatCode>
                  <c:ptCount val="10"/>
                  <c:pt idx="0">
                    <c:v>4</c:v>
                  </c:pt>
                  <c:pt idx="1">
                    <c:v>4</c:v>
                  </c:pt>
                  <c:pt idx="2">
                    <c:v>7</c:v>
                  </c:pt>
                  <c:pt idx="3">
                    <c:v>2</c:v>
                  </c:pt>
                  <c:pt idx="4">
                    <c:v>8</c:v>
                  </c:pt>
                  <c:pt idx="5">
                    <c:v>10</c:v>
                  </c:pt>
                  <c:pt idx="6">
                    <c:v>10</c:v>
                  </c:pt>
                  <c:pt idx="7">
                    <c:v>9</c:v>
                  </c:pt>
                  <c:pt idx="8">
                    <c:v>8</c:v>
                  </c:pt>
                </c:numCache>
              </c:numRef>
            </c:plus>
            <c:minus>
              <c:numRef>
                <c:f>'Figure 2h_U-118 MG'!$E$69:$N$69</c:f>
                <c:numCache>
                  <c:formatCode>General</c:formatCode>
                  <c:ptCount val="10"/>
                  <c:pt idx="0">
                    <c:v>4</c:v>
                  </c:pt>
                  <c:pt idx="1">
                    <c:v>4</c:v>
                  </c:pt>
                  <c:pt idx="2">
                    <c:v>7</c:v>
                  </c:pt>
                  <c:pt idx="3">
                    <c:v>2</c:v>
                  </c:pt>
                  <c:pt idx="4">
                    <c:v>8</c:v>
                  </c:pt>
                  <c:pt idx="5">
                    <c:v>10</c:v>
                  </c:pt>
                  <c:pt idx="6">
                    <c:v>10</c:v>
                  </c:pt>
                  <c:pt idx="7">
                    <c:v>9</c:v>
                  </c:pt>
                  <c:pt idx="8">
                    <c:v>8</c:v>
                  </c:pt>
                </c:numCache>
              </c:numRef>
            </c:minus>
          </c:errBars>
          <c:xVal>
            <c:numRef>
              <c:f>'Figure 2h_U-118 MG'!$G$2:$O$2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14</c:v>
                </c:pt>
                <c:pt idx="7">
                  <c:v>16</c:v>
                </c:pt>
                <c:pt idx="8">
                  <c:v>18</c:v>
                </c:pt>
              </c:numCache>
            </c:numRef>
          </c:xVal>
          <c:yVal>
            <c:numRef>
              <c:f>'Figure 2h_U-118 MG'!$G$10:$O$10</c:f>
              <c:numCache>
                <c:formatCode>General</c:formatCode>
                <c:ptCount val="9"/>
                <c:pt idx="0">
                  <c:v>150</c:v>
                </c:pt>
                <c:pt idx="1">
                  <c:v>132</c:v>
                </c:pt>
                <c:pt idx="2">
                  <c:v>142</c:v>
                </c:pt>
                <c:pt idx="3">
                  <c:v>124</c:v>
                </c:pt>
                <c:pt idx="4">
                  <c:v>140</c:v>
                </c:pt>
                <c:pt idx="5">
                  <c:v>150</c:v>
                </c:pt>
                <c:pt idx="6">
                  <c:v>144</c:v>
                </c:pt>
                <c:pt idx="7">
                  <c:v>145</c:v>
                </c:pt>
                <c:pt idx="8">
                  <c:v>154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926-4100-B508-7793F0D2BDDD}"/>
            </c:ext>
          </c:extLst>
        </c:ser>
        <c:ser>
          <c:idx val="4"/>
          <c:order val="4"/>
          <c:tx>
            <c:strRef>
              <c:f>'Figure 2h_U-118 MG'!$A$12</c:f>
              <c:strCache>
                <c:ptCount val="1"/>
                <c:pt idx="0">
                  <c:v>DS-6051b 200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2h_U-118 MG'!$E$70:$M$70</c:f>
                <c:numCache>
                  <c:formatCode>General</c:formatCode>
                  <c:ptCount val="9"/>
                  <c:pt idx="0">
                    <c:v>4</c:v>
                  </c:pt>
                  <c:pt idx="1">
                    <c:v>11</c:v>
                  </c:pt>
                  <c:pt idx="2">
                    <c:v>7</c:v>
                  </c:pt>
                  <c:pt idx="3">
                    <c:v>8</c:v>
                  </c:pt>
                  <c:pt idx="4">
                    <c:v>7</c:v>
                  </c:pt>
                  <c:pt idx="5">
                    <c:v>7</c:v>
                  </c:pt>
                  <c:pt idx="6">
                    <c:v>5</c:v>
                  </c:pt>
                  <c:pt idx="7">
                    <c:v>10</c:v>
                  </c:pt>
                  <c:pt idx="8">
                    <c:v>8</c:v>
                  </c:pt>
                </c:numCache>
              </c:numRef>
            </c:plus>
            <c:minus>
              <c:numRef>
                <c:f>'Figure 2h_U-118 MG'!$E$70:$M$70</c:f>
                <c:numCache>
                  <c:formatCode>General</c:formatCode>
                  <c:ptCount val="9"/>
                  <c:pt idx="0">
                    <c:v>4</c:v>
                  </c:pt>
                  <c:pt idx="1">
                    <c:v>11</c:v>
                  </c:pt>
                  <c:pt idx="2">
                    <c:v>7</c:v>
                  </c:pt>
                  <c:pt idx="3">
                    <c:v>8</c:v>
                  </c:pt>
                  <c:pt idx="4">
                    <c:v>7</c:v>
                  </c:pt>
                  <c:pt idx="5">
                    <c:v>7</c:v>
                  </c:pt>
                  <c:pt idx="6">
                    <c:v>5</c:v>
                  </c:pt>
                  <c:pt idx="7">
                    <c:v>10</c:v>
                  </c:pt>
                  <c:pt idx="8">
                    <c:v>8</c:v>
                  </c:pt>
                </c:numCache>
              </c:numRef>
            </c:minus>
          </c:errBars>
          <c:xVal>
            <c:numRef>
              <c:f>'Figure 2h_U-118 MG'!$G$2:$O$2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14</c:v>
                </c:pt>
                <c:pt idx="7">
                  <c:v>16</c:v>
                </c:pt>
                <c:pt idx="8">
                  <c:v>18</c:v>
                </c:pt>
              </c:numCache>
            </c:numRef>
          </c:xVal>
          <c:yVal>
            <c:numRef>
              <c:f>'Figure 2h_U-118 MG'!$G$12:$O$12</c:f>
              <c:numCache>
                <c:formatCode>General</c:formatCode>
                <c:ptCount val="9"/>
                <c:pt idx="0">
                  <c:v>149</c:v>
                </c:pt>
                <c:pt idx="1">
                  <c:v>128</c:v>
                </c:pt>
                <c:pt idx="2">
                  <c:v>125</c:v>
                </c:pt>
                <c:pt idx="3">
                  <c:v>100</c:v>
                </c:pt>
                <c:pt idx="4">
                  <c:v>114</c:v>
                </c:pt>
                <c:pt idx="5">
                  <c:v>122</c:v>
                </c:pt>
                <c:pt idx="6">
                  <c:v>113</c:v>
                </c:pt>
                <c:pt idx="7">
                  <c:v>127</c:v>
                </c:pt>
                <c:pt idx="8">
                  <c:v>130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926-4100-B508-7793F0D2B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6121096"/>
        <c:axId val="466121488"/>
      </c:scatterChart>
      <c:valAx>
        <c:axId val="466121096"/>
        <c:scaling>
          <c:orientation val="minMax"/>
          <c:max val="2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altLang="ja-JP" sz="1400">
                    <a:latin typeface="Arial" pitchFamily="34" charset="0"/>
                    <a:cs typeface="Arial" pitchFamily="34" charset="0"/>
                  </a:rPr>
                  <a:t>Days after the first adminstration</a:t>
                </a:r>
                <a:endParaRPr lang="ja-JP" altLang="en-US" sz="1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24443512870333917"/>
              <c:y val="0.914657323355284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66121488"/>
        <c:crosses val="autoZero"/>
        <c:crossBetween val="midCat"/>
      </c:valAx>
      <c:valAx>
        <c:axId val="466121488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kumimoji="1" lang="en-US" altLang="ja-JP" sz="1400">
                    <a:effectLst/>
                    <a:latin typeface="Arial" pitchFamily="34" charset="0"/>
                    <a:cs typeface="Arial" pitchFamily="34" charset="0"/>
                  </a:rPr>
                  <a:t>Tumor volume (mm</a:t>
                </a:r>
                <a:r>
                  <a:rPr kumimoji="1" lang="en-US" altLang="ja-JP" sz="1400" baseline="30000">
                    <a:effectLst/>
                    <a:latin typeface="Arial" pitchFamily="34" charset="0"/>
                    <a:cs typeface="Arial" pitchFamily="34" charset="0"/>
                  </a:rPr>
                  <a:t>3</a:t>
                </a:r>
                <a:r>
                  <a:rPr kumimoji="1" lang="en-US" altLang="ja-JP" sz="1400">
                    <a:effectLst/>
                    <a:latin typeface="Arial" pitchFamily="34" charset="0"/>
                    <a:cs typeface="Arial" pitchFamily="34" charset="0"/>
                  </a:rPr>
                  <a:t>)</a:t>
                </a:r>
                <a:endParaRPr lang="ja-JP" altLang="ja-JP" sz="1400">
                  <a:effectLst/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3.8799494187011493E-2"/>
              <c:y val="0.2470232391307787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661210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1024872763093089"/>
          <c:y val="3.8598790359849568E-2"/>
          <c:w val="0.32592472898897468"/>
          <c:h val="0.22083272530912459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b="1">
              <a:latin typeface="Arial" pitchFamily="34" charset="0"/>
              <a:cs typeface="Arial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altLang="ja-JP" sz="900"/>
              <a:t>HCC78Xe3_SLC34A2-ROS1_G2032R</a:t>
            </a:r>
            <a:endParaRPr lang="ja-JP" altLang="en-US" sz="900"/>
          </a:p>
        </c:rich>
      </c:tx>
      <c:layout>
        <c:manualLayout>
          <c:xMode val="edge"/>
          <c:yMode val="edge"/>
          <c:x val="0.28569776488770299"/>
          <c:y val="5.67010309278350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826975071123629"/>
          <c:y val="0.13408068836756229"/>
          <c:w val="0.53937793235659803"/>
          <c:h val="0.64993952431203805"/>
        </c:manualLayout>
      </c:layout>
      <c:scatterChart>
        <c:scatterStyle val="lineMarker"/>
        <c:varyColors val="0"/>
        <c:ser>
          <c:idx val="0"/>
          <c:order val="0"/>
          <c:tx>
            <c:strRef>
              <c:f>'Supp Fig S7a S7b'!$AC$30</c:f>
              <c:strCache>
                <c:ptCount val="1"/>
                <c:pt idx="0">
                  <c:v>Vihicle</c:v>
                </c:pt>
              </c:strCache>
            </c:strRef>
          </c:tx>
          <c:spPr>
            <a:ln w="9525" cmpd="sng"/>
          </c:spPr>
          <c:marker>
            <c:symbol val="square"/>
            <c:size val="5"/>
            <c:spPr>
              <a:ln w="6350" cmpd="sng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'Supp Fig S7a S7b'!$AC$39:$AO$39</c:f>
                <c:numCache>
                  <c:formatCode>General</c:formatCode>
                  <c:ptCount val="13"/>
                  <c:pt idx="0">
                    <c:v>1.7837226989267894</c:v>
                  </c:pt>
                  <c:pt idx="1">
                    <c:v>1.3809417076763237</c:v>
                  </c:pt>
                  <c:pt idx="2">
                    <c:v>1.6452963258939104</c:v>
                  </c:pt>
                  <c:pt idx="3">
                    <c:v>1.8971030546599199</c:v>
                  </c:pt>
                  <c:pt idx="4">
                    <c:v>1.9235384061671343</c:v>
                  </c:pt>
                  <c:pt idx="5">
                    <c:v>1.9883829275737277</c:v>
                  </c:pt>
                  <c:pt idx="6">
                    <c:v>1.8400181158528488</c:v>
                  </c:pt>
                  <c:pt idx="7">
                    <c:v>1.6892799254909372</c:v>
                  </c:pt>
                  <c:pt idx="8">
                    <c:v>1.9418204517067659</c:v>
                  </c:pt>
                  <c:pt idx="9">
                    <c:v>1.90473095212946</c:v>
                  </c:pt>
                  <c:pt idx="10">
                    <c:v>1.9408760908414526</c:v>
                  </c:pt>
                  <c:pt idx="11">
                    <c:v>1.6062378404209008</c:v>
                  </c:pt>
                  <c:pt idx="12">
                    <c:v>1.2055427546683408</c:v>
                  </c:pt>
                </c:numCache>
              </c:numRef>
            </c:plus>
            <c:minus>
              <c:numRef>
                <c:f>'Supp Fig S7a S7b'!$AC$39:$AO$39</c:f>
                <c:numCache>
                  <c:formatCode>General</c:formatCode>
                  <c:ptCount val="13"/>
                  <c:pt idx="0">
                    <c:v>1.7837226989267894</c:v>
                  </c:pt>
                  <c:pt idx="1">
                    <c:v>1.3809417076763237</c:v>
                  </c:pt>
                  <c:pt idx="2">
                    <c:v>1.6452963258939104</c:v>
                  </c:pt>
                  <c:pt idx="3">
                    <c:v>1.8971030546599199</c:v>
                  </c:pt>
                  <c:pt idx="4">
                    <c:v>1.9235384061671343</c:v>
                  </c:pt>
                  <c:pt idx="5">
                    <c:v>1.9883829275737277</c:v>
                  </c:pt>
                  <c:pt idx="6">
                    <c:v>1.8400181158528488</c:v>
                  </c:pt>
                  <c:pt idx="7">
                    <c:v>1.6892799254909372</c:v>
                  </c:pt>
                  <c:pt idx="8">
                    <c:v>1.9418204517067659</c:v>
                  </c:pt>
                  <c:pt idx="9">
                    <c:v>1.90473095212946</c:v>
                  </c:pt>
                  <c:pt idx="10">
                    <c:v>1.9408760908414526</c:v>
                  </c:pt>
                  <c:pt idx="11">
                    <c:v>1.6062378404209008</c:v>
                  </c:pt>
                  <c:pt idx="12">
                    <c:v>1.2055427546683408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'Supp Fig S7a S7b'!$AC$31:$AO$31</c:f>
              <c:numCache>
                <c:formatCode>0_);[Red]\(0\)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24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</c:numCache>
            </c:numRef>
          </c:xVal>
          <c:yVal>
            <c:numRef>
              <c:f>'Supp Fig S7a S7b'!$AC$38:$AO$38</c:f>
              <c:numCache>
                <c:formatCode>0.0</c:formatCode>
                <c:ptCount val="13"/>
                <c:pt idx="0">
                  <c:v>19.983333333333334</c:v>
                </c:pt>
                <c:pt idx="1">
                  <c:v>20.45</c:v>
                </c:pt>
                <c:pt idx="2">
                  <c:v>19.25</c:v>
                </c:pt>
                <c:pt idx="3">
                  <c:v>19.95</c:v>
                </c:pt>
                <c:pt idx="4">
                  <c:v>20.7</c:v>
                </c:pt>
                <c:pt idx="5">
                  <c:v>19.983333333333334</c:v>
                </c:pt>
                <c:pt idx="6">
                  <c:v>20.383333333333333</c:v>
                </c:pt>
                <c:pt idx="7">
                  <c:v>20.616666666666667</c:v>
                </c:pt>
                <c:pt idx="8">
                  <c:v>20.666666666666668</c:v>
                </c:pt>
                <c:pt idx="9">
                  <c:v>20.599999999999998</c:v>
                </c:pt>
                <c:pt idx="10">
                  <c:v>20.98</c:v>
                </c:pt>
                <c:pt idx="11">
                  <c:v>20.299999999999997</c:v>
                </c:pt>
                <c:pt idx="12">
                  <c:v>19.733333333333334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08-4B34-A1C3-2DD6DDD45242}"/>
            </c:ext>
          </c:extLst>
        </c:ser>
        <c:ser>
          <c:idx val="1"/>
          <c:order val="1"/>
          <c:tx>
            <c:strRef>
              <c:f>'Supp Fig S7a S7b'!$AC$41</c:f>
              <c:strCache>
                <c:ptCount val="1"/>
                <c:pt idx="0">
                  <c:v>Crizotinib 50mg/kg</c:v>
                </c:pt>
              </c:strCache>
            </c:strRef>
          </c:tx>
          <c:spPr>
            <a:ln w="9525"/>
          </c:spPr>
          <c:marker>
            <c:symbol val="square"/>
            <c:size val="5"/>
            <c:spPr>
              <a:ln w="6350"/>
            </c:spPr>
          </c:marker>
          <c:errBars>
            <c:errDir val="y"/>
            <c:errBarType val="minus"/>
            <c:errValType val="cust"/>
            <c:noEndCap val="0"/>
            <c:plus>
              <c:numRef>
                <c:f>'Supp Fig S7a S7b'!$AC$39:$AO$39</c:f>
                <c:numCache>
                  <c:formatCode>General</c:formatCode>
                  <c:ptCount val="13"/>
                  <c:pt idx="0">
                    <c:v>1.7837226989267894</c:v>
                  </c:pt>
                  <c:pt idx="1">
                    <c:v>1.3809417076763237</c:v>
                  </c:pt>
                  <c:pt idx="2">
                    <c:v>1.6452963258939104</c:v>
                  </c:pt>
                  <c:pt idx="3">
                    <c:v>1.8971030546599199</c:v>
                  </c:pt>
                  <c:pt idx="4">
                    <c:v>1.9235384061671343</c:v>
                  </c:pt>
                  <c:pt idx="5">
                    <c:v>1.9883829275737277</c:v>
                  </c:pt>
                  <c:pt idx="6">
                    <c:v>1.8400181158528488</c:v>
                  </c:pt>
                  <c:pt idx="7">
                    <c:v>1.6892799254909372</c:v>
                  </c:pt>
                  <c:pt idx="8">
                    <c:v>1.9418204517067659</c:v>
                  </c:pt>
                  <c:pt idx="9">
                    <c:v>1.90473095212946</c:v>
                  </c:pt>
                  <c:pt idx="10">
                    <c:v>1.9408760908414526</c:v>
                  </c:pt>
                  <c:pt idx="11">
                    <c:v>1.6062378404209008</c:v>
                  </c:pt>
                  <c:pt idx="12">
                    <c:v>1.2055427546683408</c:v>
                  </c:pt>
                </c:numCache>
              </c:numRef>
            </c:plus>
            <c:minus>
              <c:numRef>
                <c:f>'Supp Fig S7a S7b'!$AC$39:$AO$39</c:f>
                <c:numCache>
                  <c:formatCode>General</c:formatCode>
                  <c:ptCount val="13"/>
                  <c:pt idx="0">
                    <c:v>1.7837226989267894</c:v>
                  </c:pt>
                  <c:pt idx="1">
                    <c:v>1.3809417076763237</c:v>
                  </c:pt>
                  <c:pt idx="2">
                    <c:v>1.6452963258939104</c:v>
                  </c:pt>
                  <c:pt idx="3">
                    <c:v>1.8971030546599199</c:v>
                  </c:pt>
                  <c:pt idx="4">
                    <c:v>1.9235384061671343</c:v>
                  </c:pt>
                  <c:pt idx="5">
                    <c:v>1.9883829275737277</c:v>
                  </c:pt>
                  <c:pt idx="6">
                    <c:v>1.8400181158528488</c:v>
                  </c:pt>
                  <c:pt idx="7">
                    <c:v>1.6892799254909372</c:v>
                  </c:pt>
                  <c:pt idx="8">
                    <c:v>1.9418204517067659</c:v>
                  </c:pt>
                  <c:pt idx="9">
                    <c:v>1.90473095212946</c:v>
                  </c:pt>
                  <c:pt idx="10">
                    <c:v>1.9408760908414526</c:v>
                  </c:pt>
                  <c:pt idx="11">
                    <c:v>1.6062378404209008</c:v>
                  </c:pt>
                  <c:pt idx="12">
                    <c:v>1.2055427546683408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'Supp Fig S7a S7b'!$AC$42:$AO$42</c:f>
              <c:numCache>
                <c:formatCode>0_);[Red]\(0\)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24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</c:numCache>
            </c:numRef>
          </c:xVal>
          <c:yVal>
            <c:numRef>
              <c:f>'Supp Fig S7a S7b'!$AC$49:$AO$49</c:f>
              <c:numCache>
                <c:formatCode>0.0</c:formatCode>
                <c:ptCount val="13"/>
                <c:pt idx="0">
                  <c:v>18.899999999999999</c:v>
                </c:pt>
                <c:pt idx="1">
                  <c:v>19.7</c:v>
                </c:pt>
                <c:pt idx="2">
                  <c:v>17.54</c:v>
                </c:pt>
                <c:pt idx="3">
                  <c:v>17.68</c:v>
                </c:pt>
                <c:pt idx="4">
                  <c:v>18.919999999999998</c:v>
                </c:pt>
                <c:pt idx="5">
                  <c:v>18.259999999999998</c:v>
                </c:pt>
                <c:pt idx="6">
                  <c:v>19.759999999999998</c:v>
                </c:pt>
                <c:pt idx="7">
                  <c:v>19.54</c:v>
                </c:pt>
                <c:pt idx="8">
                  <c:v>19.559999999999999</c:v>
                </c:pt>
                <c:pt idx="9">
                  <c:v>19.32</c:v>
                </c:pt>
                <c:pt idx="10">
                  <c:v>19.52</c:v>
                </c:pt>
                <c:pt idx="11">
                  <c:v>19.25</c:v>
                </c:pt>
                <c:pt idx="12">
                  <c:v>18.233333333333334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08-4B34-A1C3-2DD6DDD45242}"/>
            </c:ext>
          </c:extLst>
        </c:ser>
        <c:ser>
          <c:idx val="2"/>
          <c:order val="2"/>
          <c:tx>
            <c:strRef>
              <c:f>'Supp Fig S7a S7b'!$AC$52</c:f>
              <c:strCache>
                <c:ptCount val="1"/>
                <c:pt idx="0">
                  <c:v>Crizotinib 100mg/kg</c:v>
                </c:pt>
              </c:strCache>
            </c:strRef>
          </c:tx>
          <c:spPr>
            <a:ln w="9525"/>
          </c:spPr>
          <c:marker>
            <c:symbol val="triangle"/>
            <c:size val="5"/>
          </c:marker>
          <c:errBars>
            <c:errDir val="y"/>
            <c:errBarType val="plus"/>
            <c:errValType val="cust"/>
            <c:noEndCap val="0"/>
            <c:plus>
              <c:numRef>
                <c:f>'Supp Fig S7a S7b'!$AC$61:$AP$61</c:f>
                <c:numCache>
                  <c:formatCode>General</c:formatCode>
                  <c:ptCount val="14"/>
                  <c:pt idx="0">
                    <c:v>1.9138965489283892</c:v>
                  </c:pt>
                  <c:pt idx="1">
                    <c:v>1.8041618552668712</c:v>
                  </c:pt>
                  <c:pt idx="2">
                    <c:v>1.3390294993016403</c:v>
                  </c:pt>
                  <c:pt idx="3">
                    <c:v>1.1627553482998905</c:v>
                  </c:pt>
                  <c:pt idx="4">
                    <c:v>1.2557866060760485</c:v>
                  </c:pt>
                  <c:pt idx="5">
                    <c:v>0.83785440262613697</c:v>
                  </c:pt>
                  <c:pt idx="6">
                    <c:v>1.5139352694220449</c:v>
                  </c:pt>
                  <c:pt idx="7">
                    <c:v>1.0329569206893376</c:v>
                  </c:pt>
                  <c:pt idx="8">
                    <c:v>1.1627553482998905</c:v>
                  </c:pt>
                  <c:pt idx="9">
                    <c:v>1.2000000000000002</c:v>
                  </c:pt>
                  <c:pt idx="10">
                    <c:v>0.88487287222515709</c:v>
                  </c:pt>
                  <c:pt idx="11">
                    <c:v>1.8033302526159762</c:v>
                  </c:pt>
                  <c:pt idx="12">
                    <c:v>1.652271164185831</c:v>
                  </c:pt>
                  <c:pt idx="13">
                    <c:v>1.1165422816296153</c:v>
                  </c:pt>
                </c:numCache>
              </c:numRef>
            </c:plus>
            <c:minus>
              <c:numRef>
                <c:f>'Supp Fig S7a S7b'!$AC$61:$AP$61</c:f>
                <c:numCache>
                  <c:formatCode>General</c:formatCode>
                  <c:ptCount val="14"/>
                  <c:pt idx="0">
                    <c:v>1.9138965489283892</c:v>
                  </c:pt>
                  <c:pt idx="1">
                    <c:v>1.8041618552668712</c:v>
                  </c:pt>
                  <c:pt idx="2">
                    <c:v>1.3390294993016403</c:v>
                  </c:pt>
                  <c:pt idx="3">
                    <c:v>1.1627553482998905</c:v>
                  </c:pt>
                  <c:pt idx="4">
                    <c:v>1.2557866060760485</c:v>
                  </c:pt>
                  <c:pt idx="5">
                    <c:v>0.83785440262613697</c:v>
                  </c:pt>
                  <c:pt idx="6">
                    <c:v>1.5139352694220449</c:v>
                  </c:pt>
                  <c:pt idx="7">
                    <c:v>1.0329569206893376</c:v>
                  </c:pt>
                  <c:pt idx="8">
                    <c:v>1.1627553482998905</c:v>
                  </c:pt>
                  <c:pt idx="9">
                    <c:v>1.2000000000000002</c:v>
                  </c:pt>
                  <c:pt idx="10">
                    <c:v>0.88487287222515709</c:v>
                  </c:pt>
                  <c:pt idx="11">
                    <c:v>1.8033302526159762</c:v>
                  </c:pt>
                  <c:pt idx="12">
                    <c:v>1.652271164185831</c:v>
                  </c:pt>
                  <c:pt idx="13">
                    <c:v>1.1165422816296153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'Supp Fig S7a S7b'!$AC$53:$AP$53</c:f>
              <c:numCache>
                <c:formatCode>0_);[Red]\(0\)</c:formatCode>
                <c:ptCount val="14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24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</c:numCache>
            </c:numRef>
          </c:xVal>
          <c:yVal>
            <c:numRef>
              <c:f>'Supp Fig S7a S7b'!$AC$60:$AP$60</c:f>
              <c:numCache>
                <c:formatCode>0.0</c:formatCode>
                <c:ptCount val="14"/>
                <c:pt idx="0">
                  <c:v>19.759999999999998</c:v>
                </c:pt>
                <c:pt idx="1">
                  <c:v>20.100000000000001</c:v>
                </c:pt>
                <c:pt idx="2">
                  <c:v>18.84</c:v>
                </c:pt>
                <c:pt idx="3">
                  <c:v>18.82</c:v>
                </c:pt>
                <c:pt idx="4">
                  <c:v>19.82</c:v>
                </c:pt>
                <c:pt idx="5">
                  <c:v>19.420000000000002</c:v>
                </c:pt>
                <c:pt idx="6">
                  <c:v>20.02</c:v>
                </c:pt>
                <c:pt idx="7">
                  <c:v>19.919999999999998</c:v>
                </c:pt>
                <c:pt idx="8">
                  <c:v>20.02</c:v>
                </c:pt>
                <c:pt idx="9">
                  <c:v>19.8</c:v>
                </c:pt>
                <c:pt idx="10">
                  <c:v>20.46</c:v>
                </c:pt>
                <c:pt idx="11">
                  <c:v>20.619999999999997</c:v>
                </c:pt>
                <c:pt idx="12">
                  <c:v>20.58</c:v>
                </c:pt>
                <c:pt idx="13">
                  <c:v>20.380000000000003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608-4B34-A1C3-2DD6DDD45242}"/>
            </c:ext>
          </c:extLst>
        </c:ser>
        <c:ser>
          <c:idx val="3"/>
          <c:order val="3"/>
          <c:tx>
            <c:strRef>
              <c:f>'Supp Fig S7a S7b'!$AC$63</c:f>
              <c:strCache>
                <c:ptCount val="1"/>
                <c:pt idx="0">
                  <c:v>DS6051b 50mg/kg</c:v>
                </c:pt>
              </c:strCache>
            </c:strRef>
          </c:tx>
          <c:spPr>
            <a:ln w="9525"/>
          </c:spPr>
          <c:marker>
            <c:symbol val="x"/>
            <c:size val="5"/>
            <c:spPr>
              <a:ln w="9525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'Supp Fig S7a S7b'!$AC$72:$AR$72</c:f>
                <c:numCache>
                  <c:formatCode>General</c:formatCode>
                  <c:ptCount val="16"/>
                  <c:pt idx="0">
                    <c:v>1.3614942771332781</c:v>
                  </c:pt>
                  <c:pt idx="1">
                    <c:v>1.4432601983010556</c:v>
                  </c:pt>
                  <c:pt idx="2">
                    <c:v>1.6095548038717618</c:v>
                  </c:pt>
                  <c:pt idx="3">
                    <c:v>1.4733182502998692</c:v>
                  </c:pt>
                  <c:pt idx="4">
                    <c:v>1.0323113225508413</c:v>
                  </c:pt>
                  <c:pt idx="5">
                    <c:v>1.2843935014888035</c:v>
                  </c:pt>
                  <c:pt idx="6">
                    <c:v>0.94798030921885057</c:v>
                  </c:pt>
                  <c:pt idx="7">
                    <c:v>1.639207125411551</c:v>
                  </c:pt>
                  <c:pt idx="8">
                    <c:v>1.2060956291549474</c:v>
                  </c:pt>
                  <c:pt idx="9">
                    <c:v>1.5241391012633978</c:v>
                  </c:pt>
                  <c:pt idx="10">
                    <c:v>1.4814407401805405</c:v>
                  </c:pt>
                  <c:pt idx="11">
                    <c:v>1.9612920911140865</c:v>
                  </c:pt>
                  <c:pt idx="12">
                    <c:v>1.8981570008826985</c:v>
                  </c:pt>
                  <c:pt idx="13">
                    <c:v>2.2217110523198098</c:v>
                  </c:pt>
                  <c:pt idx="14">
                    <c:v>2.3122860261366172</c:v>
                  </c:pt>
                  <c:pt idx="15">
                    <c:v>2.4784403698024748</c:v>
                  </c:pt>
                </c:numCache>
              </c:numRef>
            </c:plus>
            <c:minus>
              <c:numRef>
                <c:f>'Supp Fig S7a S7b'!$AC$72:$AR$72</c:f>
                <c:numCache>
                  <c:formatCode>General</c:formatCode>
                  <c:ptCount val="16"/>
                  <c:pt idx="0">
                    <c:v>1.3614942771332781</c:v>
                  </c:pt>
                  <c:pt idx="1">
                    <c:v>1.4432601983010556</c:v>
                  </c:pt>
                  <c:pt idx="2">
                    <c:v>1.6095548038717618</c:v>
                  </c:pt>
                  <c:pt idx="3">
                    <c:v>1.4733182502998692</c:v>
                  </c:pt>
                  <c:pt idx="4">
                    <c:v>1.0323113225508413</c:v>
                  </c:pt>
                  <c:pt idx="5">
                    <c:v>1.2843935014888035</c:v>
                  </c:pt>
                  <c:pt idx="6">
                    <c:v>0.94798030921885057</c:v>
                  </c:pt>
                  <c:pt idx="7">
                    <c:v>1.639207125411551</c:v>
                  </c:pt>
                  <c:pt idx="8">
                    <c:v>1.2060956291549474</c:v>
                  </c:pt>
                  <c:pt idx="9">
                    <c:v>1.5241391012633978</c:v>
                  </c:pt>
                  <c:pt idx="10">
                    <c:v>1.4814407401805405</c:v>
                  </c:pt>
                  <c:pt idx="11">
                    <c:v>1.9612920911140865</c:v>
                  </c:pt>
                  <c:pt idx="12">
                    <c:v>1.8981570008826985</c:v>
                  </c:pt>
                  <c:pt idx="13">
                    <c:v>2.2217110523198098</c:v>
                  </c:pt>
                  <c:pt idx="14">
                    <c:v>2.3122860261366172</c:v>
                  </c:pt>
                  <c:pt idx="15">
                    <c:v>2.4784403698024748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'Supp Fig S7a S7b'!$AC$64:$AR$64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24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'Supp Fig S7a S7b'!$AC$71:$AR$71</c:f>
              <c:numCache>
                <c:formatCode>0.0</c:formatCode>
                <c:ptCount val="16"/>
                <c:pt idx="0">
                  <c:v>19.916666666666668</c:v>
                </c:pt>
                <c:pt idx="1">
                  <c:v>20.45</c:v>
                </c:pt>
                <c:pt idx="2">
                  <c:v>19.666666666666664</c:v>
                </c:pt>
                <c:pt idx="3">
                  <c:v>20.166666666666668</c:v>
                </c:pt>
                <c:pt idx="4">
                  <c:v>21.383333333333329</c:v>
                </c:pt>
                <c:pt idx="5">
                  <c:v>20.516666666666666</c:v>
                </c:pt>
                <c:pt idx="6">
                  <c:v>21.133333333333333</c:v>
                </c:pt>
                <c:pt idx="7">
                  <c:v>21.049999999999997</c:v>
                </c:pt>
                <c:pt idx="8">
                  <c:v>21.033333333333331</c:v>
                </c:pt>
                <c:pt idx="9">
                  <c:v>21.05</c:v>
                </c:pt>
                <c:pt idx="10">
                  <c:v>21.133333333333333</c:v>
                </c:pt>
                <c:pt idx="11">
                  <c:v>21.166666666666668</c:v>
                </c:pt>
                <c:pt idx="12">
                  <c:v>21.349999999999998</c:v>
                </c:pt>
                <c:pt idx="13">
                  <c:v>21</c:v>
                </c:pt>
                <c:pt idx="14">
                  <c:v>21.033333333333335</c:v>
                </c:pt>
                <c:pt idx="15">
                  <c:v>21.166666666666668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608-4B34-A1C3-2DD6DDD45242}"/>
            </c:ext>
          </c:extLst>
        </c:ser>
        <c:ser>
          <c:idx val="4"/>
          <c:order val="4"/>
          <c:tx>
            <c:strRef>
              <c:f>'Supp Fig S7a S7b'!$AC$74</c:f>
              <c:strCache>
                <c:ptCount val="1"/>
                <c:pt idx="0">
                  <c:v>DS6051b 100mg/kg</c:v>
                </c:pt>
              </c:strCache>
            </c:strRef>
          </c:tx>
          <c:spPr>
            <a:ln w="9525"/>
          </c:spPr>
          <c:marker>
            <c:symbol val="star"/>
            <c:size val="5"/>
          </c:marker>
          <c:errBars>
            <c:errDir val="y"/>
            <c:errBarType val="plus"/>
            <c:errValType val="cust"/>
            <c:noEndCap val="0"/>
            <c:plus>
              <c:numRef>
                <c:f>'Supp Fig S7a S7b'!$AC$83:$AR$83</c:f>
                <c:numCache>
                  <c:formatCode>General</c:formatCode>
                  <c:ptCount val="16"/>
                  <c:pt idx="0">
                    <c:v>0.84439327330338254</c:v>
                  </c:pt>
                  <c:pt idx="1">
                    <c:v>0.90829510622924703</c:v>
                  </c:pt>
                  <c:pt idx="2">
                    <c:v>0.87863530545955271</c:v>
                  </c:pt>
                  <c:pt idx="3">
                    <c:v>0.97365291557104616</c:v>
                  </c:pt>
                  <c:pt idx="4">
                    <c:v>0.76811457478686063</c:v>
                  </c:pt>
                  <c:pt idx="5">
                    <c:v>0.83246621553069544</c:v>
                  </c:pt>
                  <c:pt idx="6">
                    <c:v>0.82036577207974826</c:v>
                  </c:pt>
                  <c:pt idx="7">
                    <c:v>0.73006848993775897</c:v>
                  </c:pt>
                  <c:pt idx="8">
                    <c:v>0.85264294989168776</c:v>
                  </c:pt>
                  <c:pt idx="9">
                    <c:v>1.2070625501605132</c:v>
                  </c:pt>
                  <c:pt idx="10">
                    <c:v>0.83486525858967187</c:v>
                  </c:pt>
                  <c:pt idx="11">
                    <c:v>0.83186537372341673</c:v>
                  </c:pt>
                  <c:pt idx="12">
                    <c:v>0.82280009722896941</c:v>
                  </c:pt>
                  <c:pt idx="13">
                    <c:v>1.3371611720357426</c:v>
                  </c:pt>
                  <c:pt idx="14">
                    <c:v>0.89833178725902907</c:v>
                  </c:pt>
                  <c:pt idx="15">
                    <c:v>1.0616025621672176</c:v>
                  </c:pt>
                </c:numCache>
              </c:numRef>
            </c:plus>
            <c:minus>
              <c:numRef>
                <c:f>'Supp Fig S7a S7b'!$AC$83:$AR$83</c:f>
                <c:numCache>
                  <c:formatCode>General</c:formatCode>
                  <c:ptCount val="16"/>
                  <c:pt idx="0">
                    <c:v>0.84439327330338254</c:v>
                  </c:pt>
                  <c:pt idx="1">
                    <c:v>0.90829510622924703</c:v>
                  </c:pt>
                  <c:pt idx="2">
                    <c:v>0.87863530545955271</c:v>
                  </c:pt>
                  <c:pt idx="3">
                    <c:v>0.97365291557104616</c:v>
                  </c:pt>
                  <c:pt idx="4">
                    <c:v>0.76811457478686063</c:v>
                  </c:pt>
                  <c:pt idx="5">
                    <c:v>0.83246621553069544</c:v>
                  </c:pt>
                  <c:pt idx="6">
                    <c:v>0.82036577207974826</c:v>
                  </c:pt>
                  <c:pt idx="7">
                    <c:v>0.73006848993775897</c:v>
                  </c:pt>
                  <c:pt idx="8">
                    <c:v>0.85264294989168776</c:v>
                  </c:pt>
                  <c:pt idx="9">
                    <c:v>1.2070625501605132</c:v>
                  </c:pt>
                  <c:pt idx="10">
                    <c:v>0.83486525858967187</c:v>
                  </c:pt>
                  <c:pt idx="11">
                    <c:v>0.83186537372341673</c:v>
                  </c:pt>
                  <c:pt idx="12">
                    <c:v>0.82280009722896941</c:v>
                  </c:pt>
                  <c:pt idx="13">
                    <c:v>1.3371611720357426</c:v>
                  </c:pt>
                  <c:pt idx="14">
                    <c:v>0.89833178725902907</c:v>
                  </c:pt>
                  <c:pt idx="15">
                    <c:v>1.0616025621672176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'Supp Fig S7a S7b'!$AC$75:$AR$75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24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'Supp Fig S7a S7b'!$AC$82:$AR$82</c:f>
              <c:numCache>
                <c:formatCode>0.0</c:formatCode>
                <c:ptCount val="16"/>
                <c:pt idx="0">
                  <c:v>19.759999999999998</c:v>
                </c:pt>
                <c:pt idx="1">
                  <c:v>19.899999999999999</c:v>
                </c:pt>
                <c:pt idx="2">
                  <c:v>19.520000000000003</c:v>
                </c:pt>
                <c:pt idx="3">
                  <c:v>19.740000000000002</c:v>
                </c:pt>
                <c:pt idx="4">
                  <c:v>20.9</c:v>
                </c:pt>
                <c:pt idx="5">
                  <c:v>20.240000000000002</c:v>
                </c:pt>
                <c:pt idx="6">
                  <c:v>21.06</c:v>
                </c:pt>
                <c:pt idx="7">
                  <c:v>20.239999999999998</c:v>
                </c:pt>
                <c:pt idx="8">
                  <c:v>20.880000000000003</c:v>
                </c:pt>
                <c:pt idx="9">
                  <c:v>20.82</c:v>
                </c:pt>
                <c:pt idx="10">
                  <c:v>21.18</c:v>
                </c:pt>
                <c:pt idx="11">
                  <c:v>22.18</c:v>
                </c:pt>
                <c:pt idx="12">
                  <c:v>21.72</c:v>
                </c:pt>
                <c:pt idx="13">
                  <c:v>21.56</c:v>
                </c:pt>
                <c:pt idx="14">
                  <c:v>21.82</c:v>
                </c:pt>
                <c:pt idx="15">
                  <c:v>21.820000000000004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608-4B34-A1C3-2DD6DDD45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5050464"/>
        <c:axId val="-85041760"/>
      </c:scatterChart>
      <c:valAx>
        <c:axId val="-85050464"/>
        <c:scaling>
          <c:orientation val="minMax"/>
          <c:max val="6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altLang="ja-JP" sz="1000" b="0" i="0" baseline="0">
                    <a:effectLst/>
                  </a:rPr>
                  <a:t>Days after Treatment</a:t>
                </a:r>
                <a:endParaRPr lang="en-US" altLang="ja-JP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5123802786563196"/>
              <c:y val="0.87483074924912752"/>
            </c:manualLayout>
          </c:layout>
          <c:overlay val="0"/>
        </c:title>
        <c:numFmt formatCode="0_);[Red]\(0\)" sourceLinked="1"/>
        <c:majorTickMark val="out"/>
        <c:minorTickMark val="in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85041760"/>
        <c:crosses val="autoZero"/>
        <c:crossBetween val="midCat"/>
        <c:majorUnit val="5"/>
        <c:minorUnit val="1"/>
      </c:valAx>
      <c:valAx>
        <c:axId val="-85041760"/>
        <c:scaling>
          <c:orientation val="minMax"/>
          <c:max val="24"/>
          <c:min val="15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altLang="ja-JP" sz="1000" b="0" i="0" baseline="0">
                    <a:effectLst/>
                  </a:rPr>
                  <a:t>Body Weight (g)</a:t>
                </a:r>
                <a:endParaRPr lang="en-US" altLang="ja-JP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7.5479915299025285E-2"/>
              <c:y val="0.2888229564087994"/>
            </c:manualLayout>
          </c:layout>
          <c:overlay val="0"/>
        </c:title>
        <c:numFmt formatCode="#,##0_);[Red]\(#,##0\)" sourceLinked="0"/>
        <c:majorTickMark val="out"/>
        <c:minorTickMark val="in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-85050464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0.67400159138018101"/>
          <c:y val="0.46911884081500121"/>
          <c:w val="0.30462071124806817"/>
          <c:h val="0.22036691289877425"/>
        </c:manualLayout>
      </c:layout>
      <c:overlay val="0"/>
      <c:txPr>
        <a:bodyPr/>
        <a:lstStyle/>
        <a:p>
          <a:pPr>
            <a:defRPr sz="6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horizontalDpi="-4" verticalDpi="-4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45761587268861"/>
          <c:y val="5.5419093819836521E-2"/>
          <c:w val="0.68736514340323618"/>
          <c:h val="0.78646619978584198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2i_PDX (CTG0848)'!$A$4</c:f>
              <c:strCache>
                <c:ptCount val="1"/>
                <c:pt idx="0">
                  <c:v>Vehicle control 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x"/>
            <c:size val="7"/>
            <c:spPr>
              <a:noFill/>
              <a:ln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2i_PDX (CTG0848)'!$E$66:$M$66</c:f>
                <c:numCache>
                  <c:formatCode>General</c:formatCode>
                  <c:ptCount val="9"/>
                  <c:pt idx="0">
                    <c:v>18.76074506930777</c:v>
                  </c:pt>
                  <c:pt idx="1">
                    <c:v>20.399891067247282</c:v>
                  </c:pt>
                  <c:pt idx="2">
                    <c:v>20.359027481684869</c:v>
                  </c:pt>
                  <c:pt idx="3">
                    <c:v>31.794915736115207</c:v>
                  </c:pt>
                  <c:pt idx="4">
                    <c:v>48.557743403544229</c:v>
                  </c:pt>
                  <c:pt idx="5">
                    <c:v>63.352356792080826</c:v>
                  </c:pt>
                  <c:pt idx="6">
                    <c:v>67.973042042006952</c:v>
                  </c:pt>
                  <c:pt idx="7">
                    <c:v>75.179311574986428</c:v>
                  </c:pt>
                  <c:pt idx="8">
                    <c:v>73.963474469196996</c:v>
                  </c:pt>
                </c:numCache>
              </c:numRef>
            </c:plus>
            <c:minus>
              <c:numRef>
                <c:f>'Figure 2i_PDX (CTG0848)'!$E$66:$M$66</c:f>
                <c:numCache>
                  <c:formatCode>General</c:formatCode>
                  <c:ptCount val="9"/>
                  <c:pt idx="0">
                    <c:v>18.76074506930777</c:v>
                  </c:pt>
                  <c:pt idx="1">
                    <c:v>20.399891067247282</c:v>
                  </c:pt>
                  <c:pt idx="2">
                    <c:v>20.359027481684869</c:v>
                  </c:pt>
                  <c:pt idx="3">
                    <c:v>31.794915736115207</c:v>
                  </c:pt>
                  <c:pt idx="4">
                    <c:v>48.557743403544229</c:v>
                  </c:pt>
                  <c:pt idx="5">
                    <c:v>63.352356792080826</c:v>
                  </c:pt>
                  <c:pt idx="6">
                    <c:v>67.973042042006952</c:v>
                  </c:pt>
                  <c:pt idx="7">
                    <c:v>75.179311574986428</c:v>
                  </c:pt>
                  <c:pt idx="8">
                    <c:v>73.963474469196996</c:v>
                  </c:pt>
                </c:numCache>
              </c:numRef>
            </c:minus>
          </c:errBars>
          <c:xVal>
            <c:numRef>
              <c:f>'Figure 2i_PDX (CTG0848)'!$G$2:$P$2</c:f>
              <c:numCache>
                <c:formatCode>General</c:formatCode>
                <c:ptCount val="10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  <c:pt idx="6">
                  <c:v>21</c:v>
                </c:pt>
                <c:pt idx="7">
                  <c:v>26</c:v>
                </c:pt>
                <c:pt idx="8">
                  <c:v>28</c:v>
                </c:pt>
              </c:numCache>
            </c:numRef>
          </c:xVal>
          <c:yVal>
            <c:numRef>
              <c:f>'Figure 2i_PDX (CTG0848)'!$G$4:$P$4</c:f>
              <c:numCache>
                <c:formatCode>General</c:formatCode>
                <c:ptCount val="10"/>
                <c:pt idx="0">
                  <c:v>201</c:v>
                </c:pt>
                <c:pt idx="1">
                  <c:v>245</c:v>
                </c:pt>
                <c:pt idx="2">
                  <c:v>280</c:v>
                </c:pt>
                <c:pt idx="3">
                  <c:v>326</c:v>
                </c:pt>
                <c:pt idx="4">
                  <c:v>377</c:v>
                </c:pt>
                <c:pt idx="5">
                  <c:v>446</c:v>
                </c:pt>
                <c:pt idx="6">
                  <c:v>482</c:v>
                </c:pt>
                <c:pt idx="7">
                  <c:v>538</c:v>
                </c:pt>
                <c:pt idx="8">
                  <c:v>576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5E-4B5F-8C30-E961855B7FD5}"/>
            </c:ext>
          </c:extLst>
        </c:ser>
        <c:ser>
          <c:idx val="1"/>
          <c:order val="1"/>
          <c:tx>
            <c:strRef>
              <c:f>'Figure 2i_PDX (CTG0848)'!$A$8</c:f>
              <c:strCache>
                <c:ptCount val="1"/>
                <c:pt idx="0">
                  <c:v>DS-6051b 10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2i_PDX (CTG0848)'!$E$68:$P$68</c:f>
                <c:numCache>
                  <c:formatCode>General</c:formatCode>
                  <c:ptCount val="12"/>
                  <c:pt idx="0">
                    <c:v>20.362410902881262</c:v>
                  </c:pt>
                  <c:pt idx="1">
                    <c:v>20.900398720279643</c:v>
                  </c:pt>
                  <c:pt idx="2">
                    <c:v>18.692987395752926</c:v>
                  </c:pt>
                  <c:pt idx="3">
                    <c:v>14.749350268175666</c:v>
                  </c:pt>
                  <c:pt idx="4">
                    <c:v>17.426703646989573</c:v>
                  </c:pt>
                  <c:pt idx="5">
                    <c:v>14.204850501775011</c:v>
                  </c:pt>
                  <c:pt idx="6">
                    <c:v>15.236250632400782</c:v>
                  </c:pt>
                  <c:pt idx="7">
                    <c:v>17.984684842634547</c:v>
                  </c:pt>
                  <c:pt idx="8">
                    <c:v>17.08202434009376</c:v>
                  </c:pt>
                </c:numCache>
              </c:numRef>
            </c:plus>
            <c:minus>
              <c:numRef>
                <c:f>'Figure 2i_PDX (CTG0848)'!$E$68:$P$68</c:f>
                <c:numCache>
                  <c:formatCode>General</c:formatCode>
                  <c:ptCount val="12"/>
                  <c:pt idx="0">
                    <c:v>20.362410902881262</c:v>
                  </c:pt>
                  <c:pt idx="1">
                    <c:v>20.900398720279643</c:v>
                  </c:pt>
                  <c:pt idx="2">
                    <c:v>18.692987395752926</c:v>
                  </c:pt>
                  <c:pt idx="3">
                    <c:v>14.749350268175666</c:v>
                  </c:pt>
                  <c:pt idx="4">
                    <c:v>17.426703646989573</c:v>
                  </c:pt>
                  <c:pt idx="5">
                    <c:v>14.204850501775011</c:v>
                  </c:pt>
                  <c:pt idx="6">
                    <c:v>15.236250632400782</c:v>
                  </c:pt>
                  <c:pt idx="7">
                    <c:v>17.984684842634547</c:v>
                  </c:pt>
                  <c:pt idx="8">
                    <c:v>17.08202434009376</c:v>
                  </c:pt>
                </c:numCache>
              </c:numRef>
            </c:minus>
          </c:errBars>
          <c:xVal>
            <c:numRef>
              <c:f>'Figure 2i_PDX (CTG0848)'!$G$2:$P$2</c:f>
              <c:numCache>
                <c:formatCode>General</c:formatCode>
                <c:ptCount val="10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  <c:pt idx="6">
                  <c:v>21</c:v>
                </c:pt>
                <c:pt idx="7">
                  <c:v>26</c:v>
                </c:pt>
                <c:pt idx="8">
                  <c:v>28</c:v>
                </c:pt>
              </c:numCache>
            </c:numRef>
          </c:xVal>
          <c:yVal>
            <c:numRef>
              <c:f>'Figure 2i_PDX (CTG0848)'!$G$8:$P$8</c:f>
              <c:numCache>
                <c:formatCode>General</c:formatCode>
                <c:ptCount val="10"/>
                <c:pt idx="0">
                  <c:v>200</c:v>
                </c:pt>
                <c:pt idx="1">
                  <c:v>205</c:v>
                </c:pt>
                <c:pt idx="2">
                  <c:v>203</c:v>
                </c:pt>
                <c:pt idx="3">
                  <c:v>194</c:v>
                </c:pt>
                <c:pt idx="4">
                  <c:v>172</c:v>
                </c:pt>
                <c:pt idx="5">
                  <c:v>158</c:v>
                </c:pt>
                <c:pt idx="6">
                  <c:v>151</c:v>
                </c:pt>
                <c:pt idx="7">
                  <c:v>153</c:v>
                </c:pt>
                <c:pt idx="8">
                  <c:v>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5E-4B5F-8C30-E961855B7FD5}"/>
            </c:ext>
          </c:extLst>
        </c:ser>
        <c:ser>
          <c:idx val="2"/>
          <c:order val="2"/>
          <c:tx>
            <c:strRef>
              <c:f>'Figure 2i_PDX (CTG0848)'!$A$10</c:f>
              <c:strCache>
                <c:ptCount val="1"/>
                <c:pt idx="0">
                  <c:v>DS-6051b 30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2i_PDX (CTG0848)'!$E$69:$N$69</c:f>
                <c:numCache>
                  <c:formatCode>General</c:formatCode>
                  <c:ptCount val="10"/>
                  <c:pt idx="0">
                    <c:v>17.575108660956953</c:v>
                  </c:pt>
                  <c:pt idx="1">
                    <c:v>12.134477967986726</c:v>
                  </c:pt>
                  <c:pt idx="2">
                    <c:v>9.485017425158242</c:v>
                  </c:pt>
                  <c:pt idx="3">
                    <c:v>6.0886050217690286</c:v>
                  </c:pt>
                  <c:pt idx="4">
                    <c:v>4.9226235101033513</c:v>
                  </c:pt>
                  <c:pt idx="5">
                    <c:v>4.7959473632548439</c:v>
                  </c:pt>
                  <c:pt idx="6">
                    <c:v>4.9271357467261527</c:v>
                  </c:pt>
                  <c:pt idx="7">
                    <c:v>4.1387061853783331</c:v>
                  </c:pt>
                  <c:pt idx="8">
                    <c:v>4.0797603415451311</c:v>
                  </c:pt>
                </c:numCache>
              </c:numRef>
            </c:plus>
            <c:minus>
              <c:numRef>
                <c:f>'Figure 2i_PDX (CTG0848)'!$E$69:$N$69</c:f>
                <c:numCache>
                  <c:formatCode>General</c:formatCode>
                  <c:ptCount val="10"/>
                  <c:pt idx="0">
                    <c:v>17.575108660956953</c:v>
                  </c:pt>
                  <c:pt idx="1">
                    <c:v>12.134477967986726</c:v>
                  </c:pt>
                  <c:pt idx="2">
                    <c:v>9.485017425158242</c:v>
                  </c:pt>
                  <c:pt idx="3">
                    <c:v>6.0886050217690286</c:v>
                  </c:pt>
                  <c:pt idx="4">
                    <c:v>4.9226235101033513</c:v>
                  </c:pt>
                  <c:pt idx="5">
                    <c:v>4.7959473632548439</c:v>
                  </c:pt>
                  <c:pt idx="6">
                    <c:v>4.9271357467261527</c:v>
                  </c:pt>
                  <c:pt idx="7">
                    <c:v>4.1387061853783331</c:v>
                  </c:pt>
                  <c:pt idx="8">
                    <c:v>4.0797603415451311</c:v>
                  </c:pt>
                </c:numCache>
              </c:numRef>
            </c:minus>
          </c:errBars>
          <c:xVal>
            <c:numRef>
              <c:f>'Figure 2i_PDX (CTG0848)'!$G$2:$O$2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  <c:pt idx="6">
                  <c:v>21</c:v>
                </c:pt>
                <c:pt idx="7">
                  <c:v>26</c:v>
                </c:pt>
                <c:pt idx="8">
                  <c:v>28</c:v>
                </c:pt>
              </c:numCache>
            </c:numRef>
          </c:xVal>
          <c:yVal>
            <c:numRef>
              <c:f>'Figure 2i_PDX (CTG0848)'!$G$10:$O$10</c:f>
              <c:numCache>
                <c:formatCode>General</c:formatCode>
                <c:ptCount val="9"/>
                <c:pt idx="0">
                  <c:v>196</c:v>
                </c:pt>
                <c:pt idx="1">
                  <c:v>169</c:v>
                </c:pt>
                <c:pt idx="2">
                  <c:v>116</c:v>
                </c:pt>
                <c:pt idx="3">
                  <c:v>98</c:v>
                </c:pt>
                <c:pt idx="4">
                  <c:v>72</c:v>
                </c:pt>
                <c:pt idx="5">
                  <c:v>64</c:v>
                </c:pt>
                <c:pt idx="6">
                  <c:v>52</c:v>
                </c:pt>
                <c:pt idx="7">
                  <c:v>45</c:v>
                </c:pt>
                <c:pt idx="8">
                  <c:v>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55E-4B5F-8C30-E961855B7FD5}"/>
            </c:ext>
          </c:extLst>
        </c:ser>
        <c:ser>
          <c:idx val="4"/>
          <c:order val="3"/>
          <c:tx>
            <c:strRef>
              <c:f>'Figure 2i_PDX (CTG0848)'!$A$12</c:f>
              <c:strCache>
                <c:ptCount val="1"/>
                <c:pt idx="0">
                  <c:v>DS-6051b 100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2i_PDX (CTG0848)'!$E$70:$M$70</c:f>
                <c:numCache>
                  <c:formatCode>General</c:formatCode>
                  <c:ptCount val="9"/>
                  <c:pt idx="0">
                    <c:v>19.578928582648338</c:v>
                  </c:pt>
                  <c:pt idx="1">
                    <c:v>20.48305532764962</c:v>
                  </c:pt>
                  <c:pt idx="2">
                    <c:v>8.086751854456498</c:v>
                  </c:pt>
                  <c:pt idx="3">
                    <c:v>5.4821933972128685</c:v>
                  </c:pt>
                  <c:pt idx="4">
                    <c:v>4.0509258201058209</c:v>
                  </c:pt>
                  <c:pt idx="5">
                    <c:v>4.7893400148431509</c:v>
                  </c:pt>
                  <c:pt idx="6">
                    <c:v>5.5481728724168491</c:v>
                  </c:pt>
                  <c:pt idx="7">
                    <c:v>4.2300512211240804</c:v>
                  </c:pt>
                  <c:pt idx="8">
                    <c:v>3.7237973450050506</c:v>
                  </c:pt>
                </c:numCache>
              </c:numRef>
            </c:plus>
            <c:minus>
              <c:numRef>
                <c:f>'Figure 2i_PDX (CTG0848)'!$E$70:$M$70</c:f>
                <c:numCache>
                  <c:formatCode>General</c:formatCode>
                  <c:ptCount val="9"/>
                  <c:pt idx="0">
                    <c:v>19.578928582648338</c:v>
                  </c:pt>
                  <c:pt idx="1">
                    <c:v>20.48305532764962</c:v>
                  </c:pt>
                  <c:pt idx="2">
                    <c:v>8.086751854456498</c:v>
                  </c:pt>
                  <c:pt idx="3">
                    <c:v>5.4821933972128685</c:v>
                  </c:pt>
                  <c:pt idx="4">
                    <c:v>4.0509258201058209</c:v>
                  </c:pt>
                  <c:pt idx="5">
                    <c:v>4.7893400148431509</c:v>
                  </c:pt>
                  <c:pt idx="6">
                    <c:v>5.5481728724168491</c:v>
                  </c:pt>
                  <c:pt idx="7">
                    <c:v>4.2300512211240804</c:v>
                  </c:pt>
                  <c:pt idx="8">
                    <c:v>3.7237973450050506</c:v>
                  </c:pt>
                </c:numCache>
              </c:numRef>
            </c:minus>
          </c:errBars>
          <c:xVal>
            <c:numRef>
              <c:f>'Figure 2i_PDX (CTG0848)'!$G$2:$O$2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  <c:pt idx="6">
                  <c:v>21</c:v>
                </c:pt>
                <c:pt idx="7">
                  <c:v>26</c:v>
                </c:pt>
                <c:pt idx="8">
                  <c:v>28</c:v>
                </c:pt>
              </c:numCache>
            </c:numRef>
          </c:xVal>
          <c:yVal>
            <c:numRef>
              <c:f>'Figure 2i_PDX (CTG0848)'!$G$12:$O$12</c:f>
              <c:numCache>
                <c:formatCode>General</c:formatCode>
                <c:ptCount val="9"/>
                <c:pt idx="0">
                  <c:v>203</c:v>
                </c:pt>
                <c:pt idx="1">
                  <c:v>175</c:v>
                </c:pt>
                <c:pt idx="2">
                  <c:v>114</c:v>
                </c:pt>
                <c:pt idx="3">
                  <c:v>88</c:v>
                </c:pt>
                <c:pt idx="4">
                  <c:v>68</c:v>
                </c:pt>
                <c:pt idx="5">
                  <c:v>49</c:v>
                </c:pt>
                <c:pt idx="6">
                  <c:v>50</c:v>
                </c:pt>
                <c:pt idx="7">
                  <c:v>40</c:v>
                </c:pt>
                <c:pt idx="8">
                  <c:v>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55E-4B5F-8C30-E961855B7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610320"/>
        <c:axId val="471610712"/>
      </c:scatterChart>
      <c:valAx>
        <c:axId val="471610320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altLang="ja-JP" sz="1400">
                    <a:latin typeface="Arial" pitchFamily="34" charset="0"/>
                    <a:cs typeface="Arial" pitchFamily="34" charset="0"/>
                  </a:rPr>
                  <a:t>Days after the first adminstration</a:t>
                </a:r>
                <a:endParaRPr lang="ja-JP" altLang="en-US" sz="1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24443512870333917"/>
              <c:y val="0.914657323355284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71610712"/>
        <c:crosses val="autoZero"/>
        <c:crossBetween val="midCat"/>
        <c:majorUnit val="5"/>
      </c:valAx>
      <c:valAx>
        <c:axId val="471610712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kumimoji="1" lang="en-US" altLang="ja-JP" sz="1400">
                    <a:effectLst/>
                    <a:latin typeface="Arial" pitchFamily="34" charset="0"/>
                    <a:cs typeface="Arial" pitchFamily="34" charset="0"/>
                  </a:rPr>
                  <a:t>Tumor volume (mm</a:t>
                </a:r>
                <a:r>
                  <a:rPr kumimoji="1" lang="en-US" altLang="ja-JP" sz="1400" baseline="30000">
                    <a:effectLst/>
                    <a:latin typeface="Arial" pitchFamily="34" charset="0"/>
                    <a:cs typeface="Arial" pitchFamily="34" charset="0"/>
                  </a:rPr>
                  <a:t>3</a:t>
                </a:r>
                <a:r>
                  <a:rPr kumimoji="1" lang="en-US" altLang="ja-JP" sz="1400">
                    <a:effectLst/>
                    <a:latin typeface="Arial" pitchFamily="34" charset="0"/>
                    <a:cs typeface="Arial" pitchFamily="34" charset="0"/>
                  </a:rPr>
                  <a:t>)</a:t>
                </a:r>
                <a:endParaRPr lang="ja-JP" altLang="ja-JP" sz="1400">
                  <a:effectLst/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3.8799494187011493E-2"/>
              <c:y val="0.2470232391307787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716103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1024872763093089"/>
          <c:y val="3.8598790359849568E-2"/>
          <c:w val="0.32592472898897468"/>
          <c:h val="0.22083272530912459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b="1">
              <a:latin typeface="Arial" pitchFamily="34" charset="0"/>
              <a:cs typeface="Arial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46860786147318"/>
          <c:y val="6.0986909111707004E-2"/>
          <c:w val="0.68482938605698584"/>
          <c:h val="0.778107133665206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3e_KM12'!$A$8</c:f>
              <c:strCache>
                <c:ptCount val="1"/>
                <c:pt idx="0">
                  <c:v>Vehicle control 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x"/>
            <c:size val="7"/>
            <c:spPr>
              <a:noFill/>
              <a:ln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3e_KM12'!$E$74:$M$74</c:f>
                <c:numCache>
                  <c:formatCode>General</c:formatCode>
                  <c:ptCount val="9"/>
                  <c:pt idx="0">
                    <c:v>4.004461268552773</c:v>
                  </c:pt>
                  <c:pt idx="1">
                    <c:v>12.652099189180287</c:v>
                  </c:pt>
                  <c:pt idx="2">
                    <c:v>26.065775371952302</c:v>
                  </c:pt>
                  <c:pt idx="3">
                    <c:v>34.151713232458093</c:v>
                  </c:pt>
                  <c:pt idx="4">
                    <c:v>77.746081039726448</c:v>
                  </c:pt>
                </c:numCache>
              </c:numRef>
            </c:plus>
            <c:minus>
              <c:numRef>
                <c:f>'Figure 3e_KM12'!$E$74:$M$74</c:f>
                <c:numCache>
                  <c:formatCode>General</c:formatCode>
                  <c:ptCount val="9"/>
                  <c:pt idx="0">
                    <c:v>4.004461268552773</c:v>
                  </c:pt>
                  <c:pt idx="1">
                    <c:v>12.652099189180287</c:v>
                  </c:pt>
                  <c:pt idx="2">
                    <c:v>26.065775371952302</c:v>
                  </c:pt>
                  <c:pt idx="3">
                    <c:v>34.151713232458093</c:v>
                  </c:pt>
                  <c:pt idx="4">
                    <c:v>77.746081039726448</c:v>
                  </c:pt>
                </c:numCache>
              </c:numRef>
            </c:minus>
          </c:errBars>
          <c:xVal>
            <c:numRef>
              <c:f>'Figure 3e_KM12'!$G$6:$P$6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</c:numCache>
            </c:numRef>
          </c:xVal>
          <c:yVal>
            <c:numRef>
              <c:f>'Figure 3e_KM12'!$G$8:$P$8</c:f>
              <c:numCache>
                <c:formatCode>0</c:formatCode>
                <c:ptCount val="10"/>
                <c:pt idx="0">
                  <c:v>170.924125</c:v>
                </c:pt>
                <c:pt idx="1">
                  <c:v>238.48050000000001</c:v>
                </c:pt>
                <c:pt idx="2">
                  <c:v>384.40324999999996</c:v>
                </c:pt>
                <c:pt idx="3">
                  <c:v>634.35537499999998</c:v>
                </c:pt>
                <c:pt idx="4">
                  <c:v>939.02750000000003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F8-453D-852E-7441EED4133F}"/>
            </c:ext>
          </c:extLst>
        </c:ser>
        <c:ser>
          <c:idx val="6"/>
          <c:order val="1"/>
          <c:tx>
            <c:strRef>
              <c:f>'Figure 3e_KM12'!$A$10</c:f>
              <c:strCache>
                <c:ptCount val="1"/>
                <c:pt idx="0">
                  <c:v>DS-6051b 6.25 mg/kg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noFill/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3e_KM12'!$E$75:$I$75</c:f>
                <c:numCache>
                  <c:formatCode>General</c:formatCode>
                  <c:ptCount val="5"/>
                  <c:pt idx="0">
                    <c:v>4.5618856863828805</c:v>
                  </c:pt>
                  <c:pt idx="1">
                    <c:v>7.9249255414201549</c:v>
                  </c:pt>
                  <c:pt idx="2">
                    <c:v>22.984728717439559</c:v>
                  </c:pt>
                  <c:pt idx="3">
                    <c:v>55.156385472981917</c:v>
                  </c:pt>
                  <c:pt idx="4">
                    <c:v>87.257547018650868</c:v>
                  </c:pt>
                </c:numCache>
              </c:numRef>
            </c:plus>
            <c:minus>
              <c:numRef>
                <c:f>'Figure 3e_KM12'!$E$75:$I$75</c:f>
                <c:numCache>
                  <c:formatCode>General</c:formatCode>
                  <c:ptCount val="5"/>
                  <c:pt idx="0">
                    <c:v>4.5618856863828805</c:v>
                  </c:pt>
                  <c:pt idx="1">
                    <c:v>7.9249255414201549</c:v>
                  </c:pt>
                  <c:pt idx="2">
                    <c:v>22.984728717439559</c:v>
                  </c:pt>
                  <c:pt idx="3">
                    <c:v>55.156385472981917</c:v>
                  </c:pt>
                  <c:pt idx="4">
                    <c:v>87.257547018650868</c:v>
                  </c:pt>
                </c:numCache>
              </c:numRef>
            </c:minus>
          </c:errBars>
          <c:xVal>
            <c:numRef>
              <c:f>'Figure 3e_KM12'!$G$6:$K$6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</c:numCache>
            </c:numRef>
          </c:xVal>
          <c:yVal>
            <c:numRef>
              <c:f>'Figure 3e_KM12'!$G$10:$K$10</c:f>
              <c:numCache>
                <c:formatCode>0</c:formatCode>
                <c:ptCount val="5"/>
                <c:pt idx="0">
                  <c:v>171.761875</c:v>
                </c:pt>
                <c:pt idx="1">
                  <c:v>226.272875</c:v>
                </c:pt>
                <c:pt idx="2">
                  <c:v>382.89099999999996</c:v>
                </c:pt>
                <c:pt idx="3">
                  <c:v>636.95512500000007</c:v>
                </c:pt>
                <c:pt idx="4">
                  <c:v>1017.593625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F8-453D-852E-7441EED4133F}"/>
            </c:ext>
          </c:extLst>
        </c:ser>
        <c:ser>
          <c:idx val="5"/>
          <c:order val="2"/>
          <c:tx>
            <c:strRef>
              <c:f>'Figure 3e_KM12'!$A$12</c:f>
              <c:strCache>
                <c:ptCount val="1"/>
                <c:pt idx="0">
                  <c:v>DS-6051b 12.5 mg/kg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3e_KM12'!$E$76:$I$76</c:f>
                <c:numCache>
                  <c:formatCode>General</c:formatCode>
                  <c:ptCount val="5"/>
                  <c:pt idx="0">
                    <c:v>4.4798810281954706</c:v>
                  </c:pt>
                  <c:pt idx="1">
                    <c:v>8.1497204947689532</c:v>
                  </c:pt>
                  <c:pt idx="2">
                    <c:v>14.340234084809952</c:v>
                  </c:pt>
                  <c:pt idx="3">
                    <c:v>45.558834286400504</c:v>
                  </c:pt>
                  <c:pt idx="4">
                    <c:v>66.540771100436075</c:v>
                  </c:pt>
                </c:numCache>
              </c:numRef>
            </c:plus>
            <c:minus>
              <c:numRef>
                <c:f>'Figure 3e_KM12'!$E$76:$I$76</c:f>
                <c:numCache>
                  <c:formatCode>General</c:formatCode>
                  <c:ptCount val="5"/>
                  <c:pt idx="0">
                    <c:v>4.4798810281954706</c:v>
                  </c:pt>
                  <c:pt idx="1">
                    <c:v>8.1497204947689532</c:v>
                  </c:pt>
                  <c:pt idx="2">
                    <c:v>14.340234084809952</c:v>
                  </c:pt>
                  <c:pt idx="3">
                    <c:v>45.558834286400504</c:v>
                  </c:pt>
                  <c:pt idx="4">
                    <c:v>66.540771100436075</c:v>
                  </c:pt>
                </c:numCache>
              </c:numRef>
            </c:minus>
          </c:errBars>
          <c:xVal>
            <c:numRef>
              <c:f>'Figure 3e_KM12'!$G$6:$K$6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</c:numCache>
            </c:numRef>
          </c:xVal>
          <c:yVal>
            <c:numRef>
              <c:f>'Figure 3e_KM12'!$G$12:$K$12</c:f>
              <c:numCache>
                <c:formatCode>0</c:formatCode>
                <c:ptCount val="5"/>
                <c:pt idx="0">
                  <c:v>171.13374999999999</c:v>
                </c:pt>
                <c:pt idx="1">
                  <c:v>227.17549999999997</c:v>
                </c:pt>
                <c:pt idx="2">
                  <c:v>342.05099999999999</c:v>
                </c:pt>
                <c:pt idx="3">
                  <c:v>578.75750000000005</c:v>
                </c:pt>
                <c:pt idx="4">
                  <c:v>865.85462499999994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BF8-453D-852E-7441EED4133F}"/>
            </c:ext>
          </c:extLst>
        </c:ser>
        <c:ser>
          <c:idx val="3"/>
          <c:order val="3"/>
          <c:tx>
            <c:strRef>
              <c:f>'Figure 3e_KM12'!$A$14</c:f>
              <c:strCache>
                <c:ptCount val="1"/>
                <c:pt idx="0">
                  <c:v>DS-6051b 25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diamond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3e_KM12'!$E$77:$P$77</c:f>
                <c:numCache>
                  <c:formatCode>General</c:formatCode>
                  <c:ptCount val="12"/>
                  <c:pt idx="0">
                    <c:v>4.4865212101578695</c:v>
                  </c:pt>
                  <c:pt idx="1">
                    <c:v>6.1808473066863119</c:v>
                  </c:pt>
                  <c:pt idx="2">
                    <c:v>20.232694171225354</c:v>
                  </c:pt>
                  <c:pt idx="3">
                    <c:v>24.344139687097403</c:v>
                  </c:pt>
                  <c:pt idx="4">
                    <c:v>37.35763491577071</c:v>
                  </c:pt>
                </c:numCache>
              </c:numRef>
            </c:plus>
            <c:minus>
              <c:numRef>
                <c:f>'Figure 3e_KM12'!$E$77:$P$77</c:f>
                <c:numCache>
                  <c:formatCode>General</c:formatCode>
                  <c:ptCount val="12"/>
                  <c:pt idx="0">
                    <c:v>4.4865212101578695</c:v>
                  </c:pt>
                  <c:pt idx="1">
                    <c:v>6.1808473066863119</c:v>
                  </c:pt>
                  <c:pt idx="2">
                    <c:v>20.232694171225354</c:v>
                  </c:pt>
                  <c:pt idx="3">
                    <c:v>24.344139687097403</c:v>
                  </c:pt>
                  <c:pt idx="4">
                    <c:v>37.35763491577071</c:v>
                  </c:pt>
                </c:numCache>
              </c:numRef>
            </c:minus>
          </c:errBars>
          <c:xVal>
            <c:numRef>
              <c:f>'Figure 3e_KM12'!$G$6:$P$6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</c:numCache>
            </c:numRef>
          </c:xVal>
          <c:yVal>
            <c:numRef>
              <c:f>'Figure 3e_KM12'!$G$14:$P$14</c:f>
              <c:numCache>
                <c:formatCode>0</c:formatCode>
                <c:ptCount val="10"/>
                <c:pt idx="0">
                  <c:v>171.210375</c:v>
                </c:pt>
                <c:pt idx="1">
                  <c:v>223.63400000000001</c:v>
                </c:pt>
                <c:pt idx="2">
                  <c:v>329.38962500000002</c:v>
                </c:pt>
                <c:pt idx="3">
                  <c:v>419.86562499999997</c:v>
                </c:pt>
                <c:pt idx="4">
                  <c:v>661.13099999999997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BF8-453D-852E-7441EED4133F}"/>
            </c:ext>
          </c:extLst>
        </c:ser>
        <c:ser>
          <c:idx val="1"/>
          <c:order val="4"/>
          <c:tx>
            <c:strRef>
              <c:f>'Figure 3e_KM12'!$A$16</c:f>
              <c:strCache>
                <c:ptCount val="1"/>
                <c:pt idx="0">
                  <c:v>DS-6051b 50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3e_KM12'!$E$78:$P$78</c:f>
                <c:numCache>
                  <c:formatCode>General</c:formatCode>
                  <c:ptCount val="12"/>
                  <c:pt idx="0">
                    <c:v>4.2941485516318778</c:v>
                  </c:pt>
                  <c:pt idx="1">
                    <c:v>10.125095445648089</c:v>
                  </c:pt>
                  <c:pt idx="2">
                    <c:v>26.733019834318274</c:v>
                  </c:pt>
                  <c:pt idx="3">
                    <c:v>25.236670282830261</c:v>
                  </c:pt>
                  <c:pt idx="4">
                    <c:v>20.443311778670083</c:v>
                  </c:pt>
                </c:numCache>
              </c:numRef>
            </c:plus>
            <c:minus>
              <c:numRef>
                <c:f>'Figure 3e_KM12'!$E$78:$P$78</c:f>
                <c:numCache>
                  <c:formatCode>General</c:formatCode>
                  <c:ptCount val="12"/>
                  <c:pt idx="0">
                    <c:v>4.2941485516318778</c:v>
                  </c:pt>
                  <c:pt idx="1">
                    <c:v>10.125095445648089</c:v>
                  </c:pt>
                  <c:pt idx="2">
                    <c:v>26.733019834318274</c:v>
                  </c:pt>
                  <c:pt idx="3">
                    <c:v>25.236670282830261</c:v>
                  </c:pt>
                  <c:pt idx="4">
                    <c:v>20.443311778670083</c:v>
                  </c:pt>
                </c:numCache>
              </c:numRef>
            </c:minus>
          </c:errBars>
          <c:xVal>
            <c:numRef>
              <c:f>'Figure 3e_KM12'!$G$6:$P$6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</c:numCache>
            </c:numRef>
          </c:xVal>
          <c:yVal>
            <c:numRef>
              <c:f>'Figure 3e_KM12'!$G$16:$P$16</c:f>
              <c:numCache>
                <c:formatCode>0</c:formatCode>
                <c:ptCount val="10"/>
                <c:pt idx="0">
                  <c:v>171.223375</c:v>
                </c:pt>
                <c:pt idx="1">
                  <c:v>210.85462499999997</c:v>
                </c:pt>
                <c:pt idx="2">
                  <c:v>295.70337499999999</c:v>
                </c:pt>
                <c:pt idx="3">
                  <c:v>267.83949999999999</c:v>
                </c:pt>
                <c:pt idx="4">
                  <c:v>219.22087499999998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F8-453D-852E-7441EED4133F}"/>
            </c:ext>
          </c:extLst>
        </c:ser>
        <c:ser>
          <c:idx val="2"/>
          <c:order val="5"/>
          <c:tx>
            <c:strRef>
              <c:f>'Figure 3e_KM12'!$A$18</c:f>
              <c:strCache>
                <c:ptCount val="1"/>
                <c:pt idx="0">
                  <c:v>DS-6051b 100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3e_KM12'!$E$79:$N$79</c:f>
                <c:numCache>
                  <c:formatCode>General</c:formatCode>
                  <c:ptCount val="10"/>
                  <c:pt idx="0">
                    <c:v>4.274704609677725</c:v>
                  </c:pt>
                  <c:pt idx="1">
                    <c:v>8.9282691360434185</c:v>
                  </c:pt>
                  <c:pt idx="2">
                    <c:v>12.369274760758701</c:v>
                  </c:pt>
                  <c:pt idx="3">
                    <c:v>9.9922134505136437</c:v>
                  </c:pt>
                  <c:pt idx="4">
                    <c:v>7.6540869615052518</c:v>
                  </c:pt>
                </c:numCache>
              </c:numRef>
            </c:plus>
            <c:minus>
              <c:numRef>
                <c:f>'Figure 3e_KM12'!$E$79:$N$79</c:f>
                <c:numCache>
                  <c:formatCode>General</c:formatCode>
                  <c:ptCount val="10"/>
                  <c:pt idx="0">
                    <c:v>4.274704609677725</c:v>
                  </c:pt>
                  <c:pt idx="1">
                    <c:v>8.9282691360434185</c:v>
                  </c:pt>
                  <c:pt idx="2">
                    <c:v>12.369274760758701</c:v>
                  </c:pt>
                  <c:pt idx="3">
                    <c:v>9.9922134505136437</c:v>
                  </c:pt>
                  <c:pt idx="4">
                    <c:v>7.6540869615052518</c:v>
                  </c:pt>
                </c:numCache>
              </c:numRef>
            </c:minus>
          </c:errBars>
          <c:xVal>
            <c:numRef>
              <c:f>'Figure 3e_KM12'!$G$6:$O$6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</c:numCache>
            </c:numRef>
          </c:xVal>
          <c:yVal>
            <c:numRef>
              <c:f>'Figure 3e_KM12'!$G$18:$O$18</c:f>
              <c:numCache>
                <c:formatCode>0</c:formatCode>
                <c:ptCount val="9"/>
                <c:pt idx="0">
                  <c:v>170.78049999999999</c:v>
                </c:pt>
                <c:pt idx="1">
                  <c:v>223.025125</c:v>
                </c:pt>
                <c:pt idx="2">
                  <c:v>239.4025</c:v>
                </c:pt>
                <c:pt idx="3">
                  <c:v>213.38137499999999</c:v>
                </c:pt>
                <c:pt idx="4">
                  <c:v>160.95100000000002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BF8-453D-852E-7441EED4133F}"/>
            </c:ext>
          </c:extLst>
        </c:ser>
        <c:ser>
          <c:idx val="4"/>
          <c:order val="6"/>
          <c:tx>
            <c:strRef>
              <c:f>'Figure 3e_KM12'!$A$20</c:f>
              <c:strCache>
                <c:ptCount val="1"/>
                <c:pt idx="0">
                  <c:v>DS-6051b 200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3e_KM12'!$E$80:$M$80</c:f>
                <c:numCache>
                  <c:formatCode>General</c:formatCode>
                  <c:ptCount val="9"/>
                  <c:pt idx="0">
                    <c:v>4.4687078429579934</c:v>
                  </c:pt>
                  <c:pt idx="1">
                    <c:v>9.2080837843663392</c:v>
                  </c:pt>
                  <c:pt idx="2">
                    <c:v>5.9434007310629831</c:v>
                  </c:pt>
                  <c:pt idx="3">
                    <c:v>9.0523509543839378</c:v>
                  </c:pt>
                  <c:pt idx="4">
                    <c:v>6.86547694976597</c:v>
                  </c:pt>
                </c:numCache>
              </c:numRef>
            </c:plus>
            <c:minus>
              <c:numRef>
                <c:f>'Figure 3e_KM12'!$E$80:$M$80</c:f>
                <c:numCache>
                  <c:formatCode>General</c:formatCode>
                  <c:ptCount val="9"/>
                  <c:pt idx="0">
                    <c:v>4.4687078429579934</c:v>
                  </c:pt>
                  <c:pt idx="1">
                    <c:v>9.2080837843663392</c:v>
                  </c:pt>
                  <c:pt idx="2">
                    <c:v>5.9434007310629831</c:v>
                  </c:pt>
                  <c:pt idx="3">
                    <c:v>9.0523509543839378</c:v>
                  </c:pt>
                  <c:pt idx="4">
                    <c:v>6.86547694976597</c:v>
                  </c:pt>
                </c:numCache>
              </c:numRef>
            </c:minus>
          </c:errBars>
          <c:xVal>
            <c:numRef>
              <c:f>'Figure 3e_KM12'!$G$6:$O$6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</c:numCache>
            </c:numRef>
          </c:xVal>
          <c:yVal>
            <c:numRef>
              <c:f>'Figure 3e_KM12'!$G$20:$O$20</c:f>
              <c:numCache>
                <c:formatCode>0</c:formatCode>
                <c:ptCount val="9"/>
                <c:pt idx="0">
                  <c:v>173.74450000000002</c:v>
                </c:pt>
                <c:pt idx="1">
                  <c:v>220.10987500000002</c:v>
                </c:pt>
                <c:pt idx="2">
                  <c:v>222.70150000000001</c:v>
                </c:pt>
                <c:pt idx="3">
                  <c:v>207.25112500000003</c:v>
                </c:pt>
                <c:pt idx="4">
                  <c:v>143.72437500000001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BF8-453D-852E-7441EED41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83712"/>
        <c:axId val="471284104"/>
      </c:scatterChart>
      <c:valAx>
        <c:axId val="471283712"/>
        <c:scaling>
          <c:orientation val="minMax"/>
          <c:max val="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altLang="ja-JP" sz="1400">
                    <a:latin typeface="Arial" pitchFamily="34" charset="0"/>
                    <a:cs typeface="Arial" pitchFamily="34" charset="0"/>
                  </a:rPr>
                  <a:t>Days after the first adminstration</a:t>
                </a:r>
                <a:endParaRPr lang="ja-JP" altLang="en-US" sz="1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24696188728656573"/>
              <c:y val="0.914659817488259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71284104"/>
        <c:crosses val="autoZero"/>
        <c:crossBetween val="midCat"/>
      </c:valAx>
      <c:valAx>
        <c:axId val="471284104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kumimoji="1" lang="en-US" altLang="ja-JP" sz="1400">
                    <a:effectLst/>
                    <a:latin typeface="Arial" pitchFamily="34" charset="0"/>
                    <a:cs typeface="Arial" pitchFamily="34" charset="0"/>
                  </a:rPr>
                  <a:t>Tumor volume (mm</a:t>
                </a:r>
                <a:r>
                  <a:rPr kumimoji="1" lang="en-US" altLang="ja-JP" sz="1400" baseline="30000">
                    <a:effectLst/>
                    <a:latin typeface="Arial" pitchFamily="34" charset="0"/>
                    <a:cs typeface="Arial" pitchFamily="34" charset="0"/>
                  </a:rPr>
                  <a:t>3</a:t>
                </a:r>
                <a:r>
                  <a:rPr kumimoji="1" lang="en-US" altLang="ja-JP" sz="1400">
                    <a:effectLst/>
                    <a:latin typeface="Arial" pitchFamily="34" charset="0"/>
                    <a:cs typeface="Arial" pitchFamily="34" charset="0"/>
                  </a:rPr>
                  <a:t>)</a:t>
                </a:r>
                <a:endParaRPr lang="ja-JP" altLang="ja-JP" sz="1400">
                  <a:effectLst/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3.8795679181667299E-2"/>
              <c:y val="0.2573805157561939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712837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1024864599705309"/>
          <c:y val="3.8620441967905358E-2"/>
          <c:w val="0.32502091324898058"/>
          <c:h val="0.30256593876007382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b="1">
              <a:latin typeface="Arial" pitchFamily="34" charset="0"/>
              <a:cs typeface="Arial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45362692495296"/>
          <c:y val="5.8398750605379579E-2"/>
          <c:w val="0.68736912310739928"/>
          <c:h val="0.7806953294625317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6c_ROS1-WT'!$A$74</c:f>
              <c:strCache>
                <c:ptCount val="1"/>
                <c:pt idx="0">
                  <c:v>Vehicle control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x"/>
            <c:size val="7"/>
            <c:spPr>
              <a:noFill/>
              <a:ln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6c_ROS1-WT'!$E$136:$G$136</c:f>
                <c:numCache>
                  <c:formatCode>General</c:formatCode>
                  <c:ptCount val="3"/>
                  <c:pt idx="0">
                    <c:v>14</c:v>
                  </c:pt>
                  <c:pt idx="1">
                    <c:v>20</c:v>
                  </c:pt>
                  <c:pt idx="2">
                    <c:v>47</c:v>
                  </c:pt>
                </c:numCache>
              </c:numRef>
            </c:plus>
            <c:minus>
              <c:numRef>
                <c:f>'Figure 6c_ROS1-WT'!$E$136:$G$136</c:f>
                <c:numCache>
                  <c:formatCode>General</c:formatCode>
                  <c:ptCount val="3"/>
                  <c:pt idx="0">
                    <c:v>14</c:v>
                  </c:pt>
                  <c:pt idx="1">
                    <c:v>20</c:v>
                  </c:pt>
                  <c:pt idx="2">
                    <c:v>47</c:v>
                  </c:pt>
                </c:numCache>
              </c:numRef>
            </c:minus>
          </c:errBars>
          <c:xVal>
            <c:numRef>
              <c:f>'Figure 6c_ROS1-WT'!$G$72:$P$72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'Figure 6c_ROS1-WT'!$G$74:$P$74</c:f>
              <c:numCache>
                <c:formatCode>General</c:formatCode>
                <c:ptCount val="10"/>
                <c:pt idx="0">
                  <c:v>290</c:v>
                </c:pt>
                <c:pt idx="1">
                  <c:v>534</c:v>
                </c:pt>
                <c:pt idx="2">
                  <c:v>713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15-43B2-82A6-C881A21C273F}"/>
            </c:ext>
          </c:extLst>
        </c:ser>
        <c:ser>
          <c:idx val="3"/>
          <c:order val="1"/>
          <c:tx>
            <c:strRef>
              <c:f>'Figure 6c_ROS1-WT'!$A$76</c:f>
              <c:strCache>
                <c:ptCount val="1"/>
                <c:pt idx="0">
                  <c:v>DS-6051b 3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diamond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6c_ROS1-WT'!$E$138:$J$138</c:f>
                <c:numCache>
                  <c:formatCode>General</c:formatCode>
                  <c:ptCount val="6"/>
                  <c:pt idx="0">
                    <c:v>12</c:v>
                  </c:pt>
                  <c:pt idx="1">
                    <c:v>38</c:v>
                  </c:pt>
                  <c:pt idx="2">
                    <c:v>28</c:v>
                  </c:pt>
                </c:numCache>
              </c:numRef>
            </c:plus>
            <c:minus>
              <c:numRef>
                <c:f>'Figure 6c_ROS1-WT'!$E$138:$J$138</c:f>
                <c:numCache>
                  <c:formatCode>General</c:formatCode>
                  <c:ptCount val="6"/>
                  <c:pt idx="0">
                    <c:v>12</c:v>
                  </c:pt>
                  <c:pt idx="1">
                    <c:v>38</c:v>
                  </c:pt>
                  <c:pt idx="2">
                    <c:v>28</c:v>
                  </c:pt>
                </c:numCache>
              </c:numRef>
            </c:minus>
          </c:errBars>
          <c:xVal>
            <c:numRef>
              <c:f>'Figure 6c_ROS1-WT'!$G$72:$P$72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'Figure 6c_ROS1-WT'!$G$76:$P$76</c:f>
              <c:numCache>
                <c:formatCode>General</c:formatCode>
                <c:ptCount val="10"/>
                <c:pt idx="0">
                  <c:v>290</c:v>
                </c:pt>
                <c:pt idx="1">
                  <c:v>459</c:v>
                </c:pt>
                <c:pt idx="2">
                  <c:v>550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15-43B2-82A6-C881A21C273F}"/>
            </c:ext>
          </c:extLst>
        </c:ser>
        <c:ser>
          <c:idx val="1"/>
          <c:order val="2"/>
          <c:tx>
            <c:strRef>
              <c:f>'Figure 6c_ROS1-WT'!$A$78</c:f>
              <c:strCache>
                <c:ptCount val="1"/>
                <c:pt idx="0">
                  <c:v>DS-6051b 10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6c_ROS1-WT'!$E$140:$J$140</c:f>
                <c:numCache>
                  <c:formatCode>General</c:formatCode>
                  <c:ptCount val="6"/>
                  <c:pt idx="0">
                    <c:v>14</c:v>
                  </c:pt>
                  <c:pt idx="1">
                    <c:v>36</c:v>
                  </c:pt>
                  <c:pt idx="2">
                    <c:v>36</c:v>
                  </c:pt>
                </c:numCache>
              </c:numRef>
            </c:plus>
            <c:minus>
              <c:numRef>
                <c:f>'Figure 6c_ROS1-WT'!$E$140:$J$140</c:f>
                <c:numCache>
                  <c:formatCode>General</c:formatCode>
                  <c:ptCount val="6"/>
                  <c:pt idx="0">
                    <c:v>14</c:v>
                  </c:pt>
                  <c:pt idx="1">
                    <c:v>36</c:v>
                  </c:pt>
                  <c:pt idx="2">
                    <c:v>36</c:v>
                  </c:pt>
                </c:numCache>
              </c:numRef>
            </c:minus>
          </c:errBars>
          <c:xVal>
            <c:numRef>
              <c:f>'Figure 6c_ROS1-WT'!$G$72:$P$72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'Figure 6c_ROS1-WT'!$G$78:$P$78</c:f>
              <c:numCache>
                <c:formatCode>General</c:formatCode>
                <c:ptCount val="10"/>
                <c:pt idx="0">
                  <c:v>291</c:v>
                </c:pt>
                <c:pt idx="1">
                  <c:v>341</c:v>
                </c:pt>
                <c:pt idx="2">
                  <c:v>390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215-43B2-82A6-C881A21C273F}"/>
            </c:ext>
          </c:extLst>
        </c:ser>
        <c:ser>
          <c:idx val="2"/>
          <c:order val="3"/>
          <c:tx>
            <c:strRef>
              <c:f>'Figure 6c_ROS1-WT'!$A$80</c:f>
              <c:strCache>
                <c:ptCount val="1"/>
                <c:pt idx="0">
                  <c:v>DS-6051b 30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6c_ROS1-WT'!$E$142:$H$142</c:f>
                <c:numCache>
                  <c:formatCode>General</c:formatCode>
                  <c:ptCount val="4"/>
                  <c:pt idx="0">
                    <c:v>13</c:v>
                  </c:pt>
                  <c:pt idx="1">
                    <c:v>21</c:v>
                  </c:pt>
                  <c:pt idx="2">
                    <c:v>6</c:v>
                  </c:pt>
                </c:numCache>
              </c:numRef>
            </c:plus>
            <c:minus>
              <c:numRef>
                <c:f>'Figure 6c_ROS1-WT'!$E$142:$H$142</c:f>
                <c:numCache>
                  <c:formatCode>General</c:formatCode>
                  <c:ptCount val="4"/>
                  <c:pt idx="0">
                    <c:v>13</c:v>
                  </c:pt>
                  <c:pt idx="1">
                    <c:v>21</c:v>
                  </c:pt>
                  <c:pt idx="2">
                    <c:v>6</c:v>
                  </c:pt>
                </c:numCache>
              </c:numRef>
            </c:minus>
          </c:errBars>
          <c:xVal>
            <c:numRef>
              <c:f>'Figure 6c_ROS1-WT'!$G$72:$N$72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'Figure 6c_ROS1-WT'!$G$80:$M$80</c:f>
              <c:numCache>
                <c:formatCode>General</c:formatCode>
                <c:ptCount val="7"/>
                <c:pt idx="0">
                  <c:v>286</c:v>
                </c:pt>
                <c:pt idx="1">
                  <c:v>189</c:v>
                </c:pt>
                <c:pt idx="2">
                  <c:v>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215-43B2-82A6-C881A21C273F}"/>
            </c:ext>
          </c:extLst>
        </c:ser>
        <c:ser>
          <c:idx val="4"/>
          <c:order val="4"/>
          <c:tx>
            <c:strRef>
              <c:f>'Figure 6c_ROS1-WT'!$A$82</c:f>
              <c:strCache>
                <c:ptCount val="1"/>
                <c:pt idx="0">
                  <c:v>DS-6051b 100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6c_ROS1-WT'!$E$144:$G$144</c:f>
                <c:numCache>
                  <c:formatCode>General</c:formatCode>
                  <c:ptCount val="3"/>
                  <c:pt idx="0">
                    <c:v>13</c:v>
                  </c:pt>
                  <c:pt idx="1">
                    <c:v>15</c:v>
                  </c:pt>
                  <c:pt idx="2">
                    <c:v>11</c:v>
                  </c:pt>
                </c:numCache>
              </c:numRef>
            </c:plus>
            <c:minus>
              <c:numRef>
                <c:f>'Figure 6c_ROS1-WT'!$E$144:$G$144</c:f>
                <c:numCache>
                  <c:formatCode>General</c:formatCode>
                  <c:ptCount val="3"/>
                  <c:pt idx="0">
                    <c:v>13</c:v>
                  </c:pt>
                  <c:pt idx="1">
                    <c:v>15</c:v>
                  </c:pt>
                  <c:pt idx="2">
                    <c:v>11</c:v>
                  </c:pt>
                </c:numCache>
              </c:numRef>
            </c:minus>
          </c:errBars>
          <c:xVal>
            <c:numRef>
              <c:f>'Figure 6c_ROS1-WT'!$G$72:$M$72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'Figure 6c_ROS1-WT'!$G$82:$L$82</c:f>
              <c:numCache>
                <c:formatCode>General</c:formatCode>
                <c:ptCount val="6"/>
                <c:pt idx="0">
                  <c:v>292</c:v>
                </c:pt>
                <c:pt idx="1">
                  <c:v>111</c:v>
                </c:pt>
                <c:pt idx="2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215-43B2-82A6-C881A21C273F}"/>
            </c:ext>
          </c:extLst>
        </c:ser>
        <c:ser>
          <c:idx val="5"/>
          <c:order val="5"/>
          <c:tx>
            <c:strRef>
              <c:f>'Figure 6c_ROS1-WT'!$A$84</c:f>
              <c:strCache>
                <c:ptCount val="1"/>
                <c:pt idx="0">
                  <c:v>Crizotinib 100 mg/kg</c:v>
                </c:pt>
              </c:strCache>
            </c:strRef>
          </c:tx>
          <c:spPr>
            <a:ln w="22225">
              <a:solidFill>
                <a:schemeClr val="tx1"/>
              </a:solidFill>
              <a:prstDash val="dash"/>
            </a:ln>
          </c:spPr>
          <c:marker>
            <c:symbol val="circle"/>
            <c:size val="7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6c_ROS1-WT'!$E$146:$H$146</c:f>
                <c:numCache>
                  <c:formatCode>General</c:formatCode>
                  <c:ptCount val="4"/>
                  <c:pt idx="0">
                    <c:v>14</c:v>
                  </c:pt>
                  <c:pt idx="1">
                    <c:v>12</c:v>
                  </c:pt>
                  <c:pt idx="2">
                    <c:v>12</c:v>
                  </c:pt>
                </c:numCache>
              </c:numRef>
            </c:plus>
            <c:minus>
              <c:numRef>
                <c:f>'Figure 6c_ROS1-WT'!$E$146:$H$146</c:f>
                <c:numCache>
                  <c:formatCode>General</c:formatCode>
                  <c:ptCount val="4"/>
                  <c:pt idx="0">
                    <c:v>14</c:v>
                  </c:pt>
                  <c:pt idx="1">
                    <c:v>12</c:v>
                  </c:pt>
                  <c:pt idx="2">
                    <c:v>12</c:v>
                  </c:pt>
                </c:numCache>
              </c:numRef>
            </c:minus>
          </c:errBars>
          <c:xVal>
            <c:numRef>
              <c:f>'Figure 6c_ROS1-WT'!$G$72:$N$72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'Figure 6c_ROS1-WT'!$G$84:$M$84</c:f>
              <c:numCache>
                <c:formatCode>General</c:formatCode>
                <c:ptCount val="7"/>
                <c:pt idx="0">
                  <c:v>289</c:v>
                </c:pt>
                <c:pt idx="1">
                  <c:v>151</c:v>
                </c:pt>
                <c:pt idx="2">
                  <c:v>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215-43B2-82A6-C881A21C2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84888"/>
        <c:axId val="471285280"/>
      </c:scatterChart>
      <c:valAx>
        <c:axId val="471284888"/>
        <c:scaling>
          <c:orientation val="minMax"/>
          <c:max val="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altLang="ja-JP" sz="1400">
                    <a:latin typeface="Arial" pitchFamily="34" charset="0"/>
                    <a:cs typeface="Arial" pitchFamily="34" charset="0"/>
                  </a:rPr>
                  <a:t>Days after the first adminstration</a:t>
                </a:r>
                <a:endParaRPr lang="ja-JP" altLang="en-US" sz="1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25201369740286889"/>
              <c:y val="0.914659817488259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71285280"/>
        <c:crosses val="autoZero"/>
        <c:crossBetween val="midCat"/>
      </c:valAx>
      <c:valAx>
        <c:axId val="471285280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kumimoji="1" lang="en-US" altLang="ja-JP" sz="1400" baseline="0">
                    <a:effectLst/>
                    <a:latin typeface="Arial" pitchFamily="34" charset="0"/>
                    <a:cs typeface="Arial" pitchFamily="34" charset="0"/>
                  </a:rPr>
                  <a:t>Tumor </a:t>
                </a:r>
                <a:r>
                  <a:rPr kumimoji="1" lang="en-US" altLang="ja-JP" sz="1400">
                    <a:effectLst/>
                    <a:latin typeface="Arial" pitchFamily="34" charset="0"/>
                    <a:cs typeface="Arial" pitchFamily="34" charset="0"/>
                  </a:rPr>
                  <a:t>volume (mm</a:t>
                </a:r>
                <a:r>
                  <a:rPr kumimoji="1" lang="en-US" altLang="ja-JP" sz="1400" baseline="30000">
                    <a:effectLst/>
                    <a:latin typeface="Arial" pitchFamily="34" charset="0"/>
                    <a:cs typeface="Arial" pitchFamily="34" charset="0"/>
                  </a:rPr>
                  <a:t>3</a:t>
                </a:r>
                <a:r>
                  <a:rPr kumimoji="1" lang="en-US" altLang="ja-JP" sz="1400">
                    <a:effectLst/>
                    <a:latin typeface="Arial" pitchFamily="34" charset="0"/>
                    <a:cs typeface="Arial" pitchFamily="34" charset="0"/>
                  </a:rPr>
                  <a:t>)</a:t>
                </a:r>
                <a:endParaRPr lang="ja-JP" altLang="ja-JP" sz="1400">
                  <a:effectLst/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4.1321162288342282E-2"/>
              <c:y val="0.249087495714728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712848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1024856406223558"/>
          <c:y val="3.8620441967905358E-2"/>
          <c:w val="0.33088622004848045"/>
          <c:h val="0.21526546914876829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b="1">
              <a:latin typeface="Arial" pitchFamily="34" charset="0"/>
              <a:cs typeface="Arial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45362692495296"/>
          <c:y val="5.8345201652288264E-2"/>
          <c:w val="0.68736912310739928"/>
          <c:h val="0.7835207709223457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6d_G2032R'!$A$74</c:f>
              <c:strCache>
                <c:ptCount val="1"/>
                <c:pt idx="0">
                  <c:v>Vehicle control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x"/>
            <c:size val="9"/>
            <c:spPr>
              <a:noFill/>
              <a:ln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6d_G2032R'!$E$136:$G$136</c:f>
                <c:numCache>
                  <c:formatCode>General</c:formatCode>
                  <c:ptCount val="3"/>
                  <c:pt idx="0">
                    <c:v>9</c:v>
                  </c:pt>
                  <c:pt idx="1">
                    <c:v>19</c:v>
                  </c:pt>
                  <c:pt idx="2">
                    <c:v>33</c:v>
                  </c:pt>
                </c:numCache>
              </c:numRef>
            </c:plus>
            <c:minus>
              <c:numRef>
                <c:f>'Figure 6d_G2032R'!$E$136:$G$136</c:f>
                <c:numCache>
                  <c:formatCode>General</c:formatCode>
                  <c:ptCount val="3"/>
                  <c:pt idx="0">
                    <c:v>9</c:v>
                  </c:pt>
                  <c:pt idx="1">
                    <c:v>19</c:v>
                  </c:pt>
                  <c:pt idx="2">
                    <c:v>33</c:v>
                  </c:pt>
                </c:numCache>
              </c:numRef>
            </c:minus>
          </c:errBars>
          <c:xVal>
            <c:numRef>
              <c:f>'Figure 6d_G2032R'!$G$72:$P$72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'Figure 6d_G2032R'!$G$74:$P$74</c:f>
              <c:numCache>
                <c:formatCode>General</c:formatCode>
                <c:ptCount val="10"/>
                <c:pt idx="0">
                  <c:v>208</c:v>
                </c:pt>
                <c:pt idx="1">
                  <c:v>299</c:v>
                </c:pt>
                <c:pt idx="2">
                  <c:v>430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74-49E2-9A28-73EFD8CB4000}"/>
            </c:ext>
          </c:extLst>
        </c:ser>
        <c:ser>
          <c:idx val="3"/>
          <c:order val="1"/>
          <c:tx>
            <c:strRef>
              <c:f>'Figure 6d_G2032R'!$A$76</c:f>
              <c:strCache>
                <c:ptCount val="1"/>
                <c:pt idx="0">
                  <c:v>DS-6051b 3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diamond"/>
            <c:size val="9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6d_G2032R'!$E$138:$J$138</c:f>
                <c:numCache>
                  <c:formatCode>General</c:formatCode>
                  <c:ptCount val="6"/>
                  <c:pt idx="0">
                    <c:v>8</c:v>
                  </c:pt>
                  <c:pt idx="1">
                    <c:v>33</c:v>
                  </c:pt>
                  <c:pt idx="2">
                    <c:v>44</c:v>
                  </c:pt>
                </c:numCache>
              </c:numRef>
            </c:plus>
            <c:minus>
              <c:numRef>
                <c:f>'Figure 6d_G2032R'!$E$138:$J$138</c:f>
                <c:numCache>
                  <c:formatCode>General</c:formatCode>
                  <c:ptCount val="6"/>
                  <c:pt idx="0">
                    <c:v>8</c:v>
                  </c:pt>
                  <c:pt idx="1">
                    <c:v>33</c:v>
                  </c:pt>
                  <c:pt idx="2">
                    <c:v>44</c:v>
                  </c:pt>
                </c:numCache>
              </c:numRef>
            </c:minus>
          </c:errBars>
          <c:xVal>
            <c:numRef>
              <c:f>'Figure 6d_G2032R'!$G$72:$P$72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'Figure 6d_G2032R'!$G$76:$P$76</c:f>
              <c:numCache>
                <c:formatCode>General</c:formatCode>
                <c:ptCount val="10"/>
                <c:pt idx="0">
                  <c:v>206</c:v>
                </c:pt>
                <c:pt idx="1">
                  <c:v>313</c:v>
                </c:pt>
                <c:pt idx="2">
                  <c:v>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74-49E2-9A28-73EFD8CB4000}"/>
            </c:ext>
          </c:extLst>
        </c:ser>
        <c:ser>
          <c:idx val="1"/>
          <c:order val="2"/>
          <c:tx>
            <c:strRef>
              <c:f>'Figure 6d_G2032R'!$A$78</c:f>
              <c:strCache>
                <c:ptCount val="1"/>
                <c:pt idx="0">
                  <c:v>DS-6051b 10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6d_G2032R'!$E$140:$J$140</c:f>
                <c:numCache>
                  <c:formatCode>General</c:formatCode>
                  <c:ptCount val="6"/>
                  <c:pt idx="0">
                    <c:v>9</c:v>
                  </c:pt>
                  <c:pt idx="1">
                    <c:v>32</c:v>
                  </c:pt>
                  <c:pt idx="2">
                    <c:v>36</c:v>
                  </c:pt>
                </c:numCache>
              </c:numRef>
            </c:plus>
            <c:minus>
              <c:numRef>
                <c:f>'Figure 6d_G2032R'!$E$140:$J$140</c:f>
                <c:numCache>
                  <c:formatCode>General</c:formatCode>
                  <c:ptCount val="6"/>
                  <c:pt idx="0">
                    <c:v>9</c:v>
                  </c:pt>
                  <c:pt idx="1">
                    <c:v>32</c:v>
                  </c:pt>
                  <c:pt idx="2">
                    <c:v>36</c:v>
                  </c:pt>
                </c:numCache>
              </c:numRef>
            </c:minus>
          </c:errBars>
          <c:xVal>
            <c:numRef>
              <c:f>'Figure 6d_G2032R'!$G$72:$P$72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'Figure 6d_G2032R'!$G$78:$P$78</c:f>
              <c:numCache>
                <c:formatCode>General</c:formatCode>
                <c:ptCount val="10"/>
                <c:pt idx="0">
                  <c:v>208</c:v>
                </c:pt>
                <c:pt idx="1">
                  <c:v>317</c:v>
                </c:pt>
                <c:pt idx="2">
                  <c:v>373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F74-49E2-9A28-73EFD8CB4000}"/>
            </c:ext>
          </c:extLst>
        </c:ser>
        <c:ser>
          <c:idx val="2"/>
          <c:order val="3"/>
          <c:tx>
            <c:strRef>
              <c:f>'Figure 6d_G2032R'!$A$80</c:f>
              <c:strCache>
                <c:ptCount val="1"/>
                <c:pt idx="0">
                  <c:v>DS-6051b 30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triangle"/>
            <c:size val="9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6d_G2032R'!$E$142:$H$142</c:f>
                <c:numCache>
                  <c:formatCode>General</c:formatCode>
                  <c:ptCount val="4"/>
                  <c:pt idx="0">
                    <c:v>8</c:v>
                  </c:pt>
                  <c:pt idx="1">
                    <c:v>12</c:v>
                  </c:pt>
                  <c:pt idx="2">
                    <c:v>9</c:v>
                  </c:pt>
                </c:numCache>
              </c:numRef>
            </c:plus>
            <c:minus>
              <c:numRef>
                <c:f>'Figure 6d_G2032R'!$E$142:$H$142</c:f>
                <c:numCache>
                  <c:formatCode>General</c:formatCode>
                  <c:ptCount val="4"/>
                  <c:pt idx="0">
                    <c:v>8</c:v>
                  </c:pt>
                  <c:pt idx="1">
                    <c:v>12</c:v>
                  </c:pt>
                  <c:pt idx="2">
                    <c:v>9</c:v>
                  </c:pt>
                </c:numCache>
              </c:numRef>
            </c:minus>
          </c:errBars>
          <c:xVal>
            <c:numRef>
              <c:f>'Figure 6d_G2032R'!$G$72:$N$72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'Figure 6d_G2032R'!$G$80:$M$80</c:f>
              <c:numCache>
                <c:formatCode>General</c:formatCode>
                <c:ptCount val="7"/>
                <c:pt idx="0">
                  <c:v>207</c:v>
                </c:pt>
                <c:pt idx="1">
                  <c:v>211</c:v>
                </c:pt>
                <c:pt idx="2">
                  <c:v>163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F74-49E2-9A28-73EFD8CB4000}"/>
            </c:ext>
          </c:extLst>
        </c:ser>
        <c:ser>
          <c:idx val="4"/>
          <c:order val="4"/>
          <c:tx>
            <c:strRef>
              <c:f>'Figure 6d_G2032R'!$A$82</c:f>
              <c:strCache>
                <c:ptCount val="1"/>
                <c:pt idx="0">
                  <c:v>DS-6051b 100 mg/kg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9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6d_G2032R'!$E$144:$G$144</c:f>
                <c:numCache>
                  <c:formatCode>General</c:formatCode>
                  <c:ptCount val="3"/>
                  <c:pt idx="0">
                    <c:v>9</c:v>
                  </c:pt>
                  <c:pt idx="1">
                    <c:v>7</c:v>
                  </c:pt>
                  <c:pt idx="2">
                    <c:v>2</c:v>
                  </c:pt>
                </c:numCache>
              </c:numRef>
            </c:plus>
            <c:minus>
              <c:numRef>
                <c:f>'Figure 6d_G2032R'!$E$144:$G$144</c:f>
                <c:numCache>
                  <c:formatCode>General</c:formatCode>
                  <c:ptCount val="3"/>
                  <c:pt idx="0">
                    <c:v>9</c:v>
                  </c:pt>
                  <c:pt idx="1">
                    <c:v>7</c:v>
                  </c:pt>
                  <c:pt idx="2">
                    <c:v>2</c:v>
                  </c:pt>
                </c:numCache>
              </c:numRef>
            </c:minus>
          </c:errBars>
          <c:xVal>
            <c:numRef>
              <c:f>'Figure 6d_G2032R'!$G$72:$M$72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'Figure 6d_G2032R'!$G$82:$L$82</c:f>
              <c:numCache>
                <c:formatCode>General</c:formatCode>
                <c:ptCount val="6"/>
                <c:pt idx="0">
                  <c:v>208</c:v>
                </c:pt>
                <c:pt idx="1">
                  <c:v>90</c:v>
                </c:pt>
                <c:pt idx="2">
                  <c:v>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F74-49E2-9A28-73EFD8CB4000}"/>
            </c:ext>
          </c:extLst>
        </c:ser>
        <c:ser>
          <c:idx val="5"/>
          <c:order val="5"/>
          <c:tx>
            <c:strRef>
              <c:f>'Figure 6d_G2032R'!$A$84</c:f>
              <c:strCache>
                <c:ptCount val="1"/>
                <c:pt idx="0">
                  <c:v>Crizotinib 100 mg/kg</c:v>
                </c:pt>
              </c:strCache>
            </c:strRef>
          </c:tx>
          <c:spPr>
            <a:ln w="22225">
              <a:solidFill>
                <a:schemeClr val="tx1"/>
              </a:solidFill>
              <a:prstDash val="dash"/>
            </a:ln>
          </c:spPr>
          <c:marker>
            <c:symbol val="circle"/>
            <c:size val="9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6d_G2032R'!$E$146:$H$146</c:f>
                <c:numCache>
                  <c:formatCode>General</c:formatCode>
                  <c:ptCount val="4"/>
                  <c:pt idx="0">
                    <c:v>8</c:v>
                  </c:pt>
                  <c:pt idx="1">
                    <c:v>19</c:v>
                  </c:pt>
                  <c:pt idx="2">
                    <c:v>31</c:v>
                  </c:pt>
                </c:numCache>
              </c:numRef>
            </c:plus>
            <c:minus>
              <c:numRef>
                <c:f>'Figure 6d_G2032R'!$E$146:$H$146</c:f>
                <c:numCache>
                  <c:formatCode>General</c:formatCode>
                  <c:ptCount val="4"/>
                  <c:pt idx="0">
                    <c:v>8</c:v>
                  </c:pt>
                  <c:pt idx="1">
                    <c:v>19</c:v>
                  </c:pt>
                  <c:pt idx="2">
                    <c:v>31</c:v>
                  </c:pt>
                </c:numCache>
              </c:numRef>
            </c:minus>
          </c:errBars>
          <c:xVal>
            <c:numRef>
              <c:f>'Figure 6d_G2032R'!$G$72:$N$72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'Figure 6d_G2032R'!$G$84:$M$84</c:f>
              <c:numCache>
                <c:formatCode>General</c:formatCode>
                <c:ptCount val="7"/>
                <c:pt idx="0">
                  <c:v>208</c:v>
                </c:pt>
                <c:pt idx="1">
                  <c:v>334</c:v>
                </c:pt>
                <c:pt idx="2">
                  <c:v>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F74-49E2-9A28-73EFD8CB4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609144"/>
        <c:axId val="471609536"/>
      </c:scatterChart>
      <c:valAx>
        <c:axId val="471609144"/>
        <c:scaling>
          <c:orientation val="minMax"/>
          <c:max val="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altLang="ja-JP" sz="1400">
                    <a:latin typeface="Arial" pitchFamily="34" charset="0"/>
                    <a:cs typeface="Arial" pitchFamily="34" charset="0"/>
                  </a:rPr>
                  <a:t>Days after the first adminstration</a:t>
                </a:r>
                <a:endParaRPr lang="ja-JP" altLang="en-US" sz="1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24948525239654779"/>
              <c:y val="0.9174394988568215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71609536"/>
        <c:crosses val="autoZero"/>
        <c:crossBetween val="midCat"/>
      </c:valAx>
      <c:valAx>
        <c:axId val="471609536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kumimoji="1" lang="en-US" altLang="ja-JP" sz="1400">
                    <a:effectLst/>
                    <a:latin typeface="Arial" pitchFamily="34" charset="0"/>
                    <a:cs typeface="Arial" pitchFamily="34" charset="0"/>
                  </a:rPr>
                  <a:t>Tumor volume (mm</a:t>
                </a:r>
                <a:r>
                  <a:rPr kumimoji="1" lang="en-US" altLang="ja-JP" sz="1400" baseline="30000">
                    <a:effectLst/>
                    <a:latin typeface="Arial" pitchFamily="34" charset="0"/>
                    <a:cs typeface="Arial" pitchFamily="34" charset="0"/>
                  </a:rPr>
                  <a:t>3</a:t>
                </a:r>
                <a:r>
                  <a:rPr kumimoji="1" lang="en-US" altLang="ja-JP" sz="1400">
                    <a:effectLst/>
                    <a:latin typeface="Arial" pitchFamily="34" charset="0"/>
                    <a:cs typeface="Arial" pitchFamily="34" charset="0"/>
                  </a:rPr>
                  <a:t>)</a:t>
                </a:r>
                <a:endParaRPr lang="ja-JP" altLang="ja-JP" sz="1400">
                  <a:effectLst/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4.1321162288342282E-2"/>
              <c:y val="0.2576102935158053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4716091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1024864599705309"/>
          <c:y val="3.8689301051505774E-2"/>
          <c:w val="0.33340669843924831"/>
          <c:h val="0.21512771402535183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b="1">
              <a:latin typeface="Arial" pitchFamily="34" charset="0"/>
              <a:cs typeface="Arial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altLang="ja-JP" sz="900"/>
              <a:t>HCC78Xe3_SLC34A2-ROS1_WT</a:t>
            </a:r>
            <a:endParaRPr lang="ja-JP" altLang="en-US" sz="900"/>
          </a:p>
        </c:rich>
      </c:tx>
      <c:layout>
        <c:manualLayout>
          <c:xMode val="edge"/>
          <c:yMode val="edge"/>
          <c:x val="0.31933855596294736"/>
          <c:y val="6.595995288574793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170236354043535"/>
          <c:y val="0.17853556291329312"/>
          <c:w val="0.53937793235659803"/>
          <c:h val="0.6499395243120380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7a 7c_HCC78'!$U$30</c:f>
              <c:strCache>
                <c:ptCount val="1"/>
                <c:pt idx="0">
                  <c:v>Vihicle</c:v>
                </c:pt>
              </c:strCache>
            </c:strRef>
          </c:tx>
          <c:spPr>
            <a:ln w="9525" cmpd="sng"/>
          </c:spPr>
          <c:marker>
            <c:symbol val="square"/>
            <c:size val="5"/>
            <c:spPr>
              <a:ln w="6350" cmpd="sng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'Figure 7a 7c_HCC78'!$U$39:$AI$39</c:f>
                <c:numCache>
                  <c:formatCode>General</c:formatCode>
                  <c:ptCount val="15"/>
                  <c:pt idx="0">
                    <c:v>30.256527345246155</c:v>
                  </c:pt>
                  <c:pt idx="1">
                    <c:v>51.676411049557707</c:v>
                  </c:pt>
                  <c:pt idx="2">
                    <c:v>56.38130221098745</c:v>
                  </c:pt>
                  <c:pt idx="3">
                    <c:v>39.143830641376574</c:v>
                  </c:pt>
                  <c:pt idx="4">
                    <c:v>56.13382696626428</c:v>
                  </c:pt>
                  <c:pt idx="5">
                    <c:v>58.696596524607102</c:v>
                  </c:pt>
                  <c:pt idx="6">
                    <c:v>38.275098325995188</c:v>
                  </c:pt>
                  <c:pt idx="7">
                    <c:v>72.881690065748728</c:v>
                  </c:pt>
                  <c:pt idx="8">
                    <c:v>78.820933762249268</c:v>
                  </c:pt>
                  <c:pt idx="9">
                    <c:v>102.16716811148214</c:v>
                  </c:pt>
                  <c:pt idx="10">
                    <c:v>103.44103019953684</c:v>
                  </c:pt>
                  <c:pt idx="11">
                    <c:v>43.19367059169398</c:v>
                  </c:pt>
                  <c:pt idx="12">
                    <c:v>82.888694805481549</c:v>
                  </c:pt>
                  <c:pt idx="13">
                    <c:v>59.410540038976691</c:v>
                  </c:pt>
                </c:numCache>
              </c:numRef>
            </c:plus>
            <c:minus>
              <c:numRef>
                <c:f>'Figure 7a 7c_HCC78'!$U$39:$AI$39</c:f>
                <c:numCache>
                  <c:formatCode>General</c:formatCode>
                  <c:ptCount val="15"/>
                  <c:pt idx="0">
                    <c:v>30.256527345246155</c:v>
                  </c:pt>
                  <c:pt idx="1">
                    <c:v>51.676411049557707</c:v>
                  </c:pt>
                  <c:pt idx="2">
                    <c:v>56.38130221098745</c:v>
                  </c:pt>
                  <c:pt idx="3">
                    <c:v>39.143830641376574</c:v>
                  </c:pt>
                  <c:pt idx="4">
                    <c:v>56.13382696626428</c:v>
                  </c:pt>
                  <c:pt idx="5">
                    <c:v>58.696596524607102</c:v>
                  </c:pt>
                  <c:pt idx="6">
                    <c:v>38.275098325995188</c:v>
                  </c:pt>
                  <c:pt idx="7">
                    <c:v>72.881690065748728</c:v>
                  </c:pt>
                  <c:pt idx="8">
                    <c:v>78.820933762249268</c:v>
                  </c:pt>
                  <c:pt idx="9">
                    <c:v>102.16716811148214</c:v>
                  </c:pt>
                  <c:pt idx="10">
                    <c:v>103.44103019953684</c:v>
                  </c:pt>
                  <c:pt idx="11">
                    <c:v>43.19367059169398</c:v>
                  </c:pt>
                  <c:pt idx="12">
                    <c:v>82.888694805481549</c:v>
                  </c:pt>
                  <c:pt idx="13">
                    <c:v>59.410540038976691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7c_HCC78'!$U$31:$AJ$31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7c_HCC78'!$U$38:$AJ$38</c:f>
              <c:numCache>
                <c:formatCode>0.0</c:formatCode>
                <c:ptCount val="16"/>
                <c:pt idx="0">
                  <c:v>138.77800199999999</c:v>
                </c:pt>
                <c:pt idx="1">
                  <c:v>202.98012916666667</c:v>
                </c:pt>
                <c:pt idx="2">
                  <c:v>229.54795525</c:v>
                </c:pt>
                <c:pt idx="3">
                  <c:v>236.50456041666666</c:v>
                </c:pt>
                <c:pt idx="4">
                  <c:v>250.9645423333333</c:v>
                </c:pt>
                <c:pt idx="5">
                  <c:v>317.93994700000002</c:v>
                </c:pt>
                <c:pt idx="6">
                  <c:v>356.61382358333339</c:v>
                </c:pt>
                <c:pt idx="7">
                  <c:v>456.36858966666665</c:v>
                </c:pt>
                <c:pt idx="8">
                  <c:v>453.62245058333332</c:v>
                </c:pt>
                <c:pt idx="9">
                  <c:v>507.81448333333333</c:v>
                </c:pt>
                <c:pt idx="10">
                  <c:v>528.30341480000004</c:v>
                </c:pt>
                <c:pt idx="11">
                  <c:v>525.80153919999998</c:v>
                </c:pt>
                <c:pt idx="12">
                  <c:v>598.26131289999989</c:v>
                </c:pt>
                <c:pt idx="13">
                  <c:v>622.94982850000008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47-44A7-8986-3647ECB26F41}"/>
            </c:ext>
          </c:extLst>
        </c:ser>
        <c:ser>
          <c:idx val="1"/>
          <c:order val="1"/>
          <c:tx>
            <c:strRef>
              <c:f>'Figure 7a 7c_HCC78'!$U$41</c:f>
              <c:strCache>
                <c:ptCount val="1"/>
                <c:pt idx="0">
                  <c:v>Crizotinib 50mg/kg</c:v>
                </c:pt>
              </c:strCache>
            </c:strRef>
          </c:tx>
          <c:spPr>
            <a:ln w="9525"/>
          </c:spPr>
          <c:marker>
            <c:symbol val="square"/>
            <c:size val="5"/>
            <c:spPr>
              <a:ln w="6350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'Figure 7a 7c_HCC78'!$U$50:$AJ$50</c:f>
                <c:numCache>
                  <c:formatCode>General</c:formatCode>
                  <c:ptCount val="16"/>
                  <c:pt idx="0">
                    <c:v>32.171736030915703</c:v>
                  </c:pt>
                  <c:pt idx="1">
                    <c:v>38.377290170830932</c:v>
                  </c:pt>
                  <c:pt idx="2">
                    <c:v>37.081482960553323</c:v>
                  </c:pt>
                  <c:pt idx="3">
                    <c:v>33.239584387821566</c:v>
                  </c:pt>
                  <c:pt idx="4">
                    <c:v>30.885795614936388</c:v>
                  </c:pt>
                  <c:pt idx="5">
                    <c:v>18.471069515661977</c:v>
                  </c:pt>
                  <c:pt idx="6">
                    <c:v>14.058850287807703</c:v>
                  </c:pt>
                  <c:pt idx="7">
                    <c:v>8.5979925364185146</c:v>
                  </c:pt>
                  <c:pt idx="8">
                    <c:v>10.944254140972054</c:v>
                  </c:pt>
                  <c:pt idx="9">
                    <c:v>18.880887962046842</c:v>
                  </c:pt>
                  <c:pt idx="10">
                    <c:v>38.338539499599783</c:v>
                  </c:pt>
                  <c:pt idx="11">
                    <c:v>20.183124819189736</c:v>
                  </c:pt>
                  <c:pt idx="12">
                    <c:v>38.542186217877514</c:v>
                  </c:pt>
                  <c:pt idx="13">
                    <c:v>55.849674978500467</c:v>
                  </c:pt>
                  <c:pt idx="14">
                    <c:v>72.284182598060639</c:v>
                  </c:pt>
                  <c:pt idx="15">
                    <c:v>76.941077191610574</c:v>
                  </c:pt>
                </c:numCache>
              </c:numRef>
            </c:plus>
            <c:minus>
              <c:numRef>
                <c:f>'Figure 7a 7c_HCC78'!$U$50:$AJ$50</c:f>
                <c:numCache>
                  <c:formatCode>General</c:formatCode>
                  <c:ptCount val="16"/>
                  <c:pt idx="0">
                    <c:v>32.171736030915703</c:v>
                  </c:pt>
                  <c:pt idx="1">
                    <c:v>38.377290170830932</c:v>
                  </c:pt>
                  <c:pt idx="2">
                    <c:v>37.081482960553323</c:v>
                  </c:pt>
                  <c:pt idx="3">
                    <c:v>33.239584387821566</c:v>
                  </c:pt>
                  <c:pt idx="4">
                    <c:v>30.885795614936388</c:v>
                  </c:pt>
                  <c:pt idx="5">
                    <c:v>18.471069515661977</c:v>
                  </c:pt>
                  <c:pt idx="6">
                    <c:v>14.058850287807703</c:v>
                  </c:pt>
                  <c:pt idx="7">
                    <c:v>8.5979925364185146</c:v>
                  </c:pt>
                  <c:pt idx="8">
                    <c:v>10.944254140972054</c:v>
                  </c:pt>
                  <c:pt idx="9">
                    <c:v>18.880887962046842</c:v>
                  </c:pt>
                  <c:pt idx="10">
                    <c:v>38.338539499599783</c:v>
                  </c:pt>
                  <c:pt idx="11">
                    <c:v>20.183124819189736</c:v>
                  </c:pt>
                  <c:pt idx="12">
                    <c:v>38.542186217877514</c:v>
                  </c:pt>
                  <c:pt idx="13">
                    <c:v>55.849674978500467</c:v>
                  </c:pt>
                  <c:pt idx="14">
                    <c:v>72.284182598060639</c:v>
                  </c:pt>
                  <c:pt idx="15">
                    <c:v>76.941077191610574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7c_HCC78'!$U$42:$AJ$42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7c_HCC78'!$U$49:$AJ$49</c:f>
              <c:numCache>
                <c:formatCode>0.0</c:formatCode>
                <c:ptCount val="16"/>
                <c:pt idx="0">
                  <c:v>138.67913241666665</c:v>
                </c:pt>
                <c:pt idx="1">
                  <c:v>103.36403716666668</c:v>
                </c:pt>
                <c:pt idx="2">
                  <c:v>90.701052416666656</c:v>
                </c:pt>
                <c:pt idx="3">
                  <c:v>74.29733208333333</c:v>
                </c:pt>
                <c:pt idx="4">
                  <c:v>67.301708000000005</c:v>
                </c:pt>
                <c:pt idx="5">
                  <c:v>54.854198333333329</c:v>
                </c:pt>
                <c:pt idx="6">
                  <c:v>46.22288283333333</c:v>
                </c:pt>
                <c:pt idx="7">
                  <c:v>35.934584333333341</c:v>
                </c:pt>
                <c:pt idx="8">
                  <c:v>36.721808500000002</c:v>
                </c:pt>
                <c:pt idx="9">
                  <c:v>42.914020833333325</c:v>
                </c:pt>
                <c:pt idx="10">
                  <c:v>57.707465583333338</c:v>
                </c:pt>
                <c:pt idx="11">
                  <c:v>51.69687858333333</c:v>
                </c:pt>
                <c:pt idx="12">
                  <c:v>77.467109333333326</c:v>
                </c:pt>
                <c:pt idx="13">
                  <c:v>99.595255583333355</c:v>
                </c:pt>
                <c:pt idx="14">
                  <c:v>136.58261166666668</c:v>
                </c:pt>
                <c:pt idx="15">
                  <c:v>155.13787466666668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47-44A7-8986-3647ECB26F41}"/>
            </c:ext>
          </c:extLst>
        </c:ser>
        <c:ser>
          <c:idx val="2"/>
          <c:order val="2"/>
          <c:tx>
            <c:strRef>
              <c:f>'Figure 7a 7c_HCC78'!$U$52</c:f>
              <c:strCache>
                <c:ptCount val="1"/>
                <c:pt idx="0">
                  <c:v>Crizotinib 100mg/kg</c:v>
                </c:pt>
              </c:strCache>
            </c:strRef>
          </c:tx>
          <c:spPr>
            <a:ln w="9525"/>
          </c:spPr>
          <c:marker>
            <c:symbol val="triangle"/>
            <c:size val="5"/>
          </c:marker>
          <c:errBars>
            <c:errDir val="y"/>
            <c:errBarType val="plus"/>
            <c:errValType val="cust"/>
            <c:noEndCap val="0"/>
            <c:plus>
              <c:numRef>
                <c:f>'Figure 7a 7c_HCC78'!$U$61:$AJ$61</c:f>
                <c:numCache>
                  <c:formatCode>General</c:formatCode>
                  <c:ptCount val="16"/>
                  <c:pt idx="0">
                    <c:v>34.230019056003727</c:v>
                  </c:pt>
                  <c:pt idx="1">
                    <c:v>14.168950453368097</c:v>
                  </c:pt>
                  <c:pt idx="2">
                    <c:v>11.383895518634461</c:v>
                  </c:pt>
                  <c:pt idx="3">
                    <c:v>7.2099629842926323</c:v>
                  </c:pt>
                  <c:pt idx="4">
                    <c:v>6.3928064893258467</c:v>
                  </c:pt>
                  <c:pt idx="5">
                    <c:v>2.9032293843306256</c:v>
                  </c:pt>
                  <c:pt idx="6">
                    <c:v>3.9199237635636828</c:v>
                  </c:pt>
                  <c:pt idx="7">
                    <c:v>4.4451684356279335</c:v>
                  </c:pt>
                  <c:pt idx="8">
                    <c:v>4.1815853997849946</c:v>
                  </c:pt>
                  <c:pt idx="9">
                    <c:v>3.3452994715267916</c:v>
                  </c:pt>
                  <c:pt idx="10">
                    <c:v>2.7756825307529791</c:v>
                  </c:pt>
                  <c:pt idx="11">
                    <c:v>7.0188826109331659</c:v>
                  </c:pt>
                  <c:pt idx="12">
                    <c:v>16.797238372497649</c:v>
                  </c:pt>
                  <c:pt idx="13">
                    <c:v>25.918436692247329</c:v>
                  </c:pt>
                  <c:pt idx="14">
                    <c:v>46.302145650012328</c:v>
                  </c:pt>
                  <c:pt idx="15">
                    <c:v>66.500528251310882</c:v>
                  </c:pt>
                </c:numCache>
              </c:numRef>
            </c:plus>
            <c:minus>
              <c:numRef>
                <c:f>'Figure 7a 7c_HCC78'!$U$61:$AJ$61</c:f>
                <c:numCache>
                  <c:formatCode>General</c:formatCode>
                  <c:ptCount val="16"/>
                  <c:pt idx="0">
                    <c:v>34.230019056003727</c:v>
                  </c:pt>
                  <c:pt idx="1">
                    <c:v>14.168950453368097</c:v>
                  </c:pt>
                  <c:pt idx="2">
                    <c:v>11.383895518634461</c:v>
                  </c:pt>
                  <c:pt idx="3">
                    <c:v>7.2099629842926323</c:v>
                  </c:pt>
                  <c:pt idx="4">
                    <c:v>6.3928064893258467</c:v>
                  </c:pt>
                  <c:pt idx="5">
                    <c:v>2.9032293843306256</c:v>
                  </c:pt>
                  <c:pt idx="6">
                    <c:v>3.9199237635636828</c:v>
                  </c:pt>
                  <c:pt idx="7">
                    <c:v>4.4451684356279335</c:v>
                  </c:pt>
                  <c:pt idx="8">
                    <c:v>4.1815853997849946</c:v>
                  </c:pt>
                  <c:pt idx="9">
                    <c:v>3.3452994715267916</c:v>
                  </c:pt>
                  <c:pt idx="10">
                    <c:v>2.7756825307529791</c:v>
                  </c:pt>
                  <c:pt idx="11">
                    <c:v>7.0188826109331659</c:v>
                  </c:pt>
                  <c:pt idx="12">
                    <c:v>16.797238372497649</c:v>
                  </c:pt>
                  <c:pt idx="13">
                    <c:v>25.918436692247329</c:v>
                  </c:pt>
                  <c:pt idx="14">
                    <c:v>46.302145650012328</c:v>
                  </c:pt>
                  <c:pt idx="15">
                    <c:v>66.500528251310882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7c_HCC78'!$U$53:$AJ$53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7c_HCC78'!$U$60:$AJ$60</c:f>
              <c:numCache>
                <c:formatCode>0.0</c:formatCode>
                <c:ptCount val="16"/>
                <c:pt idx="0">
                  <c:v>146.92297425000001</c:v>
                </c:pt>
                <c:pt idx="1">
                  <c:v>90.894950875000006</c:v>
                </c:pt>
                <c:pt idx="2">
                  <c:v>63.374143000000004</c:v>
                </c:pt>
                <c:pt idx="3">
                  <c:v>29.567624000000002</c:v>
                </c:pt>
                <c:pt idx="4">
                  <c:v>18.890056125000001</c:v>
                </c:pt>
                <c:pt idx="5">
                  <c:v>17.827005999999997</c:v>
                </c:pt>
                <c:pt idx="6">
                  <c:v>13.117859624999999</c:v>
                </c:pt>
                <c:pt idx="7">
                  <c:v>10.067488624999999</c:v>
                </c:pt>
                <c:pt idx="8">
                  <c:v>10.720454499999999</c:v>
                </c:pt>
                <c:pt idx="9">
                  <c:v>11.04845375</c:v>
                </c:pt>
                <c:pt idx="10">
                  <c:v>12.147710374999999</c:v>
                </c:pt>
                <c:pt idx="11">
                  <c:v>9.5246810000000011</c:v>
                </c:pt>
                <c:pt idx="12">
                  <c:v>16.539735999999994</c:v>
                </c:pt>
                <c:pt idx="13">
                  <c:v>23.414098874999997</c:v>
                </c:pt>
                <c:pt idx="14">
                  <c:v>39.220921500000003</c:v>
                </c:pt>
                <c:pt idx="15">
                  <c:v>50.310436124999995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347-44A7-8986-3647ECB26F41}"/>
            </c:ext>
          </c:extLst>
        </c:ser>
        <c:ser>
          <c:idx val="3"/>
          <c:order val="3"/>
          <c:tx>
            <c:strRef>
              <c:f>'Figure 7a 7c_HCC78'!$U$63</c:f>
              <c:strCache>
                <c:ptCount val="1"/>
                <c:pt idx="0">
                  <c:v>DS6051b 50mg/kg</c:v>
                </c:pt>
              </c:strCache>
            </c:strRef>
          </c:tx>
          <c:spPr>
            <a:ln w="9525"/>
          </c:spPr>
          <c:marker>
            <c:symbol val="x"/>
            <c:size val="5"/>
            <c:spPr>
              <a:ln w="9525"/>
            </c:spPr>
          </c:marker>
          <c:errBars>
            <c:errDir val="y"/>
            <c:errBarType val="minus"/>
            <c:errValType val="cust"/>
            <c:noEndCap val="0"/>
            <c:plus>
              <c:numRef>
                <c:f>'Figure 7a 7c_HCC78'!$U$72:$AJ$72</c:f>
                <c:numCache>
                  <c:formatCode>General</c:formatCode>
                  <c:ptCount val="16"/>
                  <c:pt idx="0">
                    <c:v>27.78057130556952</c:v>
                  </c:pt>
                  <c:pt idx="1">
                    <c:v>20.101730317638737</c:v>
                  </c:pt>
                  <c:pt idx="2">
                    <c:v>13.84316438553939</c:v>
                  </c:pt>
                  <c:pt idx="3">
                    <c:v>12.979895439495943</c:v>
                  </c:pt>
                  <c:pt idx="4">
                    <c:v>4.8112732701235554</c:v>
                  </c:pt>
                  <c:pt idx="5">
                    <c:v>4.4075631747351691</c:v>
                  </c:pt>
                  <c:pt idx="6">
                    <c:v>4.1940420713540032</c:v>
                  </c:pt>
                  <c:pt idx="7">
                    <c:v>4.6823825369122325</c:v>
                  </c:pt>
                  <c:pt idx="8">
                    <c:v>1.7552906530849726</c:v>
                  </c:pt>
                  <c:pt idx="9">
                    <c:v>2.3704230178112264</c:v>
                  </c:pt>
                  <c:pt idx="10">
                    <c:v>3.066334944070245</c:v>
                  </c:pt>
                  <c:pt idx="11">
                    <c:v>2.4032498762461989</c:v>
                  </c:pt>
                  <c:pt idx="12">
                    <c:v>3.6156241514859948</c:v>
                  </c:pt>
                  <c:pt idx="13">
                    <c:v>2.3872557112623651</c:v>
                  </c:pt>
                  <c:pt idx="14">
                    <c:v>6.8648277131139288</c:v>
                  </c:pt>
                  <c:pt idx="15">
                    <c:v>4.7107000437026771</c:v>
                  </c:pt>
                </c:numCache>
              </c:numRef>
            </c:plus>
            <c:minus>
              <c:numRef>
                <c:f>'Figure 7a 7c_HCC78'!$U$72:$AJ$72</c:f>
                <c:numCache>
                  <c:formatCode>General</c:formatCode>
                  <c:ptCount val="16"/>
                  <c:pt idx="0">
                    <c:v>27.78057130556952</c:v>
                  </c:pt>
                  <c:pt idx="1">
                    <c:v>20.101730317638737</c:v>
                  </c:pt>
                  <c:pt idx="2">
                    <c:v>13.84316438553939</c:v>
                  </c:pt>
                  <c:pt idx="3">
                    <c:v>12.979895439495943</c:v>
                  </c:pt>
                  <c:pt idx="4">
                    <c:v>4.8112732701235554</c:v>
                  </c:pt>
                  <c:pt idx="5">
                    <c:v>4.4075631747351691</c:v>
                  </c:pt>
                  <c:pt idx="6">
                    <c:v>4.1940420713540032</c:v>
                  </c:pt>
                  <c:pt idx="7">
                    <c:v>4.6823825369122325</c:v>
                  </c:pt>
                  <c:pt idx="8">
                    <c:v>1.7552906530849726</c:v>
                  </c:pt>
                  <c:pt idx="9">
                    <c:v>2.3704230178112264</c:v>
                  </c:pt>
                  <c:pt idx="10">
                    <c:v>3.066334944070245</c:v>
                  </c:pt>
                  <c:pt idx="11">
                    <c:v>2.4032498762461989</c:v>
                  </c:pt>
                  <c:pt idx="12">
                    <c:v>3.6156241514859948</c:v>
                  </c:pt>
                  <c:pt idx="13">
                    <c:v>2.3872557112623651</c:v>
                  </c:pt>
                  <c:pt idx="14">
                    <c:v>6.8648277131139288</c:v>
                  </c:pt>
                  <c:pt idx="15">
                    <c:v>4.7107000437026771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7c_HCC78'!$U$64:$AJ$64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7c_HCC78'!$U$71:$AJ$71</c:f>
              <c:numCache>
                <c:formatCode>0.0</c:formatCode>
                <c:ptCount val="16"/>
                <c:pt idx="0">
                  <c:v>138.39600591666667</c:v>
                </c:pt>
                <c:pt idx="1">
                  <c:v>80.424912583333324</c:v>
                </c:pt>
                <c:pt idx="2">
                  <c:v>46.099421750000005</c:v>
                </c:pt>
                <c:pt idx="3">
                  <c:v>37.333197750000004</c:v>
                </c:pt>
                <c:pt idx="4">
                  <c:v>19.456275916666666</c:v>
                </c:pt>
                <c:pt idx="5">
                  <c:v>22.200898083333332</c:v>
                </c:pt>
                <c:pt idx="6">
                  <c:v>15.194312583333334</c:v>
                </c:pt>
                <c:pt idx="7">
                  <c:v>10.429616416666667</c:v>
                </c:pt>
                <c:pt idx="8">
                  <c:v>6.5582473333333331</c:v>
                </c:pt>
                <c:pt idx="9">
                  <c:v>8.3489147499999987</c:v>
                </c:pt>
                <c:pt idx="10">
                  <c:v>8.1859276666666663</c:v>
                </c:pt>
                <c:pt idx="11">
                  <c:v>8.5446582499999995</c:v>
                </c:pt>
                <c:pt idx="12">
                  <c:v>9.4786639166666671</c:v>
                </c:pt>
                <c:pt idx="13">
                  <c:v>4.0354927499999995</c:v>
                </c:pt>
                <c:pt idx="14">
                  <c:v>6.1902865</c:v>
                </c:pt>
                <c:pt idx="15">
                  <c:v>7.4275930000000008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347-44A7-8986-3647ECB26F41}"/>
            </c:ext>
          </c:extLst>
        </c:ser>
        <c:ser>
          <c:idx val="4"/>
          <c:order val="4"/>
          <c:tx>
            <c:strRef>
              <c:f>'Figure 7a 7c_HCC78'!$U$74</c:f>
              <c:strCache>
                <c:ptCount val="1"/>
                <c:pt idx="0">
                  <c:v>DS6051b 100mg/kg</c:v>
                </c:pt>
              </c:strCache>
            </c:strRef>
          </c:tx>
          <c:spPr>
            <a:ln w="9525"/>
          </c:spPr>
          <c:marker>
            <c:symbol val="star"/>
            <c:size val="5"/>
          </c:marker>
          <c:errBars>
            <c:errDir val="y"/>
            <c:errBarType val="minus"/>
            <c:errValType val="cust"/>
            <c:noEndCap val="0"/>
            <c:plus>
              <c:numRef>
                <c:f>'Figure 7a 7c_HCC78'!$U$83:$AJ$83</c:f>
                <c:numCache>
                  <c:formatCode>General</c:formatCode>
                  <c:ptCount val="16"/>
                  <c:pt idx="0">
                    <c:v>35.406290349007946</c:v>
                  </c:pt>
                  <c:pt idx="1">
                    <c:v>13.521037528216793</c:v>
                  </c:pt>
                  <c:pt idx="2">
                    <c:v>8.397004255061745</c:v>
                  </c:pt>
                  <c:pt idx="3">
                    <c:v>6.7446549352840135</c:v>
                  </c:pt>
                  <c:pt idx="4">
                    <c:v>3.873986192823339</c:v>
                  </c:pt>
                  <c:pt idx="5">
                    <c:v>3.4274073640948219</c:v>
                  </c:pt>
                  <c:pt idx="6">
                    <c:v>2.1026660389960945</c:v>
                  </c:pt>
                  <c:pt idx="7">
                    <c:v>3.703559304181586</c:v>
                  </c:pt>
                  <c:pt idx="8">
                    <c:v>1.9170441715644442</c:v>
                  </c:pt>
                  <c:pt idx="9">
                    <c:v>2.6498420868223449</c:v>
                  </c:pt>
                  <c:pt idx="10">
                    <c:v>3.4792214890631814</c:v>
                  </c:pt>
                  <c:pt idx="11">
                    <c:v>2.1404730433501733</c:v>
                  </c:pt>
                  <c:pt idx="12">
                    <c:v>5.3836380311348035</c:v>
                  </c:pt>
                  <c:pt idx="13">
                    <c:v>3.2400847547998137</c:v>
                  </c:pt>
                  <c:pt idx="14">
                    <c:v>4.3916853813238443</c:v>
                  </c:pt>
                  <c:pt idx="15">
                    <c:v>1.4523960029334106</c:v>
                  </c:pt>
                </c:numCache>
              </c:numRef>
            </c:plus>
            <c:minus>
              <c:numRef>
                <c:f>'Figure 7a 7c_HCC78'!$U$83:$AJ$83</c:f>
                <c:numCache>
                  <c:formatCode>General</c:formatCode>
                  <c:ptCount val="16"/>
                  <c:pt idx="0">
                    <c:v>35.406290349007946</c:v>
                  </c:pt>
                  <c:pt idx="1">
                    <c:v>13.521037528216793</c:v>
                  </c:pt>
                  <c:pt idx="2">
                    <c:v>8.397004255061745</c:v>
                  </c:pt>
                  <c:pt idx="3">
                    <c:v>6.7446549352840135</c:v>
                  </c:pt>
                  <c:pt idx="4">
                    <c:v>3.873986192823339</c:v>
                  </c:pt>
                  <c:pt idx="5">
                    <c:v>3.4274073640948219</c:v>
                  </c:pt>
                  <c:pt idx="6">
                    <c:v>2.1026660389960945</c:v>
                  </c:pt>
                  <c:pt idx="7">
                    <c:v>3.703559304181586</c:v>
                  </c:pt>
                  <c:pt idx="8">
                    <c:v>1.9170441715644442</c:v>
                  </c:pt>
                  <c:pt idx="9">
                    <c:v>2.6498420868223449</c:v>
                  </c:pt>
                  <c:pt idx="10">
                    <c:v>3.4792214890631814</c:v>
                  </c:pt>
                  <c:pt idx="11">
                    <c:v>2.1404730433501733</c:v>
                  </c:pt>
                  <c:pt idx="12">
                    <c:v>5.3836380311348035</c:v>
                  </c:pt>
                  <c:pt idx="13">
                    <c:v>3.2400847547998137</c:v>
                  </c:pt>
                  <c:pt idx="14">
                    <c:v>4.3916853813238443</c:v>
                  </c:pt>
                  <c:pt idx="15">
                    <c:v>1.4523960029334106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7c_HCC78'!$U$75:$AJ$75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7c_HCC78'!$U$82:$AJ$82</c:f>
              <c:numCache>
                <c:formatCode>0.0</c:formatCode>
                <c:ptCount val="16"/>
                <c:pt idx="0">
                  <c:v>141.4446599</c:v>
                </c:pt>
                <c:pt idx="1">
                  <c:v>65.386245800000012</c:v>
                </c:pt>
                <c:pt idx="2">
                  <c:v>42.852108700000002</c:v>
                </c:pt>
                <c:pt idx="3">
                  <c:v>22.445330899999995</c:v>
                </c:pt>
                <c:pt idx="4">
                  <c:v>15.9737594</c:v>
                </c:pt>
                <c:pt idx="5">
                  <c:v>21.291661999999999</c:v>
                </c:pt>
                <c:pt idx="6">
                  <c:v>15.103691699999999</c:v>
                </c:pt>
                <c:pt idx="7">
                  <c:v>9.0523430000000005</c:v>
                </c:pt>
                <c:pt idx="8">
                  <c:v>5.8454238000000007</c:v>
                </c:pt>
                <c:pt idx="9">
                  <c:v>8.1986545</c:v>
                </c:pt>
                <c:pt idx="10">
                  <c:v>6.8559178999999997</c:v>
                </c:pt>
                <c:pt idx="11">
                  <c:v>5.9537925000000005</c:v>
                </c:pt>
                <c:pt idx="12">
                  <c:v>9.0618930000000013</c:v>
                </c:pt>
                <c:pt idx="13">
                  <c:v>4.1923405999999996</c:v>
                </c:pt>
                <c:pt idx="14">
                  <c:v>3.5974371000000005</c:v>
                </c:pt>
                <c:pt idx="15">
                  <c:v>4.9290063000000002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347-44A7-8986-3647ECB26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25584"/>
        <c:axId val="-177628848"/>
      </c:scatterChart>
      <c:valAx>
        <c:axId val="-177625584"/>
        <c:scaling>
          <c:orientation val="minMax"/>
          <c:max val="6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altLang="ja-JP" sz="1000" b="0" i="0" baseline="0">
                    <a:effectLst/>
                  </a:rPr>
                  <a:t>Days after Treatment</a:t>
                </a:r>
                <a:endParaRPr lang="en-US" altLang="ja-JP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1500337267001932"/>
              <c:y val="0.89101731541507823"/>
            </c:manualLayout>
          </c:layout>
          <c:overlay val="0"/>
        </c:title>
        <c:numFmt formatCode="0_);[Red]\(0\)" sourceLinked="1"/>
        <c:majorTickMark val="out"/>
        <c:minorTickMark val="in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77628848"/>
        <c:crosses val="autoZero"/>
        <c:crossBetween val="midCat"/>
        <c:majorUnit val="5"/>
        <c:minorUnit val="1"/>
      </c:valAx>
      <c:valAx>
        <c:axId val="-177628848"/>
        <c:scaling>
          <c:orientation val="minMax"/>
          <c:max val="7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altLang="ja-JP" sz="1000" b="0" i="0" baseline="0">
                    <a:effectLst/>
                  </a:rPr>
                  <a:t>Tumor Volume (mm3)</a:t>
                </a:r>
                <a:endParaRPr lang="en-US" altLang="ja-JP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6.8412173669131049E-2"/>
              <c:y val="0.24226741975274288"/>
            </c:manualLayout>
          </c:layout>
          <c:overlay val="0"/>
        </c:title>
        <c:numFmt formatCode="#,##0_);[Red]\(#,##0\)" sourceLinked="0"/>
        <c:majorTickMark val="out"/>
        <c:minorTickMark val="in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-177625584"/>
        <c:crosses val="autoZero"/>
        <c:crossBetween val="midCat"/>
        <c:majorUnit val="100"/>
        <c:minorUnit val="50"/>
      </c:valAx>
    </c:plotArea>
    <c:legend>
      <c:legendPos val="r"/>
      <c:layout>
        <c:manualLayout>
          <c:xMode val="edge"/>
          <c:yMode val="edge"/>
          <c:x val="0.63636873635070423"/>
          <c:y val="0.30594325885942697"/>
          <c:w val="0.33445228802524085"/>
          <c:h val="0.27191330465135155"/>
        </c:manualLayout>
      </c:layout>
      <c:overlay val="0"/>
      <c:txPr>
        <a:bodyPr/>
        <a:lstStyle/>
        <a:p>
          <a:pPr>
            <a:defRPr sz="6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horizontalDpi="-4" verticalDpi="-4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altLang="ja-JP" sz="900"/>
              <a:t>HCC78Xe3_SLC34A2-ROS1_G2032R</a:t>
            </a:r>
            <a:endParaRPr lang="ja-JP" altLang="en-US" sz="900"/>
          </a:p>
        </c:rich>
      </c:tx>
      <c:layout>
        <c:manualLayout>
          <c:xMode val="edge"/>
          <c:yMode val="edge"/>
          <c:x val="0.29121254203117181"/>
          <c:y val="3.747072599531615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005960848448107"/>
          <c:y val="0.15935901454941084"/>
          <c:w val="0.53937793235659803"/>
          <c:h val="0.6499395243120380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7a 7c_HCC78'!$BE$30</c:f>
              <c:strCache>
                <c:ptCount val="1"/>
                <c:pt idx="0">
                  <c:v>Vihicle</c:v>
                </c:pt>
              </c:strCache>
            </c:strRef>
          </c:tx>
          <c:spPr>
            <a:ln w="9525" cmpd="sng"/>
          </c:spPr>
          <c:marker>
            <c:symbol val="square"/>
            <c:size val="5"/>
            <c:spPr>
              <a:ln w="6350" cmpd="sng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'Figure 7a 7c_HCC78'!$BE$39:$BQ$39</c:f>
                <c:numCache>
                  <c:formatCode>General</c:formatCode>
                  <c:ptCount val="13"/>
                  <c:pt idx="0">
                    <c:v>50.468053902749894</c:v>
                  </c:pt>
                  <c:pt idx="1">
                    <c:v>59.265864609385559</c:v>
                  </c:pt>
                  <c:pt idx="2">
                    <c:v>72.147969876934994</c:v>
                  </c:pt>
                  <c:pt idx="3">
                    <c:v>60.380821433529306</c:v>
                  </c:pt>
                  <c:pt idx="4">
                    <c:v>85.866267664774327</c:v>
                  </c:pt>
                  <c:pt idx="5">
                    <c:v>74.068433384298913</c:v>
                  </c:pt>
                  <c:pt idx="6">
                    <c:v>85.064068086342729</c:v>
                  </c:pt>
                  <c:pt idx="7">
                    <c:v>86.728053412996005</c:v>
                  </c:pt>
                  <c:pt idx="8">
                    <c:v>77.552780107260944</c:v>
                  </c:pt>
                  <c:pt idx="9">
                    <c:v>103.80188133543496</c:v>
                  </c:pt>
                  <c:pt idx="10">
                    <c:v>122.75504930853633</c:v>
                  </c:pt>
                  <c:pt idx="11">
                    <c:v>82.99773577152078</c:v>
                  </c:pt>
                  <c:pt idx="12">
                    <c:v>54.141439400572736</c:v>
                  </c:pt>
                </c:numCache>
              </c:numRef>
            </c:plus>
            <c:minus>
              <c:numRef>
                <c:f>'Figure 7a 7c_HCC78'!$BE$39:$BQ$39</c:f>
                <c:numCache>
                  <c:formatCode>General</c:formatCode>
                  <c:ptCount val="13"/>
                  <c:pt idx="0">
                    <c:v>50.468053902749894</c:v>
                  </c:pt>
                  <c:pt idx="1">
                    <c:v>59.265864609385559</c:v>
                  </c:pt>
                  <c:pt idx="2">
                    <c:v>72.147969876934994</c:v>
                  </c:pt>
                  <c:pt idx="3">
                    <c:v>60.380821433529306</c:v>
                  </c:pt>
                  <c:pt idx="4">
                    <c:v>85.866267664774327</c:v>
                  </c:pt>
                  <c:pt idx="5">
                    <c:v>74.068433384298913</c:v>
                  </c:pt>
                  <c:pt idx="6">
                    <c:v>85.064068086342729</c:v>
                  </c:pt>
                  <c:pt idx="7">
                    <c:v>86.728053412996005</c:v>
                  </c:pt>
                  <c:pt idx="8">
                    <c:v>77.552780107260944</c:v>
                  </c:pt>
                  <c:pt idx="9">
                    <c:v>103.80188133543496</c:v>
                  </c:pt>
                  <c:pt idx="10">
                    <c:v>122.75504930853633</c:v>
                  </c:pt>
                  <c:pt idx="11">
                    <c:v>82.99773577152078</c:v>
                  </c:pt>
                  <c:pt idx="12">
                    <c:v>54.141439400572736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7c_HCC78'!$BE$31:$BT$31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7c_HCC78'!$BE$38:$BT$38</c:f>
              <c:numCache>
                <c:formatCode>0.0</c:formatCode>
                <c:ptCount val="16"/>
                <c:pt idx="0">
                  <c:v>141.74304949999998</c:v>
                </c:pt>
                <c:pt idx="1">
                  <c:v>179.75707883333334</c:v>
                </c:pt>
                <c:pt idx="2">
                  <c:v>219.99948541666666</c:v>
                </c:pt>
                <c:pt idx="3">
                  <c:v>224.38224675000001</c:v>
                </c:pt>
                <c:pt idx="4">
                  <c:v>265.72748350000001</c:v>
                </c:pt>
                <c:pt idx="5">
                  <c:v>278.8218756666667</c:v>
                </c:pt>
                <c:pt idx="6">
                  <c:v>382.48736033333336</c:v>
                </c:pt>
                <c:pt idx="7">
                  <c:v>414.22994499999999</c:v>
                </c:pt>
                <c:pt idx="8">
                  <c:v>393.73538366666668</c:v>
                </c:pt>
                <c:pt idx="9">
                  <c:v>500.65864075000007</c:v>
                </c:pt>
                <c:pt idx="10">
                  <c:v>510.1575952</c:v>
                </c:pt>
                <c:pt idx="11">
                  <c:v>498.929006625</c:v>
                </c:pt>
                <c:pt idx="12">
                  <c:v>614.71539616666678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0A-4725-98C5-CF1E9FA223EB}"/>
            </c:ext>
          </c:extLst>
        </c:ser>
        <c:ser>
          <c:idx val="1"/>
          <c:order val="1"/>
          <c:tx>
            <c:strRef>
              <c:f>'Figure 7a 7c_HCC78'!$BE$41</c:f>
              <c:strCache>
                <c:ptCount val="1"/>
                <c:pt idx="0">
                  <c:v>Crizotinib 50mg/kg</c:v>
                </c:pt>
              </c:strCache>
            </c:strRef>
          </c:tx>
          <c:spPr>
            <a:ln w="9525"/>
          </c:spPr>
          <c:marker>
            <c:symbol val="square"/>
            <c:size val="5"/>
            <c:spPr>
              <a:ln w="6350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'Figure 7a 7c_HCC78'!$BE$50:$BQ$50</c:f>
                <c:numCache>
                  <c:formatCode>General</c:formatCode>
                  <c:ptCount val="13"/>
                  <c:pt idx="0">
                    <c:v>42.615939471434324</c:v>
                  </c:pt>
                  <c:pt idx="1">
                    <c:v>37.326101739236101</c:v>
                  </c:pt>
                  <c:pt idx="2">
                    <c:v>47.324764048721974</c:v>
                  </c:pt>
                  <c:pt idx="3">
                    <c:v>58.432864063506607</c:v>
                  </c:pt>
                  <c:pt idx="4">
                    <c:v>67.355803677740084</c:v>
                  </c:pt>
                  <c:pt idx="5">
                    <c:v>70.378426450839413</c:v>
                  </c:pt>
                  <c:pt idx="6">
                    <c:v>91.47252362150823</c:v>
                  </c:pt>
                  <c:pt idx="7">
                    <c:v>120.033861761724</c:v>
                  </c:pt>
                  <c:pt idx="8">
                    <c:v>119.93926262656628</c:v>
                  </c:pt>
                  <c:pt idx="9">
                    <c:v>175.19223505823226</c:v>
                  </c:pt>
                  <c:pt idx="10">
                    <c:v>166.75033283958328</c:v>
                  </c:pt>
                  <c:pt idx="11">
                    <c:v>206.43596285847028</c:v>
                  </c:pt>
                  <c:pt idx="12">
                    <c:v>230.60616538718904</c:v>
                  </c:pt>
                </c:numCache>
              </c:numRef>
            </c:plus>
            <c:minus>
              <c:numRef>
                <c:f>'Figure 7a 7c_HCC78'!$BE$50:$BQ$50</c:f>
                <c:numCache>
                  <c:formatCode>General</c:formatCode>
                  <c:ptCount val="13"/>
                  <c:pt idx="0">
                    <c:v>42.615939471434324</c:v>
                  </c:pt>
                  <c:pt idx="1">
                    <c:v>37.326101739236101</c:v>
                  </c:pt>
                  <c:pt idx="2">
                    <c:v>47.324764048721974</c:v>
                  </c:pt>
                  <c:pt idx="3">
                    <c:v>58.432864063506607</c:v>
                  </c:pt>
                  <c:pt idx="4">
                    <c:v>67.355803677740084</c:v>
                  </c:pt>
                  <c:pt idx="5">
                    <c:v>70.378426450839413</c:v>
                  </c:pt>
                  <c:pt idx="6">
                    <c:v>91.47252362150823</c:v>
                  </c:pt>
                  <c:pt idx="7">
                    <c:v>120.033861761724</c:v>
                  </c:pt>
                  <c:pt idx="8">
                    <c:v>119.93926262656628</c:v>
                  </c:pt>
                  <c:pt idx="9">
                    <c:v>175.19223505823226</c:v>
                  </c:pt>
                  <c:pt idx="10">
                    <c:v>166.75033283958328</c:v>
                  </c:pt>
                  <c:pt idx="11">
                    <c:v>206.43596285847028</c:v>
                  </c:pt>
                  <c:pt idx="12">
                    <c:v>230.60616538718904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7c_HCC78'!$BE$42:$BT$42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7c_HCC78'!$BE$49:$BT$49</c:f>
              <c:numCache>
                <c:formatCode>0.0</c:formatCode>
                <c:ptCount val="16"/>
                <c:pt idx="0">
                  <c:v>155.6721379</c:v>
                </c:pt>
                <c:pt idx="1">
                  <c:v>151.26231719999998</c:v>
                </c:pt>
                <c:pt idx="2">
                  <c:v>178.89478550000001</c:v>
                </c:pt>
                <c:pt idx="3">
                  <c:v>175.9196216</c:v>
                </c:pt>
                <c:pt idx="4">
                  <c:v>197.98169320000002</c:v>
                </c:pt>
                <c:pt idx="5">
                  <c:v>191.52413899999999</c:v>
                </c:pt>
                <c:pt idx="6">
                  <c:v>279.55714899999998</c:v>
                </c:pt>
                <c:pt idx="7">
                  <c:v>309.33034600000002</c:v>
                </c:pt>
                <c:pt idx="8">
                  <c:v>331.85093790000002</c:v>
                </c:pt>
                <c:pt idx="9">
                  <c:v>411.23973469999999</c:v>
                </c:pt>
                <c:pt idx="10">
                  <c:v>404.36598549999997</c:v>
                </c:pt>
                <c:pt idx="11">
                  <c:v>403.19919887500004</c:v>
                </c:pt>
                <c:pt idx="12">
                  <c:v>431.6632541666666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0A-4725-98C5-CF1E9FA223EB}"/>
            </c:ext>
          </c:extLst>
        </c:ser>
        <c:ser>
          <c:idx val="2"/>
          <c:order val="2"/>
          <c:tx>
            <c:strRef>
              <c:f>'Figure 7a 7c_HCC78'!$BE$52</c:f>
              <c:strCache>
                <c:ptCount val="1"/>
                <c:pt idx="0">
                  <c:v>Crizotinib 100mg/kg</c:v>
                </c:pt>
              </c:strCache>
            </c:strRef>
          </c:tx>
          <c:spPr>
            <a:ln w="9525"/>
          </c:spPr>
          <c:marker>
            <c:symbol val="triangle"/>
            <c:size val="5"/>
          </c:marker>
          <c:errBars>
            <c:errDir val="y"/>
            <c:errBarType val="plus"/>
            <c:errValType val="cust"/>
            <c:noEndCap val="0"/>
            <c:plus>
              <c:numRef>
                <c:f>'Figure 7a 7c_HCC78'!$BE$61:$BR$61</c:f>
                <c:numCache>
                  <c:formatCode>General</c:formatCode>
                  <c:ptCount val="14"/>
                  <c:pt idx="0">
                    <c:v>52.604078649133555</c:v>
                  </c:pt>
                  <c:pt idx="1">
                    <c:v>41.174312245828752</c:v>
                  </c:pt>
                  <c:pt idx="2">
                    <c:v>33.64727171360726</c:v>
                  </c:pt>
                  <c:pt idx="3">
                    <c:v>32.588395488270564</c:v>
                  </c:pt>
                  <c:pt idx="4">
                    <c:v>25.050817729116261</c:v>
                  </c:pt>
                  <c:pt idx="5">
                    <c:v>40.511997877860722</c:v>
                  </c:pt>
                  <c:pt idx="6">
                    <c:v>61.796239254678163</c:v>
                  </c:pt>
                  <c:pt idx="7">
                    <c:v>59.295251728296797</c:v>
                  </c:pt>
                  <c:pt idx="8">
                    <c:v>76.050441704316299</c:v>
                  </c:pt>
                  <c:pt idx="9">
                    <c:v>35.200148133094132</c:v>
                  </c:pt>
                  <c:pt idx="10">
                    <c:v>87.994217759363053</c:v>
                  </c:pt>
                  <c:pt idx="11">
                    <c:v>114.78469344044852</c:v>
                  </c:pt>
                  <c:pt idx="12">
                    <c:v>56.138211087080755</c:v>
                  </c:pt>
                  <c:pt idx="13">
                    <c:v>107.06581973127231</c:v>
                  </c:pt>
                </c:numCache>
              </c:numRef>
            </c:plus>
            <c:minus>
              <c:numRef>
                <c:f>'Figure 7a 7c_HCC78'!$BE$61:$BR$61</c:f>
                <c:numCache>
                  <c:formatCode>General</c:formatCode>
                  <c:ptCount val="14"/>
                  <c:pt idx="0">
                    <c:v>52.604078649133555</c:v>
                  </c:pt>
                  <c:pt idx="1">
                    <c:v>41.174312245828752</c:v>
                  </c:pt>
                  <c:pt idx="2">
                    <c:v>33.64727171360726</c:v>
                  </c:pt>
                  <c:pt idx="3">
                    <c:v>32.588395488270564</c:v>
                  </c:pt>
                  <c:pt idx="4">
                    <c:v>25.050817729116261</c:v>
                  </c:pt>
                  <c:pt idx="5">
                    <c:v>40.511997877860722</c:v>
                  </c:pt>
                  <c:pt idx="6">
                    <c:v>61.796239254678163</c:v>
                  </c:pt>
                  <c:pt idx="7">
                    <c:v>59.295251728296797</c:v>
                  </c:pt>
                  <c:pt idx="8">
                    <c:v>76.050441704316299</c:v>
                  </c:pt>
                  <c:pt idx="9">
                    <c:v>35.200148133094132</c:v>
                  </c:pt>
                  <c:pt idx="10">
                    <c:v>87.994217759363053</c:v>
                  </c:pt>
                  <c:pt idx="11">
                    <c:v>114.78469344044852</c:v>
                  </c:pt>
                  <c:pt idx="12">
                    <c:v>56.138211087080755</c:v>
                  </c:pt>
                  <c:pt idx="13">
                    <c:v>107.06581973127231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7c_HCC78'!$BE$53:$BT$53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7c_HCC78'!$BE$60:$BT$60</c:f>
              <c:numCache>
                <c:formatCode>0.0</c:formatCode>
                <c:ptCount val="16"/>
                <c:pt idx="0">
                  <c:v>132.1750274</c:v>
                </c:pt>
                <c:pt idx="1">
                  <c:v>105.60154380000002</c:v>
                </c:pt>
                <c:pt idx="2">
                  <c:v>114.62746890000001</c:v>
                </c:pt>
                <c:pt idx="3">
                  <c:v>108.6880128</c:v>
                </c:pt>
                <c:pt idx="4">
                  <c:v>123.6471671</c:v>
                </c:pt>
                <c:pt idx="5">
                  <c:v>128.03089640000002</c:v>
                </c:pt>
                <c:pt idx="6">
                  <c:v>194.89326890000001</c:v>
                </c:pt>
                <c:pt idx="7">
                  <c:v>217.48295869999998</c:v>
                </c:pt>
                <c:pt idx="8">
                  <c:v>239.19286629999996</c:v>
                </c:pt>
                <c:pt idx="9">
                  <c:v>291.10628110000005</c:v>
                </c:pt>
                <c:pt idx="10">
                  <c:v>376.00753939999998</c:v>
                </c:pt>
                <c:pt idx="11">
                  <c:v>452.1503998</c:v>
                </c:pt>
                <c:pt idx="12">
                  <c:v>549.86904662500001</c:v>
                </c:pt>
                <c:pt idx="13">
                  <c:v>587.92638412500003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D0A-4725-98C5-CF1E9FA223EB}"/>
            </c:ext>
          </c:extLst>
        </c:ser>
        <c:ser>
          <c:idx val="3"/>
          <c:order val="3"/>
          <c:tx>
            <c:strRef>
              <c:f>'Figure 7a 7c_HCC78'!$BE$63</c:f>
              <c:strCache>
                <c:ptCount val="1"/>
                <c:pt idx="0">
                  <c:v>DS6051b 50mg/kg</c:v>
                </c:pt>
              </c:strCache>
            </c:strRef>
          </c:tx>
          <c:spPr>
            <a:ln w="9525"/>
          </c:spPr>
          <c:marker>
            <c:symbol val="x"/>
            <c:size val="5"/>
            <c:spPr>
              <a:ln w="9525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'Figure 7a 7c_HCC78'!$BE$72:$BT$72</c:f>
                <c:numCache>
                  <c:formatCode>General</c:formatCode>
                  <c:ptCount val="16"/>
                  <c:pt idx="0">
                    <c:v>56.299986961567065</c:v>
                  </c:pt>
                  <c:pt idx="1">
                    <c:v>52.019429768134209</c:v>
                  </c:pt>
                  <c:pt idx="2">
                    <c:v>66.083005248015468</c:v>
                  </c:pt>
                  <c:pt idx="3">
                    <c:v>39.205954579419632</c:v>
                  </c:pt>
                  <c:pt idx="4">
                    <c:v>42.884044434642306</c:v>
                  </c:pt>
                  <c:pt idx="5">
                    <c:v>36.010707991749399</c:v>
                  </c:pt>
                  <c:pt idx="6">
                    <c:v>40.920642299055231</c:v>
                  </c:pt>
                  <c:pt idx="7">
                    <c:v>68.16816539179132</c:v>
                  </c:pt>
                  <c:pt idx="8">
                    <c:v>88.751008459743034</c:v>
                  </c:pt>
                  <c:pt idx="9">
                    <c:v>103.92865071586913</c:v>
                  </c:pt>
                  <c:pt idx="10">
                    <c:v>170.40167321969997</c:v>
                  </c:pt>
                  <c:pt idx="11">
                    <c:v>160.01968461285506</c:v>
                  </c:pt>
                  <c:pt idx="12">
                    <c:v>186.62197159641659</c:v>
                  </c:pt>
                  <c:pt idx="13">
                    <c:v>156.87587524996979</c:v>
                  </c:pt>
                  <c:pt idx="14">
                    <c:v>220.89858075748</c:v>
                  </c:pt>
                  <c:pt idx="15">
                    <c:v>179.14638553065126</c:v>
                  </c:pt>
                </c:numCache>
              </c:numRef>
            </c:plus>
            <c:minus>
              <c:numRef>
                <c:f>'Figure 7a 7c_HCC78'!$BE$72:$BT$72</c:f>
                <c:numCache>
                  <c:formatCode>General</c:formatCode>
                  <c:ptCount val="16"/>
                  <c:pt idx="0">
                    <c:v>56.299986961567065</c:v>
                  </c:pt>
                  <c:pt idx="1">
                    <c:v>52.019429768134209</c:v>
                  </c:pt>
                  <c:pt idx="2">
                    <c:v>66.083005248015468</c:v>
                  </c:pt>
                  <c:pt idx="3">
                    <c:v>39.205954579419632</c:v>
                  </c:pt>
                  <c:pt idx="4">
                    <c:v>42.884044434642306</c:v>
                  </c:pt>
                  <c:pt idx="5">
                    <c:v>36.010707991749399</c:v>
                  </c:pt>
                  <c:pt idx="6">
                    <c:v>40.920642299055231</c:v>
                  </c:pt>
                  <c:pt idx="7">
                    <c:v>68.16816539179132</c:v>
                  </c:pt>
                  <c:pt idx="8">
                    <c:v>88.751008459743034</c:v>
                  </c:pt>
                  <c:pt idx="9">
                    <c:v>103.92865071586913</c:v>
                  </c:pt>
                  <c:pt idx="10">
                    <c:v>170.40167321969997</c:v>
                  </c:pt>
                  <c:pt idx="11">
                    <c:v>160.01968461285506</c:v>
                  </c:pt>
                  <c:pt idx="12">
                    <c:v>186.62197159641659</c:v>
                  </c:pt>
                  <c:pt idx="13">
                    <c:v>156.87587524996979</c:v>
                  </c:pt>
                  <c:pt idx="14">
                    <c:v>220.89858075748</c:v>
                  </c:pt>
                  <c:pt idx="15">
                    <c:v>179.14638553065126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7c_HCC78'!$BE$64:$BT$64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7c_HCC78'!$BE$71:$BT$71</c:f>
              <c:numCache>
                <c:formatCode>0.0</c:formatCode>
                <c:ptCount val="16"/>
                <c:pt idx="0">
                  <c:v>141.50631075000001</c:v>
                </c:pt>
                <c:pt idx="1">
                  <c:v>112.95825375</c:v>
                </c:pt>
                <c:pt idx="2">
                  <c:v>113.40063066666666</c:v>
                </c:pt>
                <c:pt idx="3">
                  <c:v>92.985892916666657</c:v>
                </c:pt>
                <c:pt idx="4">
                  <c:v>73.948841333333334</c:v>
                </c:pt>
                <c:pt idx="5">
                  <c:v>79.982913333333343</c:v>
                </c:pt>
                <c:pt idx="6">
                  <c:v>96.965589333333341</c:v>
                </c:pt>
                <c:pt idx="7">
                  <c:v>137.74964674999998</c:v>
                </c:pt>
                <c:pt idx="8">
                  <c:v>153.31194141666666</c:v>
                </c:pt>
                <c:pt idx="9">
                  <c:v>168.97034175000002</c:v>
                </c:pt>
                <c:pt idx="10">
                  <c:v>231.37750175000005</c:v>
                </c:pt>
                <c:pt idx="11">
                  <c:v>224.09698158333336</c:v>
                </c:pt>
                <c:pt idx="12">
                  <c:v>291.88668333333334</c:v>
                </c:pt>
                <c:pt idx="13">
                  <c:v>260.07684449999999</c:v>
                </c:pt>
                <c:pt idx="14">
                  <c:v>339.13450749999998</c:v>
                </c:pt>
                <c:pt idx="15">
                  <c:v>309.83386424999998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D0A-4725-98C5-CF1E9FA223EB}"/>
            </c:ext>
          </c:extLst>
        </c:ser>
        <c:ser>
          <c:idx val="4"/>
          <c:order val="4"/>
          <c:tx>
            <c:strRef>
              <c:f>'Figure 7a 7c_HCC78'!$BE$74</c:f>
              <c:strCache>
                <c:ptCount val="1"/>
                <c:pt idx="0">
                  <c:v>DS6051b 100mg/kg</c:v>
                </c:pt>
              </c:strCache>
            </c:strRef>
          </c:tx>
          <c:spPr>
            <a:ln w="9525"/>
          </c:spPr>
          <c:marker>
            <c:symbol val="star"/>
            <c:size val="5"/>
          </c:marker>
          <c:errBars>
            <c:errDir val="y"/>
            <c:errBarType val="minus"/>
            <c:errValType val="cust"/>
            <c:noEndCap val="0"/>
            <c:plus>
              <c:numRef>
                <c:f>'Figure 7a 7c_HCC78'!$BE$83:$BT$83</c:f>
                <c:numCache>
                  <c:formatCode>General</c:formatCode>
                  <c:ptCount val="16"/>
                  <c:pt idx="0">
                    <c:v>51.197813011211487</c:v>
                  </c:pt>
                  <c:pt idx="1">
                    <c:v>21.947243317595877</c:v>
                  </c:pt>
                  <c:pt idx="2">
                    <c:v>9.2099327561770323</c:v>
                  </c:pt>
                  <c:pt idx="3">
                    <c:v>8.8103618345831158</c:v>
                  </c:pt>
                  <c:pt idx="4">
                    <c:v>9.5086250078641186</c:v>
                  </c:pt>
                  <c:pt idx="5">
                    <c:v>11.146399825975559</c:v>
                  </c:pt>
                  <c:pt idx="6">
                    <c:v>11.005579237991842</c:v>
                  </c:pt>
                  <c:pt idx="7">
                    <c:v>18.977278460616624</c:v>
                  </c:pt>
                  <c:pt idx="8">
                    <c:v>14.565175677609179</c:v>
                  </c:pt>
                  <c:pt idx="9">
                    <c:v>27.473522090729034</c:v>
                  </c:pt>
                  <c:pt idx="10">
                    <c:v>66.782920988473734</c:v>
                  </c:pt>
                  <c:pt idx="11">
                    <c:v>95.250226332563059</c:v>
                  </c:pt>
                  <c:pt idx="12">
                    <c:v>80.530772419376817</c:v>
                  </c:pt>
                  <c:pt idx="13">
                    <c:v>84.822846741070407</c:v>
                  </c:pt>
                  <c:pt idx="14">
                    <c:v>107.29845280551095</c:v>
                  </c:pt>
                  <c:pt idx="15">
                    <c:v>97.893272925750381</c:v>
                  </c:pt>
                </c:numCache>
              </c:numRef>
            </c:plus>
            <c:minus>
              <c:numRef>
                <c:f>'Figure 7a 7c_HCC78'!$BE$83:$BT$83</c:f>
                <c:numCache>
                  <c:formatCode>General</c:formatCode>
                  <c:ptCount val="16"/>
                  <c:pt idx="0">
                    <c:v>51.197813011211487</c:v>
                  </c:pt>
                  <c:pt idx="1">
                    <c:v>21.947243317595877</c:v>
                  </c:pt>
                  <c:pt idx="2">
                    <c:v>9.2099327561770323</c:v>
                  </c:pt>
                  <c:pt idx="3">
                    <c:v>8.8103618345831158</c:v>
                  </c:pt>
                  <c:pt idx="4">
                    <c:v>9.5086250078641186</c:v>
                  </c:pt>
                  <c:pt idx="5">
                    <c:v>11.146399825975559</c:v>
                  </c:pt>
                  <c:pt idx="6">
                    <c:v>11.005579237991842</c:v>
                  </c:pt>
                  <c:pt idx="7">
                    <c:v>18.977278460616624</c:v>
                  </c:pt>
                  <c:pt idx="8">
                    <c:v>14.565175677609179</c:v>
                  </c:pt>
                  <c:pt idx="9">
                    <c:v>27.473522090729034</c:v>
                  </c:pt>
                  <c:pt idx="10">
                    <c:v>66.782920988473734</c:v>
                  </c:pt>
                  <c:pt idx="11">
                    <c:v>95.250226332563059</c:v>
                  </c:pt>
                  <c:pt idx="12">
                    <c:v>80.530772419376817</c:v>
                  </c:pt>
                  <c:pt idx="13">
                    <c:v>84.822846741070407</c:v>
                  </c:pt>
                  <c:pt idx="14">
                    <c:v>107.29845280551095</c:v>
                  </c:pt>
                  <c:pt idx="15">
                    <c:v>97.893272925750381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7c_HCC78'!$BE$75:$BT$75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7c_HCC78'!$BE$82:$BT$82</c:f>
              <c:numCache>
                <c:formatCode>0.0</c:formatCode>
                <c:ptCount val="16"/>
                <c:pt idx="0">
                  <c:v>146.65460420000002</c:v>
                </c:pt>
                <c:pt idx="1">
                  <c:v>95.844695700000017</c:v>
                </c:pt>
                <c:pt idx="2">
                  <c:v>65.01392890000001</c:v>
                </c:pt>
                <c:pt idx="3">
                  <c:v>45.288436000000004</c:v>
                </c:pt>
                <c:pt idx="4">
                  <c:v>30.733354800000001</c:v>
                </c:pt>
                <c:pt idx="5">
                  <c:v>36.221552099999997</c:v>
                </c:pt>
                <c:pt idx="6">
                  <c:v>31.408151799999995</c:v>
                </c:pt>
                <c:pt idx="7">
                  <c:v>33.353202999999993</c:v>
                </c:pt>
                <c:pt idx="8">
                  <c:v>32.012386599999999</c:v>
                </c:pt>
                <c:pt idx="9">
                  <c:v>47.678715499999996</c:v>
                </c:pt>
                <c:pt idx="10">
                  <c:v>81.575903099999991</c:v>
                </c:pt>
                <c:pt idx="11">
                  <c:v>106.04530550000001</c:v>
                </c:pt>
                <c:pt idx="12">
                  <c:v>104.0010796</c:v>
                </c:pt>
                <c:pt idx="13">
                  <c:v>101.8423818</c:v>
                </c:pt>
                <c:pt idx="14">
                  <c:v>129.24365083333333</c:v>
                </c:pt>
                <c:pt idx="15">
                  <c:v>112.3101758333333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D0A-4725-98C5-CF1E9FA22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22864"/>
        <c:axId val="-177631568"/>
      </c:scatterChart>
      <c:valAx>
        <c:axId val="-177622864"/>
        <c:scaling>
          <c:orientation val="minMax"/>
          <c:max val="6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altLang="ja-JP" sz="1000" b="0" i="0" baseline="0">
                    <a:effectLst/>
                  </a:rPr>
                  <a:t>Days after Treatment</a:t>
                </a:r>
                <a:endParaRPr lang="en-US" altLang="ja-JP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29955237242614147"/>
              <c:y val="0.89074148518320451"/>
            </c:manualLayout>
          </c:layout>
          <c:overlay val="0"/>
        </c:title>
        <c:numFmt formatCode="0_);[Red]\(0\)" sourceLinked="1"/>
        <c:majorTickMark val="out"/>
        <c:minorTickMark val="in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77631568"/>
        <c:crosses val="autoZero"/>
        <c:crossBetween val="midCat"/>
        <c:majorUnit val="5"/>
        <c:minorUnit val="1"/>
      </c:valAx>
      <c:valAx>
        <c:axId val="-177631568"/>
        <c:scaling>
          <c:orientation val="minMax"/>
          <c:max val="7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altLang="ja-JP" sz="1000" b="0" i="0" baseline="0">
                    <a:effectLst/>
                  </a:rPr>
                  <a:t>Tumor Volume (mm3)</a:t>
                </a:r>
                <a:endParaRPr lang="en-US" altLang="ja-JP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4.1074870117511042E-2"/>
              <c:y val="0.21898799535303989"/>
            </c:manualLayout>
          </c:layout>
          <c:overlay val="0"/>
        </c:title>
        <c:numFmt formatCode="#,##0_);[Red]\(#,##0\)" sourceLinked="0"/>
        <c:majorTickMark val="out"/>
        <c:minorTickMark val="in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-177622864"/>
        <c:crosses val="autoZero"/>
        <c:crossBetween val="midCat"/>
        <c:majorUnit val="100"/>
        <c:minorUnit val="50"/>
      </c:valAx>
    </c:plotArea>
    <c:legend>
      <c:legendPos val="r"/>
      <c:layout>
        <c:manualLayout>
          <c:xMode val="edge"/>
          <c:yMode val="edge"/>
          <c:x val="0.68734870540466242"/>
          <c:y val="0.17431448118165555"/>
          <c:w val="0.30835786514936259"/>
          <c:h val="0.25644938712557835"/>
        </c:manualLayout>
      </c:layout>
      <c:overlay val="0"/>
      <c:txPr>
        <a:bodyPr/>
        <a:lstStyle/>
        <a:p>
          <a:pPr>
            <a:defRPr sz="6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horizontalDpi="-4" verticalDpi="-4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altLang="ja-JP" sz="900"/>
              <a:t>HCC78Xe3_SLC34A2-ROS1_WT</a:t>
            </a:r>
            <a:endParaRPr lang="ja-JP" altLang="en-US" sz="900"/>
          </a:p>
        </c:rich>
      </c:tx>
      <c:layout>
        <c:manualLayout>
          <c:xMode val="edge"/>
          <c:yMode val="edge"/>
          <c:x val="0.33219193491224558"/>
          <c:y val="3.755868544600939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241166771961724"/>
          <c:y val="0.14071161879412963"/>
          <c:w val="0.53937793235659803"/>
          <c:h val="0.6499395243120380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7a 7c_HCC78'!$T$87</c:f>
              <c:strCache>
                <c:ptCount val="1"/>
                <c:pt idx="0">
                  <c:v>vihicle</c:v>
                </c:pt>
              </c:strCache>
            </c:strRef>
          </c:tx>
          <c:spPr>
            <a:ln w="9525" cmpd="sng"/>
          </c:spPr>
          <c:marker>
            <c:symbol val="square"/>
            <c:size val="5"/>
            <c:spPr>
              <a:ln w="6350" cmpd="sng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'Figure 7a 7c_HCC78'!$U$95:$AI$95</c:f>
                <c:numCache>
                  <c:formatCode>General</c:formatCode>
                  <c:ptCount val="15"/>
                  <c:pt idx="0">
                    <c:v>0.21802106176197983</c:v>
                  </c:pt>
                  <c:pt idx="1">
                    <c:v>0.25458852185046293</c:v>
                  </c:pt>
                  <c:pt idx="2">
                    <c:v>0.2456188387719801</c:v>
                  </c:pt>
                  <c:pt idx="3">
                    <c:v>0.1655098344506091</c:v>
                  </c:pt>
                  <c:pt idx="4">
                    <c:v>0.22367234209407494</c:v>
                  </c:pt>
                  <c:pt idx="5">
                    <c:v>0.18461535607102275</c:v>
                  </c:pt>
                  <c:pt idx="6">
                    <c:v>0.10732926150029369</c:v>
                  </c:pt>
                  <c:pt idx="7">
                    <c:v>0.15969918113554177</c:v>
                  </c:pt>
                  <c:pt idx="8">
                    <c:v>0.1737588905947885</c:v>
                  </c:pt>
                  <c:pt idx="9">
                    <c:v>0.20118994527459907</c:v>
                  </c:pt>
                  <c:pt idx="10">
                    <c:v>0.19579852656961633</c:v>
                  </c:pt>
                  <c:pt idx="11">
                    <c:v>8.2148239157710676E-2</c:v>
                  </c:pt>
                  <c:pt idx="12">
                    <c:v>0.13854931451891575</c:v>
                  </c:pt>
                  <c:pt idx="13">
                    <c:v>9.5369702857180716E-2</c:v>
                  </c:pt>
                </c:numCache>
              </c:numRef>
            </c:plus>
            <c:minus>
              <c:numRef>
                <c:f>'Figure 7a 7c_HCC78'!$U$95:$AI$95</c:f>
                <c:numCache>
                  <c:formatCode>General</c:formatCode>
                  <c:ptCount val="15"/>
                  <c:pt idx="0">
                    <c:v>0.21802106176197983</c:v>
                  </c:pt>
                  <c:pt idx="1">
                    <c:v>0.25458852185046293</c:v>
                  </c:pt>
                  <c:pt idx="2">
                    <c:v>0.2456188387719801</c:v>
                  </c:pt>
                  <c:pt idx="3">
                    <c:v>0.1655098344506091</c:v>
                  </c:pt>
                  <c:pt idx="4">
                    <c:v>0.22367234209407494</c:v>
                  </c:pt>
                  <c:pt idx="5">
                    <c:v>0.18461535607102275</c:v>
                  </c:pt>
                  <c:pt idx="6">
                    <c:v>0.10732926150029369</c:v>
                  </c:pt>
                  <c:pt idx="7">
                    <c:v>0.15969918113554177</c:v>
                  </c:pt>
                  <c:pt idx="8">
                    <c:v>0.1737588905947885</c:v>
                  </c:pt>
                  <c:pt idx="9">
                    <c:v>0.20118994527459907</c:v>
                  </c:pt>
                  <c:pt idx="10">
                    <c:v>0.19579852656961633</c:v>
                  </c:pt>
                  <c:pt idx="11">
                    <c:v>8.2148239157710676E-2</c:v>
                  </c:pt>
                  <c:pt idx="12">
                    <c:v>0.13854931451891575</c:v>
                  </c:pt>
                  <c:pt idx="13">
                    <c:v>9.5369702857180716E-2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7c_HCC78'!$U$86:$AJ$86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7c_HCC78'!$U$87:$AJ$87</c:f>
              <c:numCache>
                <c:formatCode>0.0</c:formatCode>
                <c:ptCount val="16"/>
                <c:pt idx="0">
                  <c:v>1</c:v>
                </c:pt>
                <c:pt idx="1">
                  <c:v>1.4626246684735142</c:v>
                </c:pt>
                <c:pt idx="2">
                  <c:v>1.6540658601642069</c:v>
                </c:pt>
                <c:pt idx="3">
                  <c:v>1.7041934385009136</c:v>
                </c:pt>
                <c:pt idx="4">
                  <c:v>1.8083884961345194</c:v>
                </c:pt>
                <c:pt idx="5">
                  <c:v>2.2909967171886509</c:v>
                </c:pt>
                <c:pt idx="6">
                  <c:v>2.5696711182175216</c:v>
                </c:pt>
                <c:pt idx="7">
                  <c:v>3.2884793201350937</c:v>
                </c:pt>
                <c:pt idx="8">
                  <c:v>3.2686913202809573</c:v>
                </c:pt>
                <c:pt idx="9">
                  <c:v>3.6591857211875221</c:v>
                </c:pt>
                <c:pt idx="10">
                  <c:v>3.8068238999434514</c:v>
                </c:pt>
                <c:pt idx="11">
                  <c:v>3.7887960024096619</c:v>
                </c:pt>
                <c:pt idx="12">
                  <c:v>4.3109232319110626</c:v>
                </c:pt>
                <c:pt idx="13">
                  <c:v>4.4888225765060383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6A-4AE5-B9AC-35B5A94FB024}"/>
            </c:ext>
          </c:extLst>
        </c:ser>
        <c:ser>
          <c:idx val="1"/>
          <c:order val="1"/>
          <c:tx>
            <c:strRef>
              <c:f>'Figure 7a 7c_HCC78'!$T$88</c:f>
              <c:strCache>
                <c:ptCount val="1"/>
                <c:pt idx="0">
                  <c:v>Crizotinib 50mg/kg</c:v>
                </c:pt>
              </c:strCache>
            </c:strRef>
          </c:tx>
          <c:spPr>
            <a:ln w="9525"/>
          </c:spPr>
          <c:marker>
            <c:symbol val="square"/>
            <c:size val="5"/>
            <c:spPr>
              <a:ln w="6350"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'Figure 7a 7c_HCC78'!$U$96:$AJ$96</c:f>
                <c:numCache>
                  <c:formatCode>General</c:formatCode>
                  <c:ptCount val="16"/>
                  <c:pt idx="0">
                    <c:v>0.23198685678429626</c:v>
                  </c:pt>
                  <c:pt idx="1">
                    <c:v>0.37128280998690538</c:v>
                  </c:pt>
                  <c:pt idx="2">
                    <c:v>0.40883189304360779</c:v>
                  </c:pt>
                  <c:pt idx="3">
                    <c:v>0.44738597545520747</c:v>
                  </c:pt>
                  <c:pt idx="4">
                    <c:v>0.45891547975181235</c:v>
                  </c:pt>
                  <c:pt idx="5">
                    <c:v>0.33673027911954073</c:v>
                  </c:pt>
                  <c:pt idx="6">
                    <c:v>0.30415347174471891</c:v>
                  </c:pt>
                  <c:pt idx="7">
                    <c:v>0.23926790015608768</c:v>
                  </c:pt>
                  <c:pt idx="8">
                    <c:v>0.29803145836273431</c:v>
                  </c:pt>
                  <c:pt idx="9">
                    <c:v>0.43997014484788555</c:v>
                  </c:pt>
                  <c:pt idx="10">
                    <c:v>0.66436013281914863</c:v>
                  </c:pt>
                  <c:pt idx="11">
                    <c:v>0.39041283288806955</c:v>
                  </c:pt>
                  <c:pt idx="12">
                    <c:v>0.49752968130041214</c:v>
                  </c:pt>
                  <c:pt idx="13">
                    <c:v>0.56076642056277393</c:v>
                  </c:pt>
                  <c:pt idx="14">
                    <c:v>0.5292341515219523</c:v>
                  </c:pt>
                  <c:pt idx="15">
                    <c:v>0.49595288936971837</c:v>
                  </c:pt>
                </c:numCache>
              </c:numRef>
            </c:plus>
            <c:minus>
              <c:numRef>
                <c:f>'Figure 7a 7c_HCC78'!$U$96:$AJ$96</c:f>
                <c:numCache>
                  <c:formatCode>General</c:formatCode>
                  <c:ptCount val="16"/>
                  <c:pt idx="0">
                    <c:v>0.23198685678429626</c:v>
                  </c:pt>
                  <c:pt idx="1">
                    <c:v>0.37128280998690538</c:v>
                  </c:pt>
                  <c:pt idx="2">
                    <c:v>0.40883189304360779</c:v>
                  </c:pt>
                  <c:pt idx="3">
                    <c:v>0.44738597545520747</c:v>
                  </c:pt>
                  <c:pt idx="4">
                    <c:v>0.45891547975181235</c:v>
                  </c:pt>
                  <c:pt idx="5">
                    <c:v>0.33673027911954073</c:v>
                  </c:pt>
                  <c:pt idx="6">
                    <c:v>0.30415347174471891</c:v>
                  </c:pt>
                  <c:pt idx="7">
                    <c:v>0.23926790015608768</c:v>
                  </c:pt>
                  <c:pt idx="8">
                    <c:v>0.29803145836273431</c:v>
                  </c:pt>
                  <c:pt idx="9">
                    <c:v>0.43997014484788555</c:v>
                  </c:pt>
                  <c:pt idx="10">
                    <c:v>0.66436013281914863</c:v>
                  </c:pt>
                  <c:pt idx="11">
                    <c:v>0.39041283288806955</c:v>
                  </c:pt>
                  <c:pt idx="12">
                    <c:v>0.49752968130041214</c:v>
                  </c:pt>
                  <c:pt idx="13">
                    <c:v>0.56076642056277393</c:v>
                  </c:pt>
                  <c:pt idx="14">
                    <c:v>0.5292341515219523</c:v>
                  </c:pt>
                  <c:pt idx="15">
                    <c:v>0.49595288936971837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7c_HCC78'!$U$86:$AJ$86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7c_HCC78'!$U$88:$AJ$88</c:f>
              <c:numCache>
                <c:formatCode>0.0</c:formatCode>
                <c:ptCount val="16"/>
                <c:pt idx="0">
                  <c:v>1</c:v>
                </c:pt>
                <c:pt idx="1">
                  <c:v>0.7453467249571879</c:v>
                </c:pt>
                <c:pt idx="2">
                  <c:v>0.654035332036488</c:v>
                </c:pt>
                <c:pt idx="3">
                  <c:v>0.53574990547319123</c:v>
                </c:pt>
                <c:pt idx="4">
                  <c:v>0.48530522817080729</c:v>
                </c:pt>
                <c:pt idx="5">
                  <c:v>0.39554760242169557</c:v>
                </c:pt>
                <c:pt idx="6">
                  <c:v>0.33330813387593849</c:v>
                </c:pt>
                <c:pt idx="7">
                  <c:v>0.25912034281672991</c:v>
                </c:pt>
                <c:pt idx="8">
                  <c:v>0.26479692986301612</c:v>
                </c:pt>
                <c:pt idx="9">
                  <c:v>0.30944829323273054</c:v>
                </c:pt>
                <c:pt idx="10">
                  <c:v>0.41612219933673289</c:v>
                </c:pt>
                <c:pt idx="11">
                  <c:v>0.37278051630729936</c:v>
                </c:pt>
                <c:pt idx="12">
                  <c:v>0.55860682125253347</c:v>
                </c:pt>
                <c:pt idx="13">
                  <c:v>0.71817045468741236</c:v>
                </c:pt>
                <c:pt idx="14">
                  <c:v>0.98488221902267969</c:v>
                </c:pt>
                <c:pt idx="15">
                  <c:v>1.1186821835642087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6A-4AE5-B9AC-35B5A94FB024}"/>
            </c:ext>
          </c:extLst>
        </c:ser>
        <c:ser>
          <c:idx val="2"/>
          <c:order val="2"/>
          <c:tx>
            <c:strRef>
              <c:f>'Figure 7a 7c_HCC78'!$T$89</c:f>
              <c:strCache>
                <c:ptCount val="1"/>
                <c:pt idx="0">
                  <c:v>Crizotinib 100mg/kg</c:v>
                </c:pt>
              </c:strCache>
            </c:strRef>
          </c:tx>
          <c:spPr>
            <a:ln w="9525"/>
          </c:spPr>
          <c:marker>
            <c:symbol val="triangle"/>
            <c:size val="5"/>
          </c:marker>
          <c:errBars>
            <c:errDir val="y"/>
            <c:errBarType val="plus"/>
            <c:errValType val="cust"/>
            <c:noEndCap val="0"/>
            <c:plus>
              <c:numRef>
                <c:f>'Figure 7a 7c_HCC78'!$U$97:$AJ$97</c:f>
                <c:numCache>
                  <c:formatCode>General</c:formatCode>
                  <c:ptCount val="16"/>
                  <c:pt idx="0">
                    <c:v>0.2329793501032649</c:v>
                  </c:pt>
                  <c:pt idx="1">
                    <c:v>0.15588270104082497</c:v>
                  </c:pt>
                  <c:pt idx="2">
                    <c:v>0.17962997177941262</c:v>
                  </c:pt>
                  <c:pt idx="3">
                    <c:v>0.24384654594811647</c:v>
                  </c:pt>
                  <c:pt idx="4">
                    <c:v>0.33842178376936116</c:v>
                  </c:pt>
                  <c:pt idx="5">
                    <c:v>0.1628556912097649</c:v>
                  </c:pt>
                  <c:pt idx="6">
                    <c:v>0.29882342665819484</c:v>
                  </c:pt>
                  <c:pt idx="7">
                    <c:v>0.44153697125512609</c:v>
                  </c:pt>
                  <c:pt idx="8">
                    <c:v>0.39005672751887477</c:v>
                  </c:pt>
                  <c:pt idx="9">
                    <c:v>0.30278440288776082</c:v>
                  </c:pt>
                  <c:pt idx="10">
                    <c:v>0.22849429604984137</c:v>
                  </c:pt>
                  <c:pt idx="11">
                    <c:v>0.73691524271869735</c:v>
                  </c:pt>
                  <c:pt idx="12">
                    <c:v>1.0155687111630836</c:v>
                  </c:pt>
                  <c:pt idx="13">
                    <c:v>1.1069585394089754</c:v>
                  </c:pt>
                  <c:pt idx="14">
                    <c:v>1.1805471131016727</c:v>
                  </c:pt>
                  <c:pt idx="15">
                    <c:v>1.3218038517115098</c:v>
                  </c:pt>
                </c:numCache>
              </c:numRef>
            </c:plus>
            <c:minus>
              <c:numRef>
                <c:f>'Figure 7a 7c_HCC78'!$U$97:$AJ$97</c:f>
                <c:numCache>
                  <c:formatCode>General</c:formatCode>
                  <c:ptCount val="16"/>
                  <c:pt idx="0">
                    <c:v>0.2329793501032649</c:v>
                  </c:pt>
                  <c:pt idx="1">
                    <c:v>0.15588270104082497</c:v>
                  </c:pt>
                  <c:pt idx="2">
                    <c:v>0.17962997177941262</c:v>
                  </c:pt>
                  <c:pt idx="3">
                    <c:v>0.24384654594811647</c:v>
                  </c:pt>
                  <c:pt idx="4">
                    <c:v>0.33842178376936116</c:v>
                  </c:pt>
                  <c:pt idx="5">
                    <c:v>0.1628556912097649</c:v>
                  </c:pt>
                  <c:pt idx="6">
                    <c:v>0.29882342665819484</c:v>
                  </c:pt>
                  <c:pt idx="7">
                    <c:v>0.44153697125512609</c:v>
                  </c:pt>
                  <c:pt idx="8">
                    <c:v>0.39005672751887477</c:v>
                  </c:pt>
                  <c:pt idx="9">
                    <c:v>0.30278440288776082</c:v>
                  </c:pt>
                  <c:pt idx="10">
                    <c:v>0.22849429604984137</c:v>
                  </c:pt>
                  <c:pt idx="11">
                    <c:v>0.73691524271869735</c:v>
                  </c:pt>
                  <c:pt idx="12">
                    <c:v>1.0155687111630836</c:v>
                  </c:pt>
                  <c:pt idx="13">
                    <c:v>1.1069585394089754</c:v>
                  </c:pt>
                  <c:pt idx="14">
                    <c:v>1.1805471131016727</c:v>
                  </c:pt>
                  <c:pt idx="15">
                    <c:v>1.3218038517115098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7c_HCC78'!$U$86:$AJ$86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7c_HCC78'!$U$89:$AJ$89</c:f>
              <c:numCache>
                <c:formatCode>0.0</c:formatCode>
                <c:ptCount val="16"/>
                <c:pt idx="0">
                  <c:v>1</c:v>
                </c:pt>
                <c:pt idx="1">
                  <c:v>0.61865716603542009</c:v>
                </c:pt>
                <c:pt idx="2">
                  <c:v>0.43134263598669287</c:v>
                </c:pt>
                <c:pt idx="3">
                  <c:v>0.20124574901191805</c:v>
                </c:pt>
                <c:pt idx="4">
                  <c:v>0.12857115247923862</c:v>
                </c:pt>
                <c:pt idx="5">
                  <c:v>0.1213357277240118</c:v>
                </c:pt>
                <c:pt idx="6">
                  <c:v>8.9283923715558725E-2</c:v>
                </c:pt>
                <c:pt idx="7">
                  <c:v>6.8522221772269895E-2</c:v>
                </c:pt>
                <c:pt idx="8">
                  <c:v>7.2966495231429049E-2</c:v>
                </c:pt>
                <c:pt idx="9">
                  <c:v>7.5198952419791479E-2</c:v>
                </c:pt>
                <c:pt idx="10">
                  <c:v>8.2680809022622939E-2</c:v>
                </c:pt>
                <c:pt idx="11">
                  <c:v>6.4827717030782883E-2</c:v>
                </c:pt>
                <c:pt idx="12">
                  <c:v>0.11257419804105274</c:v>
                </c:pt>
                <c:pt idx="13">
                  <c:v>0.15936308800255583</c:v>
                </c:pt>
                <c:pt idx="14">
                  <c:v>0.26694886691623043</c:v>
                </c:pt>
                <c:pt idx="15">
                  <c:v>0.3424272914554069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C6A-4AE5-B9AC-35B5A94FB024}"/>
            </c:ext>
          </c:extLst>
        </c:ser>
        <c:ser>
          <c:idx val="3"/>
          <c:order val="3"/>
          <c:tx>
            <c:strRef>
              <c:f>'Figure 7a 7c_HCC78'!$T$90</c:f>
              <c:strCache>
                <c:ptCount val="1"/>
                <c:pt idx="0">
                  <c:v>DS6051b 50mg/kg</c:v>
                </c:pt>
              </c:strCache>
            </c:strRef>
          </c:tx>
          <c:spPr>
            <a:ln w="9525"/>
          </c:spPr>
          <c:marker>
            <c:symbol val="x"/>
            <c:size val="5"/>
            <c:spPr>
              <a:ln w="9525"/>
            </c:spPr>
          </c:marker>
          <c:errBars>
            <c:errDir val="y"/>
            <c:errBarType val="minus"/>
            <c:errValType val="cust"/>
            <c:noEndCap val="0"/>
            <c:plus>
              <c:numRef>
                <c:f>'Figure 7a 7c_HCC78'!$U$98:$AJ$98</c:f>
                <c:numCache>
                  <c:formatCode>General</c:formatCode>
                  <c:ptCount val="16"/>
                  <c:pt idx="0">
                    <c:v>0.2007324642179141</c:v>
                  </c:pt>
                  <c:pt idx="1">
                    <c:v>0.24994407419231032</c:v>
                  </c:pt>
                  <c:pt idx="2">
                    <c:v>0.30028932815278508</c:v>
                  </c:pt>
                  <c:pt idx="3">
                    <c:v>0.34767703335822447</c:v>
                  </c:pt>
                  <c:pt idx="4">
                    <c:v>0.24728644323974225</c:v>
                  </c:pt>
                  <c:pt idx="5">
                    <c:v>0.19853085033726708</c:v>
                  </c:pt>
                  <c:pt idx="6">
                    <c:v>0.27602710213783904</c:v>
                  </c:pt>
                  <c:pt idx="7">
                    <c:v>0.44895059893379419</c:v>
                  </c:pt>
                  <c:pt idx="8">
                    <c:v>0.26764630302419812</c:v>
                  </c:pt>
                  <c:pt idx="9">
                    <c:v>0.28391989723110139</c:v>
                  </c:pt>
                  <c:pt idx="10">
                    <c:v>0.37458612742895953</c:v>
                  </c:pt>
                  <c:pt idx="11">
                    <c:v>0.28125757706532017</c:v>
                  </c:pt>
                  <c:pt idx="12">
                    <c:v>0.38144871294872223</c:v>
                  </c:pt>
                  <c:pt idx="13">
                    <c:v>0.5915648618777386</c:v>
                  </c:pt>
                  <c:pt idx="14">
                    <c:v>1.1089676888321613</c:v>
                  </c:pt>
                  <c:pt idx="15">
                    <c:v>0.63421623178635078</c:v>
                  </c:pt>
                </c:numCache>
              </c:numRef>
            </c:plus>
            <c:minus>
              <c:numRef>
                <c:f>'Figure 7a 7c_HCC78'!$U$98:$AJ$98</c:f>
                <c:numCache>
                  <c:formatCode>General</c:formatCode>
                  <c:ptCount val="16"/>
                  <c:pt idx="0">
                    <c:v>0.2007324642179141</c:v>
                  </c:pt>
                  <c:pt idx="1">
                    <c:v>0.24994407419231032</c:v>
                  </c:pt>
                  <c:pt idx="2">
                    <c:v>0.30028932815278508</c:v>
                  </c:pt>
                  <c:pt idx="3">
                    <c:v>0.34767703335822447</c:v>
                  </c:pt>
                  <c:pt idx="4">
                    <c:v>0.24728644323974225</c:v>
                  </c:pt>
                  <c:pt idx="5">
                    <c:v>0.19853085033726708</c:v>
                  </c:pt>
                  <c:pt idx="6">
                    <c:v>0.27602710213783904</c:v>
                  </c:pt>
                  <c:pt idx="7">
                    <c:v>0.44895059893379419</c:v>
                  </c:pt>
                  <c:pt idx="8">
                    <c:v>0.26764630302419812</c:v>
                  </c:pt>
                  <c:pt idx="9">
                    <c:v>0.28391989723110139</c:v>
                  </c:pt>
                  <c:pt idx="10">
                    <c:v>0.37458612742895953</c:v>
                  </c:pt>
                  <c:pt idx="11">
                    <c:v>0.28125757706532017</c:v>
                  </c:pt>
                  <c:pt idx="12">
                    <c:v>0.38144871294872223</c:v>
                  </c:pt>
                  <c:pt idx="13">
                    <c:v>0.5915648618777386</c:v>
                  </c:pt>
                  <c:pt idx="14">
                    <c:v>1.1089676888321613</c:v>
                  </c:pt>
                  <c:pt idx="15">
                    <c:v>0.63421623178635078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7c_HCC78'!$U$86:$AJ$86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7c_HCC78'!$U$90:$AJ$90</c:f>
              <c:numCache>
                <c:formatCode>0.0</c:formatCode>
                <c:ptCount val="16"/>
                <c:pt idx="0">
                  <c:v>1</c:v>
                </c:pt>
                <c:pt idx="1">
                  <c:v>0.58112163028577668</c:v>
                </c:pt>
                <c:pt idx="2">
                  <c:v>0.33309792030962343</c:v>
                </c:pt>
                <c:pt idx="3">
                  <c:v>0.26975632354939272</c:v>
                </c:pt>
                <c:pt idx="4">
                  <c:v>0.14058408541343315</c:v>
                </c:pt>
                <c:pt idx="5">
                  <c:v>0.16041574275417536</c:v>
                </c:pt>
                <c:pt idx="6">
                  <c:v>0.10978866393357037</c:v>
                </c:pt>
                <c:pt idx="7">
                  <c:v>7.536067495290813E-2</c:v>
                </c:pt>
                <c:pt idx="8">
                  <c:v>4.7387547710605861E-2</c:v>
                </c:pt>
                <c:pt idx="9">
                  <c:v>6.0326269495285779E-2</c:v>
                </c:pt>
                <c:pt idx="10">
                  <c:v>5.9148583172231969E-2</c:v>
                </c:pt>
                <c:pt idx="11">
                  <c:v>6.1740641960036424E-2</c:v>
                </c:pt>
                <c:pt idx="12">
                  <c:v>6.8489432580692539E-2</c:v>
                </c:pt>
                <c:pt idx="13">
                  <c:v>2.9159026109683531E-2</c:v>
                </c:pt>
                <c:pt idx="14">
                  <c:v>4.472879444026296E-2</c:v>
                </c:pt>
                <c:pt idx="15">
                  <c:v>5.3669128316263894E-2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C6A-4AE5-B9AC-35B5A94FB024}"/>
            </c:ext>
          </c:extLst>
        </c:ser>
        <c:ser>
          <c:idx val="4"/>
          <c:order val="4"/>
          <c:tx>
            <c:strRef>
              <c:f>'Figure 7a 7c_HCC78'!$T$91</c:f>
              <c:strCache>
                <c:ptCount val="1"/>
                <c:pt idx="0">
                  <c:v>DS6051b 100mg/kg</c:v>
                </c:pt>
              </c:strCache>
            </c:strRef>
          </c:tx>
          <c:spPr>
            <a:ln w="9525"/>
          </c:spPr>
          <c:marker>
            <c:symbol val="star"/>
            <c:size val="5"/>
          </c:marker>
          <c:errBars>
            <c:errDir val="y"/>
            <c:errBarType val="minus"/>
            <c:errValType val="cust"/>
            <c:noEndCap val="0"/>
            <c:plus>
              <c:numRef>
                <c:f>'Figure 7a 7c_HCC78'!$U$99:$AJ$99</c:f>
                <c:numCache>
                  <c:formatCode>General</c:formatCode>
                  <c:ptCount val="16"/>
                  <c:pt idx="0">
                    <c:v>0.25031903200898392</c:v>
                  </c:pt>
                  <c:pt idx="1">
                    <c:v>0.20678718227032375</c:v>
                  </c:pt>
                  <c:pt idx="2">
                    <c:v>0.19595311665635126</c:v>
                  </c:pt>
                  <c:pt idx="3">
                    <c:v>0.30049255969240424</c:v>
                  </c:pt>
                  <c:pt idx="4">
                    <c:v>0.24252188203256267</c:v>
                  </c:pt>
                  <c:pt idx="5">
                    <c:v>0.1609741580574979</c:v>
                  </c:pt>
                  <c:pt idx="6">
                    <c:v>0.13921537070278617</c:v>
                  </c:pt>
                  <c:pt idx="7">
                    <c:v>0.4091271513001204</c:v>
                  </c:pt>
                  <c:pt idx="8">
                    <c:v>0.3279564043867006</c:v>
                  </c:pt>
                  <c:pt idx="9">
                    <c:v>0.32320450713252336</c:v>
                  </c:pt>
                  <c:pt idx="10">
                    <c:v>0.5074771226567899</c:v>
                  </c:pt>
                  <c:pt idx="11">
                    <c:v>0.35951421608162748</c:v>
                  </c:pt>
                  <c:pt idx="12">
                    <c:v>0.59409640249943396</c:v>
                  </c:pt>
                  <c:pt idx="13">
                    <c:v>0.77285818685624308</c:v>
                  </c:pt>
                  <c:pt idx="14">
                    <c:v>1.2207817007624244</c:v>
                  </c:pt>
                  <c:pt idx="15">
                    <c:v>0.29466304454376752</c:v>
                  </c:pt>
                </c:numCache>
              </c:numRef>
            </c:plus>
            <c:minus>
              <c:numRef>
                <c:f>'Figure 7a 7c_HCC78'!$U$99:$AJ$99</c:f>
                <c:numCache>
                  <c:formatCode>General</c:formatCode>
                  <c:ptCount val="16"/>
                  <c:pt idx="0">
                    <c:v>0.25031903200898392</c:v>
                  </c:pt>
                  <c:pt idx="1">
                    <c:v>0.20678718227032375</c:v>
                  </c:pt>
                  <c:pt idx="2">
                    <c:v>0.19595311665635126</c:v>
                  </c:pt>
                  <c:pt idx="3">
                    <c:v>0.30049255969240424</c:v>
                  </c:pt>
                  <c:pt idx="4">
                    <c:v>0.24252188203256267</c:v>
                  </c:pt>
                  <c:pt idx="5">
                    <c:v>0.1609741580574979</c:v>
                  </c:pt>
                  <c:pt idx="6">
                    <c:v>0.13921537070278617</c:v>
                  </c:pt>
                  <c:pt idx="7">
                    <c:v>0.4091271513001204</c:v>
                  </c:pt>
                  <c:pt idx="8">
                    <c:v>0.3279564043867006</c:v>
                  </c:pt>
                  <c:pt idx="9">
                    <c:v>0.32320450713252336</c:v>
                  </c:pt>
                  <c:pt idx="10">
                    <c:v>0.5074771226567899</c:v>
                  </c:pt>
                  <c:pt idx="11">
                    <c:v>0.35951421608162748</c:v>
                  </c:pt>
                  <c:pt idx="12">
                    <c:v>0.59409640249943396</c:v>
                  </c:pt>
                  <c:pt idx="13">
                    <c:v>0.77285818685624308</c:v>
                  </c:pt>
                  <c:pt idx="14">
                    <c:v>1.2207817007624244</c:v>
                  </c:pt>
                  <c:pt idx="15">
                    <c:v>0.29466304454376752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0"/>
          </c:errBars>
          <c:xVal>
            <c:numRef>
              <c:f>'Figure 7a 7c_HCC78'!$U$86:$AJ$86</c:f>
              <c:numCache>
                <c:formatCode>0_);[Red]\(0\)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1">
                  <c:v>38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55</c:v>
                </c:pt>
              </c:numCache>
            </c:numRef>
          </c:xVal>
          <c:yVal>
            <c:numRef>
              <c:f>'Figure 7a 7c_HCC78'!$U$91:$AJ$91</c:f>
              <c:numCache>
                <c:formatCode>0.0</c:formatCode>
                <c:ptCount val="16"/>
                <c:pt idx="0">
                  <c:v>1</c:v>
                </c:pt>
                <c:pt idx="1">
                  <c:v>0.46227440361642108</c:v>
                </c:pt>
                <c:pt idx="2">
                  <c:v>0.30296024417108447</c:v>
                </c:pt>
                <c:pt idx="3">
                  <c:v>0.15868630824146082</c:v>
                </c:pt>
                <c:pt idx="4">
                  <c:v>0.11293292663924741</c:v>
                </c:pt>
                <c:pt idx="5">
                  <c:v>0.15052998123119668</c:v>
                </c:pt>
                <c:pt idx="6">
                  <c:v>0.10678163255281721</c:v>
                </c:pt>
                <c:pt idx="7">
                  <c:v>6.3999185309646323E-2</c:v>
                </c:pt>
                <c:pt idx="8">
                  <c:v>4.1326578211808476E-2</c:v>
                </c:pt>
                <c:pt idx="9">
                  <c:v>5.796369057549694E-2</c:v>
                </c:pt>
                <c:pt idx="10">
                  <c:v>4.8470673299699452E-2</c:v>
                </c:pt>
                <c:pt idx="11">
                  <c:v>4.2092734389614098E-2</c:v>
                </c:pt>
                <c:pt idx="12">
                  <c:v>6.4066702881584017E-2</c:v>
                </c:pt>
                <c:pt idx="13">
                  <c:v>2.9639440633276247E-2</c:v>
                </c:pt>
                <c:pt idx="14">
                  <c:v>2.5433530700581793E-2</c:v>
                </c:pt>
                <c:pt idx="15">
                  <c:v>3.4847595543619388E-2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C6A-4AE5-B9AC-35B5A94FB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23952"/>
        <c:axId val="-177622320"/>
      </c:scatterChart>
      <c:valAx>
        <c:axId val="-177623952"/>
        <c:scaling>
          <c:orientation val="minMax"/>
          <c:max val="6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altLang="ja-JP" sz="1000" b="0" i="0" baseline="0">
                    <a:effectLst/>
                  </a:rPr>
                  <a:t>Days after Treatment</a:t>
                </a:r>
                <a:endParaRPr lang="en-US" altLang="ja-JP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3719863784150278"/>
              <c:y val="0.86737717644449375"/>
            </c:manualLayout>
          </c:layout>
          <c:overlay val="0"/>
        </c:title>
        <c:numFmt formatCode="0_);[Red]\(0\)" sourceLinked="1"/>
        <c:majorTickMark val="out"/>
        <c:minorTickMark val="in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77622320"/>
        <c:crosses val="autoZero"/>
        <c:crossBetween val="midCat"/>
        <c:majorUnit val="5"/>
        <c:minorUnit val="1"/>
      </c:valAx>
      <c:valAx>
        <c:axId val="-177622320"/>
        <c:scaling>
          <c:orientation val="minMax"/>
          <c:max val="6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altLang="ja-JP" sz="1000" b="0" i="0" baseline="0">
                    <a:effectLst/>
                  </a:rPr>
                  <a:t>Relative Tumor Volume (%)</a:t>
                </a:r>
                <a:endParaRPr lang="en-US" altLang="ja-JP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8.2744348737229759E-2"/>
              <c:y val="0.18297142434660457"/>
            </c:manualLayout>
          </c:layout>
          <c:overlay val="0"/>
        </c:title>
        <c:numFmt formatCode="#,##0_);[Red]\(#,##0\)" sourceLinked="0"/>
        <c:majorTickMark val="out"/>
        <c:minorTickMark val="in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-177623952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0.65042359431098506"/>
          <c:y val="0.32570847658127239"/>
          <c:w val="0.33623418395673271"/>
          <c:h val="0.26160402630083612"/>
        </c:manualLayout>
      </c:layout>
      <c:overlay val="0"/>
      <c:txPr>
        <a:bodyPr/>
        <a:lstStyle/>
        <a:p>
          <a:pPr>
            <a:defRPr sz="6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horizontalDpi="-4" verticalDpi="-4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717176</xdr:colOff>
      <xdr:row>5</xdr:row>
      <xdr:rowOff>1</xdr:rowOff>
    </xdr:from>
    <xdr:to>
      <xdr:col>35</xdr:col>
      <xdr:colOff>0</xdr:colOff>
      <xdr:row>40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2070</xdr:rowOff>
    </xdr:from>
    <xdr:to>
      <xdr:col>8</xdr:col>
      <xdr:colOff>625475</xdr:colOff>
      <xdr:row>39</xdr:row>
      <xdr:rowOff>184149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14941</xdr:colOff>
      <xdr:row>87</xdr:row>
      <xdr:rowOff>2070</xdr:rowOff>
    </xdr:from>
    <xdr:to>
      <xdr:col>8</xdr:col>
      <xdr:colOff>625475</xdr:colOff>
      <xdr:row>111</xdr:row>
      <xdr:rowOff>184149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14941</xdr:colOff>
      <xdr:row>87</xdr:row>
      <xdr:rowOff>2070</xdr:rowOff>
    </xdr:from>
    <xdr:to>
      <xdr:col>8</xdr:col>
      <xdr:colOff>625475</xdr:colOff>
      <xdr:row>111</xdr:row>
      <xdr:rowOff>184149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14941</xdr:colOff>
      <xdr:row>7</xdr:row>
      <xdr:rowOff>2070</xdr:rowOff>
    </xdr:from>
    <xdr:to>
      <xdr:col>8</xdr:col>
      <xdr:colOff>625475</xdr:colOff>
      <xdr:row>31</xdr:row>
      <xdr:rowOff>184149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204786</xdr:colOff>
      <xdr:row>5</xdr:row>
      <xdr:rowOff>76200</xdr:rowOff>
    </xdr:from>
    <xdr:to>
      <xdr:col>15</xdr:col>
      <xdr:colOff>342899</xdr:colOff>
      <xdr:row>24</xdr:row>
      <xdr:rowOff>38100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318975C-9907-4792-A69A-DA2D17C84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190499</xdr:colOff>
      <xdr:row>5</xdr:row>
      <xdr:rowOff>90488</xdr:rowOff>
    </xdr:from>
    <xdr:to>
      <xdr:col>8</xdr:col>
      <xdr:colOff>90488</xdr:colOff>
      <xdr:row>24</xdr:row>
      <xdr:rowOff>57151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3A7CDC5D-A998-4A98-9AC0-85C5A45A0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333375</xdr:colOff>
      <xdr:row>7</xdr:row>
      <xdr:rowOff>147638</xdr:rowOff>
    </xdr:from>
    <xdr:to>
      <xdr:col>21</xdr:col>
      <xdr:colOff>319088</xdr:colOff>
      <xdr:row>26</xdr:row>
      <xdr:rowOff>109538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86EB9E6-ADFE-4F41-BD11-B0BFDF816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342900</xdr:colOff>
      <xdr:row>8</xdr:row>
      <xdr:rowOff>19049</xdr:rowOff>
    </xdr:from>
    <xdr:to>
      <xdr:col>7</xdr:col>
      <xdr:colOff>137583</xdr:colOff>
      <xdr:row>24</xdr:row>
      <xdr:rowOff>44449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D812718-42F4-49A2-AD1C-389243CEE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63500</xdr:colOff>
      <xdr:row>8</xdr:row>
      <xdr:rowOff>22225</xdr:rowOff>
    </xdr:from>
    <xdr:to>
      <xdr:col>14</xdr:col>
      <xdr:colOff>375708</xdr:colOff>
      <xdr:row>24</xdr:row>
      <xdr:rowOff>47625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64A20CA-6224-4016-934B-EA6560120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0.05889</cdr:x>
      <cdr:y>0.10657</cdr:y>
    </cdr:from>
    <cdr:to>
      <cdr:x>0.08449</cdr:x>
      <cdr:y>0.15486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317492" y="750793"/>
          <a:ext cx="572693" cy="340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ACK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0.06941</cdr:x>
      <cdr:y>0.16718</cdr:y>
    </cdr:from>
    <cdr:to>
      <cdr:x>0.0948</cdr:x>
      <cdr:y>0.21546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1552815" y="1177804"/>
          <a:ext cx="568110" cy="340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ALK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0.11233</cdr:x>
      <cdr:y>0.154</cdr:y>
    </cdr:from>
    <cdr:to>
      <cdr:x>0.14136</cdr:x>
      <cdr:y>0.20229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513010" y="1084945"/>
          <a:ext cx="649478" cy="340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DDR1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0.38496</cdr:x>
      <cdr:y>0.16036</cdr:y>
    </cdr:from>
    <cdr:to>
      <cdr:x>0.41145</cdr:x>
      <cdr:y>0.20865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8612522" y="1129769"/>
          <a:ext cx="592637" cy="340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LTK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0.46505</cdr:x>
      <cdr:y>0.07101</cdr:y>
    </cdr:from>
    <cdr:to>
      <cdr:x>0.50567</cdr:x>
      <cdr:y>0.12378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10404487" y="500262"/>
          <a:ext cx="908651" cy="3717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400" b="1">
              <a:solidFill>
                <a:srgbClr val="000000"/>
              </a:solidFill>
              <a:latin typeface="Arial" pitchFamily="34" charset="0"/>
              <a:cs typeface="Arial" pitchFamily="34" charset="0"/>
            </a:rPr>
            <a:t>ROS1</a:t>
          </a:r>
          <a:endParaRPr lang="ja-JP" altLang="en-US" sz="24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0.50367</cdr:x>
      <cdr:y>0.04874</cdr:y>
    </cdr:from>
    <cdr:to>
      <cdr:x>0.55431</cdr:x>
      <cdr:y>0.10571</cdr:y>
    </cdr:to>
    <cdr:sp macro="" textlink="">
      <cdr:nvSpPr>
        <cdr:cNvPr id="7" name="テキスト ボックス 1"/>
        <cdr:cNvSpPr txBox="1"/>
      </cdr:nvSpPr>
      <cdr:spPr>
        <a:xfrm xmlns:a="http://schemas.openxmlformats.org/drawingml/2006/main">
          <a:off x="11268314" y="343380"/>
          <a:ext cx="1133142" cy="401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400" b="1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NTRK1</a:t>
          </a:r>
          <a:endParaRPr lang="ja-JP" altLang="en-US" sz="24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0.5257</cdr:x>
      <cdr:y>0.10432</cdr:y>
    </cdr:from>
    <cdr:to>
      <cdr:x>0.57561</cdr:x>
      <cdr:y>0.16005</cdr:y>
    </cdr:to>
    <cdr:sp macro="" textlink="">
      <cdr:nvSpPr>
        <cdr:cNvPr id="10" name="テキスト ボックス 1"/>
        <cdr:cNvSpPr txBox="1"/>
      </cdr:nvSpPr>
      <cdr:spPr>
        <a:xfrm xmlns:a="http://schemas.openxmlformats.org/drawingml/2006/main">
          <a:off x="11761373" y="734930"/>
          <a:ext cx="1116603" cy="3926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400" b="1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NTRK2</a:t>
          </a:r>
          <a:endParaRPr lang="ja-JP" altLang="en-US" sz="24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0.54068</cdr:x>
      <cdr:y>0.15866</cdr:y>
    </cdr:from>
    <cdr:to>
      <cdr:x>0.58931</cdr:x>
      <cdr:y>0.21575</cdr:y>
    </cdr:to>
    <cdr:sp macro="" textlink="">
      <cdr:nvSpPr>
        <cdr:cNvPr id="11" name="テキスト ボックス 1"/>
        <cdr:cNvSpPr txBox="1"/>
      </cdr:nvSpPr>
      <cdr:spPr>
        <a:xfrm xmlns:a="http://schemas.openxmlformats.org/drawingml/2006/main">
          <a:off x="12096413" y="1117743"/>
          <a:ext cx="1088109" cy="402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400" b="1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NTRK3</a:t>
          </a:r>
          <a:endParaRPr lang="ja-JP" altLang="en-US" sz="24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0.54273</cdr:x>
      <cdr:y>0.32783</cdr:y>
    </cdr:from>
    <cdr:to>
      <cdr:x>0.5656</cdr:x>
      <cdr:y>0.37611</cdr:y>
    </cdr:to>
    <cdr:sp macro="" textlink="">
      <cdr:nvSpPr>
        <cdr:cNvPr id="12" name="テキスト ボックス 1"/>
        <cdr:cNvSpPr txBox="1"/>
      </cdr:nvSpPr>
      <cdr:spPr>
        <a:xfrm xmlns:a="http://schemas.openxmlformats.org/drawingml/2006/main">
          <a:off x="12142374" y="2309595"/>
          <a:ext cx="511650" cy="340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TXK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0.05889</cdr:x>
      <cdr:y>0.10657</cdr:y>
    </cdr:from>
    <cdr:to>
      <cdr:x>0.08449</cdr:x>
      <cdr:y>0.15486</cdr:y>
    </cdr:to>
    <cdr:sp macro="" textlink="">
      <cdr:nvSpPr>
        <cdr:cNvPr id="8" name="テキスト ボックス 1"/>
        <cdr:cNvSpPr txBox="1"/>
      </cdr:nvSpPr>
      <cdr:spPr>
        <a:xfrm xmlns:a="http://schemas.openxmlformats.org/drawingml/2006/main">
          <a:off x="1317492" y="750793"/>
          <a:ext cx="572693" cy="340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ACK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0.06941</cdr:x>
      <cdr:y>0.16718</cdr:y>
    </cdr:from>
    <cdr:to>
      <cdr:x>0.0948</cdr:x>
      <cdr:y>0.21546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1552815" y="1177804"/>
          <a:ext cx="568110" cy="340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ALK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0.11233</cdr:x>
      <cdr:y>0.154</cdr:y>
    </cdr:from>
    <cdr:to>
      <cdr:x>0.14136</cdr:x>
      <cdr:y>0.20229</cdr:y>
    </cdr:to>
    <cdr:sp macro="" textlink="">
      <cdr:nvSpPr>
        <cdr:cNvPr id="13" name="テキスト ボックス 1"/>
        <cdr:cNvSpPr txBox="1"/>
      </cdr:nvSpPr>
      <cdr:spPr>
        <a:xfrm xmlns:a="http://schemas.openxmlformats.org/drawingml/2006/main">
          <a:off x="2513010" y="1084945"/>
          <a:ext cx="649478" cy="340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DDR1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0.38496</cdr:x>
      <cdr:y>0.16036</cdr:y>
    </cdr:from>
    <cdr:to>
      <cdr:x>0.41145</cdr:x>
      <cdr:y>0.20865</cdr:y>
    </cdr:to>
    <cdr:sp macro="" textlink="">
      <cdr:nvSpPr>
        <cdr:cNvPr id="14" name="テキスト ボックス 1"/>
        <cdr:cNvSpPr txBox="1"/>
      </cdr:nvSpPr>
      <cdr:spPr>
        <a:xfrm xmlns:a="http://schemas.openxmlformats.org/drawingml/2006/main">
          <a:off x="8612522" y="1129769"/>
          <a:ext cx="592637" cy="340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LTK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0.46505</cdr:x>
      <cdr:y>0.07101</cdr:y>
    </cdr:from>
    <cdr:to>
      <cdr:x>0.50567</cdr:x>
      <cdr:y>0.12378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10404487" y="500262"/>
          <a:ext cx="908651" cy="3717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400" b="1">
              <a:solidFill>
                <a:srgbClr val="000000"/>
              </a:solidFill>
              <a:latin typeface="Arial" pitchFamily="34" charset="0"/>
              <a:cs typeface="Arial" pitchFamily="34" charset="0"/>
            </a:rPr>
            <a:t>ROS1</a:t>
          </a:r>
          <a:endParaRPr lang="ja-JP" altLang="en-US" sz="24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0.50367</cdr:x>
      <cdr:y>0.04874</cdr:y>
    </cdr:from>
    <cdr:to>
      <cdr:x>0.55431</cdr:x>
      <cdr:y>0.10571</cdr:y>
    </cdr:to>
    <cdr:sp macro="" textlink="">
      <cdr:nvSpPr>
        <cdr:cNvPr id="16" name="テキスト ボックス 1"/>
        <cdr:cNvSpPr txBox="1"/>
      </cdr:nvSpPr>
      <cdr:spPr>
        <a:xfrm xmlns:a="http://schemas.openxmlformats.org/drawingml/2006/main">
          <a:off x="11268314" y="343380"/>
          <a:ext cx="1133142" cy="401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400" b="1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NTRK1</a:t>
          </a:r>
          <a:endParaRPr lang="ja-JP" altLang="en-US" sz="24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0.5257</cdr:x>
      <cdr:y>0.10432</cdr:y>
    </cdr:from>
    <cdr:to>
      <cdr:x>0.57561</cdr:x>
      <cdr:y>0.16005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11761373" y="734930"/>
          <a:ext cx="1116603" cy="3926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400" b="1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NTRK2</a:t>
          </a:r>
          <a:endParaRPr lang="ja-JP" altLang="en-US" sz="24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0.54068</cdr:x>
      <cdr:y>0.15866</cdr:y>
    </cdr:from>
    <cdr:to>
      <cdr:x>0.58931</cdr:x>
      <cdr:y>0.21575</cdr:y>
    </cdr:to>
    <cdr:sp macro="" textlink="">
      <cdr:nvSpPr>
        <cdr:cNvPr id="18" name="テキスト ボックス 1"/>
        <cdr:cNvSpPr txBox="1"/>
      </cdr:nvSpPr>
      <cdr:spPr>
        <a:xfrm xmlns:a="http://schemas.openxmlformats.org/drawingml/2006/main">
          <a:off x="12096413" y="1117743"/>
          <a:ext cx="1088109" cy="402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400" b="1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NTRK3</a:t>
          </a:r>
          <a:endParaRPr lang="ja-JP" altLang="en-US" sz="24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0.54273</cdr:x>
      <cdr:y>0.32783</cdr:y>
    </cdr:from>
    <cdr:to>
      <cdr:x>0.5656</cdr:x>
      <cdr:y>0.37611</cdr:y>
    </cdr:to>
    <cdr:sp macro="" textlink="">
      <cdr:nvSpPr>
        <cdr:cNvPr id="19" name="テキスト ボックス 1"/>
        <cdr:cNvSpPr txBox="1"/>
      </cdr:nvSpPr>
      <cdr:spPr>
        <a:xfrm xmlns:a="http://schemas.openxmlformats.org/drawingml/2006/main">
          <a:off x="12142374" y="2309595"/>
          <a:ext cx="511650" cy="340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TXK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0.05889</cdr:x>
      <cdr:y>0.10657</cdr:y>
    </cdr:from>
    <cdr:to>
      <cdr:x>0.08449</cdr:x>
      <cdr:y>0.15486</cdr:y>
    </cdr:to>
    <cdr:sp macro="" textlink="">
      <cdr:nvSpPr>
        <cdr:cNvPr id="20" name="テキスト ボックス 1"/>
        <cdr:cNvSpPr txBox="1"/>
      </cdr:nvSpPr>
      <cdr:spPr>
        <a:xfrm xmlns:a="http://schemas.openxmlformats.org/drawingml/2006/main">
          <a:off x="1317492" y="750793"/>
          <a:ext cx="572693" cy="340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ACK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0.06941</cdr:x>
      <cdr:y>0.16718</cdr:y>
    </cdr:from>
    <cdr:to>
      <cdr:x>0.0948</cdr:x>
      <cdr:y>0.21546</cdr:y>
    </cdr:to>
    <cdr:sp macro="" textlink="">
      <cdr:nvSpPr>
        <cdr:cNvPr id="21" name="テキスト ボックス 1"/>
        <cdr:cNvSpPr txBox="1"/>
      </cdr:nvSpPr>
      <cdr:spPr>
        <a:xfrm xmlns:a="http://schemas.openxmlformats.org/drawingml/2006/main">
          <a:off x="1552815" y="1177804"/>
          <a:ext cx="568110" cy="340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ALK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0.11233</cdr:x>
      <cdr:y>0.154</cdr:y>
    </cdr:from>
    <cdr:to>
      <cdr:x>0.14136</cdr:x>
      <cdr:y>0.20229</cdr:y>
    </cdr:to>
    <cdr:sp macro="" textlink="">
      <cdr:nvSpPr>
        <cdr:cNvPr id="22" name="テキスト ボックス 1"/>
        <cdr:cNvSpPr txBox="1"/>
      </cdr:nvSpPr>
      <cdr:spPr>
        <a:xfrm xmlns:a="http://schemas.openxmlformats.org/drawingml/2006/main">
          <a:off x="2513010" y="1084945"/>
          <a:ext cx="649478" cy="340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DDR1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0.38496</cdr:x>
      <cdr:y>0.16036</cdr:y>
    </cdr:from>
    <cdr:to>
      <cdr:x>0.41145</cdr:x>
      <cdr:y>0.20865</cdr:y>
    </cdr:to>
    <cdr:sp macro="" textlink="">
      <cdr:nvSpPr>
        <cdr:cNvPr id="23" name="テキスト ボックス 1"/>
        <cdr:cNvSpPr txBox="1"/>
      </cdr:nvSpPr>
      <cdr:spPr>
        <a:xfrm xmlns:a="http://schemas.openxmlformats.org/drawingml/2006/main">
          <a:off x="8612522" y="1129769"/>
          <a:ext cx="592637" cy="340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LTK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0.46505</cdr:x>
      <cdr:y>0.07101</cdr:y>
    </cdr:from>
    <cdr:to>
      <cdr:x>0.50567</cdr:x>
      <cdr:y>0.12378</cdr:y>
    </cdr:to>
    <cdr:sp macro="" textlink="">
      <cdr:nvSpPr>
        <cdr:cNvPr id="24" name="テキスト ボックス 1"/>
        <cdr:cNvSpPr txBox="1"/>
      </cdr:nvSpPr>
      <cdr:spPr>
        <a:xfrm xmlns:a="http://schemas.openxmlformats.org/drawingml/2006/main">
          <a:off x="10404487" y="500262"/>
          <a:ext cx="908651" cy="3717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400" b="1">
              <a:solidFill>
                <a:srgbClr val="000000"/>
              </a:solidFill>
              <a:latin typeface="Arial" pitchFamily="34" charset="0"/>
              <a:cs typeface="Arial" pitchFamily="34" charset="0"/>
            </a:rPr>
            <a:t>ROS1</a:t>
          </a:r>
          <a:endParaRPr lang="ja-JP" altLang="en-US" sz="24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0.50367</cdr:x>
      <cdr:y>0.04874</cdr:y>
    </cdr:from>
    <cdr:to>
      <cdr:x>0.55431</cdr:x>
      <cdr:y>0.10571</cdr:y>
    </cdr:to>
    <cdr:sp macro="" textlink="">
      <cdr:nvSpPr>
        <cdr:cNvPr id="25" name="テキスト ボックス 1"/>
        <cdr:cNvSpPr txBox="1"/>
      </cdr:nvSpPr>
      <cdr:spPr>
        <a:xfrm xmlns:a="http://schemas.openxmlformats.org/drawingml/2006/main">
          <a:off x="11268314" y="343380"/>
          <a:ext cx="1133142" cy="401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400" b="1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NTRK1</a:t>
          </a:r>
          <a:endParaRPr lang="ja-JP" altLang="en-US" sz="24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0.5257</cdr:x>
      <cdr:y>0.10432</cdr:y>
    </cdr:from>
    <cdr:to>
      <cdr:x>0.57561</cdr:x>
      <cdr:y>0.16005</cdr:y>
    </cdr:to>
    <cdr:sp macro="" textlink="">
      <cdr:nvSpPr>
        <cdr:cNvPr id="26" name="テキスト ボックス 1"/>
        <cdr:cNvSpPr txBox="1"/>
      </cdr:nvSpPr>
      <cdr:spPr>
        <a:xfrm xmlns:a="http://schemas.openxmlformats.org/drawingml/2006/main">
          <a:off x="11761373" y="734930"/>
          <a:ext cx="1116603" cy="3926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400" b="1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NTRK2</a:t>
          </a:r>
          <a:endParaRPr lang="ja-JP" altLang="en-US" sz="24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0.54068</cdr:x>
      <cdr:y>0.15866</cdr:y>
    </cdr:from>
    <cdr:to>
      <cdr:x>0.58931</cdr:x>
      <cdr:y>0.21575</cdr:y>
    </cdr:to>
    <cdr:sp macro="" textlink="">
      <cdr:nvSpPr>
        <cdr:cNvPr id="27" name="テキスト ボックス 1"/>
        <cdr:cNvSpPr txBox="1"/>
      </cdr:nvSpPr>
      <cdr:spPr>
        <a:xfrm xmlns:a="http://schemas.openxmlformats.org/drawingml/2006/main">
          <a:off x="12096413" y="1117743"/>
          <a:ext cx="1088109" cy="402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400" b="1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NTRK3</a:t>
          </a:r>
          <a:endParaRPr lang="ja-JP" altLang="en-US" sz="24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0.54273</cdr:x>
      <cdr:y>0.32783</cdr:y>
    </cdr:from>
    <cdr:to>
      <cdr:x>0.5656</cdr:x>
      <cdr:y>0.37611</cdr:y>
    </cdr:to>
    <cdr:sp macro="" textlink="">
      <cdr:nvSpPr>
        <cdr:cNvPr id="28" name="テキスト ボックス 1"/>
        <cdr:cNvSpPr txBox="1"/>
      </cdr:nvSpPr>
      <cdr:spPr>
        <a:xfrm xmlns:a="http://schemas.openxmlformats.org/drawingml/2006/main">
          <a:off x="12142374" y="2309595"/>
          <a:ext cx="511650" cy="340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2000">
              <a:latin typeface="Arial" pitchFamily="34" charset="0"/>
              <a:cs typeface="Arial" pitchFamily="34" charset="0"/>
            </a:rPr>
            <a:t>TXK</a:t>
          </a:r>
          <a:endParaRPr lang="ja-JP" altLang="en-US" sz="20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5523</xdr:rowOff>
    </xdr:from>
    <xdr:to>
      <xdr:col>8</xdr:col>
      <xdr:colOff>618434</xdr:colOff>
      <xdr:row>55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5523</xdr:rowOff>
    </xdr:from>
    <xdr:to>
      <xdr:col>8</xdr:col>
      <xdr:colOff>618434</xdr:colOff>
      <xdr:row>55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5522</xdr:colOff>
      <xdr:row>38</xdr:row>
      <xdr:rowOff>34925</xdr:rowOff>
    </xdr:from>
    <xdr:to>
      <xdr:col>9</xdr:col>
      <xdr:colOff>0</xdr:colOff>
      <xdr:row>63</xdr:row>
      <xdr:rowOff>25400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100</xdr:row>
      <xdr:rowOff>9525</xdr:rowOff>
    </xdr:from>
    <xdr:to>
      <xdr:col>8</xdr:col>
      <xdr:colOff>622300</xdr:colOff>
      <xdr:row>125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100</xdr:row>
      <xdr:rowOff>9525</xdr:rowOff>
    </xdr:from>
    <xdr:to>
      <xdr:col>8</xdr:col>
      <xdr:colOff>622300</xdr:colOff>
      <xdr:row>124</xdr:row>
      <xdr:rowOff>171450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123825</xdr:colOff>
      <xdr:row>6</xdr:row>
      <xdr:rowOff>104774</xdr:rowOff>
    </xdr:from>
    <xdr:to>
      <xdr:col>7</xdr:col>
      <xdr:colOff>0</xdr:colOff>
      <xdr:row>24</xdr:row>
      <xdr:rowOff>57149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989CCB6-A83A-4455-920A-514C1A9A8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13</xdr:col>
      <xdr:colOff>139699</xdr:colOff>
      <xdr:row>6</xdr:row>
      <xdr:rowOff>117475</xdr:rowOff>
    </xdr:from>
    <xdr:to>
      <xdr:col>19</xdr:col>
      <xdr:colOff>371474</xdr:colOff>
      <xdr:row>24</xdr:row>
      <xdr:rowOff>85725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8212A54-1926-47BD-8008-290A6198E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7</xdr:col>
      <xdr:colOff>88900</xdr:colOff>
      <xdr:row>6</xdr:row>
      <xdr:rowOff>104775</xdr:rowOff>
    </xdr:from>
    <xdr:to>
      <xdr:col>13</xdr:col>
      <xdr:colOff>19050</xdr:colOff>
      <xdr:row>24</xdr:row>
      <xdr:rowOff>66675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69DAA8A-F8B5-4739-8C6D-393E0A36B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19</xdr:col>
      <xdr:colOff>495300</xdr:colOff>
      <xdr:row>6</xdr:row>
      <xdr:rowOff>107950</xdr:rowOff>
    </xdr:from>
    <xdr:to>
      <xdr:col>24</xdr:col>
      <xdr:colOff>304800</xdr:colOff>
      <xdr:row>24</xdr:row>
      <xdr:rowOff>76200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919A978D-6A2E-4BD0-8E31-AC35F2A24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14941</xdr:colOff>
      <xdr:row>72</xdr:row>
      <xdr:rowOff>2070</xdr:rowOff>
    </xdr:from>
    <xdr:to>
      <xdr:col>8</xdr:col>
      <xdr:colOff>625475</xdr:colOff>
      <xdr:row>96</xdr:row>
      <xdr:rowOff>184149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S1565/RPD1956/DO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filsv05\PRJ\Stage1%20or%20less\&#24863;&#26579;&#12539;&#30284;\B-RAF&#38459;&#23475;&#21092;\&#34220;&#21205;&#25237;&#19982;&#35430;&#39443;\Hts21d\Caco9908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tage1%20or%20less\&#24863;&#26579;&#12539;&#30284;\B-RAF&#38459;&#23475;&#21092;\&#34220;&#21205;&#25237;&#19982;&#35430;&#39443;\CACOTW\P-GP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filsv05\PRJ\Stage1%20or%20less\&#24863;&#26579;&#12539;&#30284;\B-RAF&#38459;&#23475;&#21092;\&#34220;&#21205;&#25237;&#19982;&#35430;&#39443;\CACOTW\P-GP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ase\abase\resultsheets\127\5525\templat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9.163.218\Mdm2%20project\data\vivo&#35413;&#20385;\Exp.%2048%20060208%20Bioassay\Worksheet%20Revise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filsv05\PRJ\Documents%20and%20Settings\kobayoru\&#12487;&#12473;&#12463;&#12488;&#12483;&#12503;\Documents%20and%20Settings\itoutpcb\&#12487;&#12473;&#12463;&#12488;&#12483;&#12503;\&#39640;&#33026;&#34880;&#30151;\D72-9845\mouse_liver\re-re-anal_allmethod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9.163.218\Mdm2%20project\data\DB&#12487;&#12540;&#12479;&#29992;\&#12496;&#12452;&#12458;&#12450;&#12483;&#12475;&#12452;\&#30331;&#37682;&#12471;&#12540;&#12488;\&#12496;&#12452;&#12458;&#12450;&#12483;&#12475;&#12452;&#30331;&#37682;&#29992;exp.4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863;&#26579;&#12539;&#30284;\B-RAF&#38459;&#23475;&#21092;\&#34220;&#21205;&#25237;&#19982;&#35430;&#39443;\CACOTW\P-GP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J\Stage1%20or%20less\&#24863;&#26579;&#12539;&#30284;\B-RAF&#38459;&#23475;&#21092;\&#34220;&#21205;&#25237;&#19982;&#35430;&#39443;\CACOTW\P-GP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yohei%20Katayama/AppData/Local/Microsoft/Windows/INetCache/Content.Outlook/94HFXDGV/HCC78Xe3&#25239;&#33131;&#30221;&#21177;&#26524;&#35430;&#39443;&#12487;&#12540;&#1247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863;&#26579;&#12539;&#30284;\B-RAF&#38459;&#23475;&#21092;\&#34220;&#21205;&#25237;&#19982;&#35430;&#39443;\Hts21d\Caco9908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J\Stage1%20or%20less\&#24863;&#26579;&#12539;&#30284;\B-RAF&#38459;&#23475;&#21092;\&#34220;&#21205;&#25237;&#19982;&#35430;&#39443;\Hts21d\Caco9908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r\POS1565\RPD1956\DO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ACOTW\P-GP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ase\abase\resultsheets\128\3139\templat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ts21d\Caco9908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S1565/2086/RPD1956/DO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tage1%20or%20less\&#24863;&#26579;&#12539;&#30284;\B-RAF&#38459;&#23475;&#21092;\&#34220;&#21205;&#25237;&#19982;&#35430;&#39443;\Hts21d\Caco9908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col"/>
      <sheetName val="ivdata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0810hot"/>
      <sheetName val="990810cold"/>
      <sheetName val="990810LSC-14C"/>
      <sheetName val="990810LSC-3H"/>
      <sheetName val="まとめ"/>
    </sheetNames>
    <sheetDataSet>
      <sheetData sheetId="0"/>
      <sheetData sheetId="1">
        <row r="2">
          <cell r="AD2" t="str">
            <v>回帰分析の結果 :</v>
          </cell>
        </row>
        <row r="3">
          <cell r="AD3" t="str">
            <v>Y 切片</v>
          </cell>
          <cell r="AF3">
            <v>0</v>
          </cell>
        </row>
        <row r="4">
          <cell r="AD4" t="str">
            <v>Y 評価値の標準誤差</v>
          </cell>
          <cell r="AF4">
            <v>3772.5153419341059</v>
          </cell>
        </row>
        <row r="5">
          <cell r="AA5">
            <v>6.25E-2</v>
          </cell>
          <cell r="AB5">
            <v>20215</v>
          </cell>
          <cell r="AD5" t="str">
            <v>分散 (R 2 乗)</v>
          </cell>
          <cell r="AF5">
            <v>0.99964663676110732</v>
          </cell>
        </row>
        <row r="6">
          <cell r="AA6">
            <v>0.125</v>
          </cell>
          <cell r="AB6">
            <v>36763</v>
          </cell>
          <cell r="AD6" t="str">
            <v>標本数</v>
          </cell>
          <cell r="AF6">
            <v>6</v>
          </cell>
        </row>
        <row r="7">
          <cell r="AA7">
            <v>0.25</v>
          </cell>
          <cell r="AB7">
            <v>71988</v>
          </cell>
          <cell r="AD7" t="str">
            <v>自由度</v>
          </cell>
          <cell r="AF7">
            <v>5</v>
          </cell>
        </row>
        <row r="8">
          <cell r="AA8">
            <v>0.5</v>
          </cell>
          <cell r="AB8">
            <v>141927</v>
          </cell>
        </row>
        <row r="9">
          <cell r="AA9">
            <v>1</v>
          </cell>
          <cell r="AB9">
            <v>276644</v>
          </cell>
          <cell r="AD9" t="str">
            <v>X 係数</v>
          </cell>
          <cell r="AF9">
            <v>273922.87179487181</v>
          </cell>
        </row>
        <row r="10">
          <cell r="AA10">
            <v>2</v>
          </cell>
          <cell r="AB10">
            <v>544551</v>
          </cell>
          <cell r="AD10" t="str">
            <v>X 係数の標準誤差</v>
          </cell>
          <cell r="AF10">
            <v>1633.746505261026</v>
          </cell>
        </row>
      </sheetData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0217LSC"/>
      <sheetName val="980217"/>
      <sheetName val="980306LSC"/>
      <sheetName val="980306"/>
      <sheetName val="980306 (2)"/>
      <sheetName val="980403LSC"/>
      <sheetName val="980403"/>
      <sheetName val="980520LSC"/>
      <sheetName val="980520"/>
      <sheetName val="980529LSC"/>
      <sheetName val="980529"/>
    </sheetNames>
    <sheetDataSet>
      <sheetData sheetId="0"/>
      <sheetData sheetId="1"/>
      <sheetData sheetId="2"/>
      <sheetData sheetId="3">
        <row r="35">
          <cell r="C35">
            <v>9.4E-2</v>
          </cell>
        </row>
        <row r="36">
          <cell r="C36">
            <v>0.17799999999999999</v>
          </cell>
        </row>
        <row r="37">
          <cell r="C37">
            <v>0.27700000000000002</v>
          </cell>
        </row>
        <row r="38">
          <cell r="C38">
            <v>0.34799999999999998</v>
          </cell>
        </row>
        <row r="39">
          <cell r="C39">
            <v>0.41399999999999998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0217LSC"/>
      <sheetName val="980217"/>
      <sheetName val="980306LSC"/>
      <sheetName val="980306"/>
      <sheetName val="980306 (2)"/>
      <sheetName val="980403LSC"/>
      <sheetName val="980403"/>
      <sheetName val="980520LSC"/>
      <sheetName val="980520"/>
      <sheetName val="980529LSC"/>
      <sheetName val="980529"/>
    </sheetNames>
    <sheetDataSet>
      <sheetData sheetId="0"/>
      <sheetData sheetId="1"/>
      <sheetData sheetId="2"/>
      <sheetData sheetId="3">
        <row r="35">
          <cell r="C35">
            <v>9.4E-2</v>
          </cell>
        </row>
        <row r="36">
          <cell r="C36">
            <v>0.17799999999999999</v>
          </cell>
        </row>
        <row r="37">
          <cell r="C37">
            <v>0.27700000000000002</v>
          </cell>
        </row>
        <row r="38">
          <cell r="C38">
            <v>0.34799999999999998</v>
          </cell>
        </row>
        <row r="39">
          <cell r="C39">
            <v>0.41399999999999998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Raw Data"/>
      <sheetName val="No.1_RCE-1284"/>
      <sheetName val="No.2_RCE-1325"/>
      <sheetName val="No.3"/>
      <sheetName val="No.4"/>
      <sheetName val="No.5"/>
      <sheetName val="No.6"/>
      <sheetName val="No.7"/>
      <sheetName val="No.8"/>
      <sheetName val="No.9"/>
      <sheetName val="No.10"/>
      <sheetName val="No.11"/>
      <sheetName val="No.12"/>
      <sheetName val="No.13"/>
      <sheetName val="No.14"/>
      <sheetName val="No.15"/>
      <sheetName val="Summary"/>
      <sheetName val="Unprotected_Summary"/>
      <sheetName val="abPivotResults"/>
      <sheetName val="abImportDataSheet"/>
      <sheetName val="Column View"/>
      <sheetName val="Unprotected_Note"/>
      <sheetName val="abDataSheet"/>
      <sheetName val="Set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RCE-1284:Syk_kinase_inhibitor:1_Rat-Plasma_Wistar</v>
          </cell>
          <cell r="B1">
            <v>97.39</v>
          </cell>
          <cell r="C1" t="str">
            <v>RCE-1284:Syk_kinase_inhibitor:1_Rat-Plasma_Wistar</v>
          </cell>
          <cell r="D1">
            <v>2.62</v>
          </cell>
        </row>
        <row r="2">
          <cell r="A2" t="str">
            <v>RCE-1325:Syk_kinase_inhibitor:1_Rat-Plasma_Wistar</v>
          </cell>
          <cell r="B2">
            <v>98.65</v>
          </cell>
          <cell r="C2" t="str">
            <v>RCE-1325:Syk_kinase_inhibitor:1_Rat-Plasma_Wistar</v>
          </cell>
          <cell r="D2">
            <v>1.35</v>
          </cell>
        </row>
        <row r="3">
          <cell r="A3" t="str">
            <v>:1__</v>
          </cell>
          <cell r="B3" t="e">
            <v>#DIV/0!</v>
          </cell>
          <cell r="C3" t="str">
            <v>:1__</v>
          </cell>
          <cell r="D3" t="e">
            <v>#DIV/0!</v>
          </cell>
        </row>
        <row r="4">
          <cell r="A4" t="str">
            <v>:2__</v>
          </cell>
          <cell r="B4" t="e">
            <v>#DIV/0!</v>
          </cell>
          <cell r="C4" t="str">
            <v>:2__</v>
          </cell>
          <cell r="D4" t="e">
            <v>#DIV/0!</v>
          </cell>
        </row>
        <row r="5">
          <cell r="A5" t="str">
            <v>:3__</v>
          </cell>
          <cell r="B5" t="e">
            <v>#DIV/0!</v>
          </cell>
          <cell r="C5" t="str">
            <v>:3__</v>
          </cell>
          <cell r="D5" t="e">
            <v>#DIV/0!</v>
          </cell>
        </row>
        <row r="6">
          <cell r="A6" t="str">
            <v>:4__</v>
          </cell>
          <cell r="B6" t="e">
            <v>#DIV/0!</v>
          </cell>
          <cell r="C6" t="str">
            <v>:4__</v>
          </cell>
          <cell r="D6" t="e">
            <v>#DIV/0!</v>
          </cell>
        </row>
        <row r="7">
          <cell r="A7" t="str">
            <v>:5__</v>
          </cell>
          <cell r="B7" t="e">
            <v>#DIV/0!</v>
          </cell>
          <cell r="C7" t="str">
            <v>:5__</v>
          </cell>
          <cell r="D7" t="e">
            <v>#DIV/0!</v>
          </cell>
        </row>
        <row r="8">
          <cell r="A8" t="str">
            <v>:6__</v>
          </cell>
          <cell r="B8" t="e">
            <v>#DIV/0!</v>
          </cell>
          <cell r="C8" t="str">
            <v>:6__</v>
          </cell>
          <cell r="D8" t="e">
            <v>#DIV/0!</v>
          </cell>
        </row>
        <row r="9">
          <cell r="A9" t="str">
            <v>:7__</v>
          </cell>
          <cell r="B9" t="e">
            <v>#DIV/0!</v>
          </cell>
          <cell r="C9" t="str">
            <v>:7__</v>
          </cell>
          <cell r="D9" t="e">
            <v>#DIV/0!</v>
          </cell>
        </row>
        <row r="10">
          <cell r="A10" t="str">
            <v>:8__</v>
          </cell>
          <cell r="B10" t="e">
            <v>#DIV/0!</v>
          </cell>
          <cell r="C10" t="str">
            <v>:8__</v>
          </cell>
          <cell r="D10" t="e">
            <v>#DIV/0!</v>
          </cell>
        </row>
        <row r="11">
          <cell r="A11" t="str">
            <v>:9__</v>
          </cell>
          <cell r="B11" t="e">
            <v>#DIV/0!</v>
          </cell>
          <cell r="C11" t="str">
            <v>:9__</v>
          </cell>
          <cell r="D11" t="e">
            <v>#DIV/0!</v>
          </cell>
        </row>
        <row r="12">
          <cell r="A12" t="str">
            <v>:10__</v>
          </cell>
          <cell r="B12" t="e">
            <v>#DIV/0!</v>
          </cell>
          <cell r="C12" t="str">
            <v>:10__</v>
          </cell>
          <cell r="D12" t="e">
            <v>#DIV/0!</v>
          </cell>
        </row>
        <row r="13">
          <cell r="A13" t="str">
            <v>:11__</v>
          </cell>
          <cell r="B13" t="e">
            <v>#DIV/0!</v>
          </cell>
          <cell r="C13" t="str">
            <v>:11__</v>
          </cell>
          <cell r="D13" t="e">
            <v>#DIV/0!</v>
          </cell>
        </row>
        <row r="14">
          <cell r="A14" t="str">
            <v>:12__</v>
          </cell>
          <cell r="B14" t="e">
            <v>#DIV/0!</v>
          </cell>
          <cell r="C14" t="str">
            <v>:12__</v>
          </cell>
          <cell r="D14" t="e">
            <v>#DIV/0!</v>
          </cell>
        </row>
        <row r="15">
          <cell r="A15" t="str">
            <v>:13__</v>
          </cell>
          <cell r="B15" t="e">
            <v>#DIV/0!</v>
          </cell>
          <cell r="C15" t="str">
            <v>:13__</v>
          </cell>
          <cell r="D15" t="e">
            <v>#DIV/0!</v>
          </cell>
        </row>
      </sheetData>
      <sheetData sheetId="20"/>
      <sheetData sheetId="21">
        <row r="3">
          <cell r="D3" t="str">
            <v>Rat-Plasma</v>
          </cell>
          <cell r="E3" t="str">
            <v>Wistar</v>
          </cell>
          <cell r="F3">
            <v>97.39</v>
          </cell>
          <cell r="G3" t="str">
            <v>Rat-Plasma</v>
          </cell>
          <cell r="H3" t="str">
            <v>Wistar</v>
          </cell>
          <cell r="I3">
            <v>2.62</v>
          </cell>
        </row>
        <row r="4">
          <cell r="D4" t="str">
            <v>Rat-Plasma</v>
          </cell>
          <cell r="E4" t="str">
            <v>Wistar</v>
          </cell>
          <cell r="F4">
            <v>98.65</v>
          </cell>
          <cell r="G4" t="str">
            <v>Rat-Plasma</v>
          </cell>
          <cell r="H4" t="str">
            <v>Wistar</v>
          </cell>
          <cell r="I4">
            <v>1.35</v>
          </cell>
        </row>
        <row r="5">
          <cell r="D5" t="str">
            <v/>
          </cell>
          <cell r="E5" t="str">
            <v/>
          </cell>
          <cell r="F5" t="e">
            <v>#DIV/0!</v>
          </cell>
          <cell r="G5" t="str">
            <v/>
          </cell>
          <cell r="H5" t="str">
            <v/>
          </cell>
          <cell r="I5" t="e">
            <v>#DIV/0!</v>
          </cell>
        </row>
        <row r="6">
          <cell r="D6" t="str">
            <v/>
          </cell>
          <cell r="E6" t="str">
            <v/>
          </cell>
          <cell r="F6" t="e">
            <v>#DIV/0!</v>
          </cell>
          <cell r="G6" t="str">
            <v/>
          </cell>
          <cell r="H6" t="str">
            <v/>
          </cell>
          <cell r="I6" t="e">
            <v>#DIV/0!</v>
          </cell>
        </row>
        <row r="7">
          <cell r="D7" t="str">
            <v/>
          </cell>
          <cell r="E7" t="str">
            <v/>
          </cell>
          <cell r="F7" t="e">
            <v>#DIV/0!</v>
          </cell>
          <cell r="G7" t="str">
            <v/>
          </cell>
          <cell r="H7" t="str">
            <v/>
          </cell>
          <cell r="I7" t="e">
            <v>#DIV/0!</v>
          </cell>
        </row>
        <row r="8">
          <cell r="D8" t="str">
            <v/>
          </cell>
          <cell r="E8" t="str">
            <v/>
          </cell>
          <cell r="F8" t="e">
            <v>#DIV/0!</v>
          </cell>
          <cell r="G8" t="str">
            <v/>
          </cell>
          <cell r="H8" t="str">
            <v/>
          </cell>
          <cell r="I8" t="e">
            <v>#DIV/0!</v>
          </cell>
        </row>
        <row r="9">
          <cell r="D9" t="str">
            <v/>
          </cell>
          <cell r="E9" t="str">
            <v/>
          </cell>
          <cell r="F9" t="e">
            <v>#DIV/0!</v>
          </cell>
          <cell r="G9" t="str">
            <v/>
          </cell>
          <cell r="H9" t="str">
            <v/>
          </cell>
          <cell r="I9" t="e">
            <v>#DIV/0!</v>
          </cell>
        </row>
        <row r="10">
          <cell r="D10" t="str">
            <v/>
          </cell>
          <cell r="E10" t="str">
            <v/>
          </cell>
          <cell r="F10" t="e">
            <v>#DIV/0!</v>
          </cell>
          <cell r="G10" t="str">
            <v/>
          </cell>
          <cell r="H10" t="str">
            <v/>
          </cell>
          <cell r="I10" t="e">
            <v>#DIV/0!</v>
          </cell>
        </row>
        <row r="11">
          <cell r="D11" t="str">
            <v/>
          </cell>
          <cell r="E11" t="str">
            <v/>
          </cell>
          <cell r="F11" t="e">
            <v>#DIV/0!</v>
          </cell>
          <cell r="G11" t="str">
            <v/>
          </cell>
          <cell r="H11" t="str">
            <v/>
          </cell>
          <cell r="I11" t="e">
            <v>#DIV/0!</v>
          </cell>
        </row>
        <row r="12">
          <cell r="D12" t="str">
            <v/>
          </cell>
          <cell r="E12" t="str">
            <v/>
          </cell>
          <cell r="F12" t="e">
            <v>#DIV/0!</v>
          </cell>
          <cell r="G12" t="str">
            <v/>
          </cell>
          <cell r="H12" t="str">
            <v/>
          </cell>
          <cell r="I12" t="e">
            <v>#DIV/0!</v>
          </cell>
        </row>
        <row r="13">
          <cell r="D13" t="str">
            <v/>
          </cell>
          <cell r="E13" t="str">
            <v/>
          </cell>
          <cell r="F13" t="e">
            <v>#DIV/0!</v>
          </cell>
          <cell r="G13" t="str">
            <v/>
          </cell>
          <cell r="H13" t="str">
            <v/>
          </cell>
          <cell r="I13" t="e">
            <v>#DIV/0!</v>
          </cell>
        </row>
        <row r="14">
          <cell r="D14" t="str">
            <v/>
          </cell>
          <cell r="E14" t="str">
            <v/>
          </cell>
          <cell r="F14" t="e">
            <v>#DIV/0!</v>
          </cell>
          <cell r="G14" t="str">
            <v/>
          </cell>
          <cell r="H14" t="str">
            <v/>
          </cell>
          <cell r="I14" t="e">
            <v>#DIV/0!</v>
          </cell>
        </row>
        <row r="15">
          <cell r="D15" t="str">
            <v/>
          </cell>
          <cell r="E15" t="str">
            <v/>
          </cell>
          <cell r="F15" t="e">
            <v>#DIV/0!</v>
          </cell>
          <cell r="G15" t="str">
            <v/>
          </cell>
          <cell r="H15" t="str">
            <v/>
          </cell>
          <cell r="I15" t="e">
            <v>#DIV/0!</v>
          </cell>
        </row>
        <row r="16">
          <cell r="D16" t="str">
            <v/>
          </cell>
          <cell r="E16" t="str">
            <v/>
          </cell>
          <cell r="F16" t="e">
            <v>#DIV/0!</v>
          </cell>
          <cell r="G16" t="str">
            <v/>
          </cell>
          <cell r="H16" t="str">
            <v/>
          </cell>
          <cell r="I16" t="e">
            <v>#DIV/0!</v>
          </cell>
        </row>
        <row r="17">
          <cell r="D17" t="str">
            <v/>
          </cell>
          <cell r="E17" t="str">
            <v/>
          </cell>
          <cell r="F17" t="e">
            <v>#DIV/0!</v>
          </cell>
          <cell r="G17" t="str">
            <v/>
          </cell>
          <cell r="H17" t="str">
            <v/>
          </cell>
          <cell r="I17" t="e">
            <v>#DIV/0!</v>
          </cell>
        </row>
      </sheetData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実験情報入力"/>
      <sheetName val="WB結果入力"/>
      <sheetName val="Western blotting"/>
      <sheetName val="Western blotting (2)"/>
      <sheetName val="p 02-09-06 1"/>
      <sheetName val="速報"/>
      <sheetName val="Protein assay_Results"/>
      <sheetName val="Luc2_Results"/>
      <sheetName val="Luc1_Results"/>
      <sheetName val="Protein assay"/>
      <sheetName val="Luc2"/>
      <sheetName val="Luc1"/>
      <sheetName val="創剤代謝用"/>
      <sheetName val="Sampling 2 (2)"/>
      <sheetName val="Compounds創剤代謝用"/>
      <sheetName val="観察"/>
      <sheetName val="ケージラベル"/>
      <sheetName val="ケージラベル (2)"/>
      <sheetName val="ケージラベル (3)"/>
      <sheetName val="ケージラベル (4)"/>
      <sheetName val="ケージラベル (5)"/>
      <sheetName val="Sampling 1"/>
      <sheetName val="Sampling 2"/>
      <sheetName val="Administration"/>
      <sheetName val="Grouping  1"/>
      <sheetName val="Grouping 2"/>
      <sheetName val="Grouping 3"/>
      <sheetName val="Compounds"/>
      <sheetName val="Preparation of dosing soln."/>
    </sheetNames>
    <sheetDataSet>
      <sheetData sheetId="0">
        <row r="2">
          <cell r="A2" t="str">
            <v>Exp</v>
          </cell>
          <cell r="B2" t="str">
            <v>実験日</v>
          </cell>
          <cell r="C2" t="str">
            <v>腫瘍種</v>
          </cell>
          <cell r="D2" t="str">
            <v>入荷日</v>
          </cell>
          <cell r="E2" t="str">
            <v>入荷週齢</v>
          </cell>
          <cell r="F2" t="str">
            <v>系統</v>
          </cell>
          <cell r="G2" t="str">
            <v>雌雄</v>
          </cell>
          <cell r="H2" t="str">
            <v>マウス週齢</v>
          </cell>
          <cell r="I2" t="str">
            <v>目的</v>
          </cell>
        </row>
        <row r="3">
          <cell r="A3" t="str">
            <v>48</v>
          </cell>
          <cell r="B3">
            <v>38756</v>
          </cell>
          <cell r="C3" t="str">
            <v>SJSA-1RE#7</v>
          </cell>
          <cell r="D3">
            <v>38723</v>
          </cell>
          <cell r="E3">
            <v>5</v>
          </cell>
          <cell r="F3" t="str">
            <v>CAnN.Cg-Foxn1nu/CrlCrlj</v>
          </cell>
          <cell r="G3" t="str">
            <v>雄</v>
          </cell>
          <cell r="H3">
            <v>10</v>
          </cell>
          <cell r="I3" t="str">
            <v>1次スクリーニング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ment"/>
    </sheetNames>
    <sheetDataSet>
      <sheetData sheetId="0">
        <row r="2">
          <cell r="A2">
            <v>0.25</v>
          </cell>
        </row>
        <row r="3">
          <cell r="A3">
            <v>0.5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4</v>
          </cell>
        </row>
        <row r="7">
          <cell r="A7">
            <v>8</v>
          </cell>
        </row>
        <row r="22">
          <cell r="A22" t="str">
            <v>要素数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実験情報入力"/>
      <sheetName val="WB結果入力"/>
      <sheetName val="濃度結果入力"/>
      <sheetName val="選択肢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雄</v>
          </cell>
          <cell r="C2" t="str">
            <v>A2780</v>
          </cell>
          <cell r="E2" t="str">
            <v>1次スクリーニング</v>
          </cell>
          <cell r="G2" t="str">
            <v>CAnN.Cg-Foxn1nu/CrlCrlj</v>
          </cell>
          <cell r="I2" t="str">
            <v>Et/Tw</v>
          </cell>
          <cell r="K2" t="str">
            <v>○</v>
          </cell>
          <cell r="M2" t="str">
            <v>単回</v>
          </cell>
          <cell r="O2" t="str">
            <v>i.v.</v>
          </cell>
          <cell r="Q2" t="str">
            <v>+++</v>
          </cell>
        </row>
        <row r="3">
          <cell r="A3" t="str">
            <v>雌</v>
          </cell>
          <cell r="C3" t="str">
            <v>A2780/CP70</v>
          </cell>
          <cell r="E3" t="str">
            <v>p.o. I.v.比較</v>
          </cell>
          <cell r="I3" t="str">
            <v>Et/Tweenx3</v>
          </cell>
          <cell r="K3" t="str">
            <v>×</v>
          </cell>
          <cell r="M3" t="str">
            <v>2回（16+)</v>
          </cell>
          <cell r="O3" t="str">
            <v>p.o.</v>
          </cell>
          <cell r="Q3" t="str">
            <v>++</v>
          </cell>
        </row>
        <row r="4">
          <cell r="C4" t="str">
            <v>A549RE</v>
          </cell>
          <cell r="E4" t="str">
            <v>PK</v>
          </cell>
          <cell r="I4" t="str">
            <v>JP1/pH3</v>
          </cell>
          <cell r="M4" t="str">
            <v>単回</v>
          </cell>
          <cell r="Q4" t="str">
            <v>+</v>
          </cell>
        </row>
        <row r="5">
          <cell r="C5" t="str">
            <v>DLD-1</v>
          </cell>
          <cell r="E5" t="str">
            <v>バイオアッセイ</v>
          </cell>
          <cell r="I5" t="str">
            <v>JP1/Saline</v>
          </cell>
          <cell r="M5" t="str">
            <v>土日休薬</v>
          </cell>
          <cell r="Q5" t="str">
            <v>+/-</v>
          </cell>
        </row>
        <row r="6">
          <cell r="C6" t="str">
            <v>HCT116</v>
          </cell>
          <cell r="E6" t="str">
            <v>バイオアッセイ＋動態</v>
          </cell>
          <cell r="I6" t="str">
            <v>Klucel/Tween</v>
          </cell>
          <cell r="M6" t="str">
            <v>毎日連投</v>
          </cell>
          <cell r="Q6" t="str">
            <v>-</v>
          </cell>
        </row>
        <row r="7">
          <cell r="C7" t="str">
            <v>HCT116/E6#01</v>
          </cell>
          <cell r="E7" t="str">
            <v>バイオアッセイ＋濃度</v>
          </cell>
          <cell r="Q7" t="str">
            <v>ND</v>
          </cell>
        </row>
        <row r="8">
          <cell r="C8" t="str">
            <v>HCT116/Mock#01</v>
          </cell>
          <cell r="E8" t="str">
            <v>血中線型性</v>
          </cell>
        </row>
        <row r="9">
          <cell r="C9" t="str">
            <v>SJSA-1</v>
          </cell>
          <cell r="E9" t="str">
            <v>血中濃度予備検討</v>
          </cell>
        </row>
        <row r="10">
          <cell r="C10" t="str">
            <v>SJSA-1RE#7</v>
          </cell>
          <cell r="E10" t="str">
            <v>動態</v>
          </cell>
        </row>
        <row r="11">
          <cell r="C11" t="str">
            <v>SR</v>
          </cell>
          <cell r="E11" t="str">
            <v>連投時濃度</v>
          </cell>
        </row>
        <row r="12">
          <cell r="C12" t="str">
            <v>TC1</v>
          </cell>
        </row>
        <row r="13">
          <cell r="C13" t="str">
            <v>TC-1RE#1</v>
          </cell>
        </row>
        <row r="14">
          <cell r="C14" t="str">
            <v>TC-1RE#2</v>
          </cell>
        </row>
        <row r="15">
          <cell r="C15" t="str">
            <v>TC-1RE#3</v>
          </cell>
        </row>
        <row r="16">
          <cell r="C16" t="str">
            <v>TC-1RE#4</v>
          </cell>
        </row>
        <row r="17">
          <cell r="C17" t="str">
            <v>TC-1RE#5</v>
          </cell>
        </row>
        <row r="18">
          <cell r="C18" t="str">
            <v>TC-1RE#6</v>
          </cell>
        </row>
        <row r="19">
          <cell r="C19" t="str">
            <v>なし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0217LSC"/>
      <sheetName val="980217"/>
      <sheetName val="980306LSC"/>
      <sheetName val="980306"/>
      <sheetName val="980306 (2)"/>
      <sheetName val="980403LSC"/>
      <sheetName val="980403"/>
      <sheetName val="980520LSC"/>
      <sheetName val="980520"/>
      <sheetName val="980529LSC"/>
      <sheetName val="980529"/>
    </sheetNames>
    <sheetDataSet>
      <sheetData sheetId="0"/>
      <sheetData sheetId="1"/>
      <sheetData sheetId="2"/>
      <sheetData sheetId="3">
        <row r="35">
          <cell r="C35">
            <v>9.4E-2</v>
          </cell>
        </row>
        <row r="36">
          <cell r="C36">
            <v>0.17799999999999999</v>
          </cell>
        </row>
        <row r="37">
          <cell r="C37">
            <v>0.27700000000000002</v>
          </cell>
        </row>
        <row r="38">
          <cell r="C38">
            <v>0.34799999999999998</v>
          </cell>
        </row>
        <row r="39">
          <cell r="C39">
            <v>0.41399999999999998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0217LSC"/>
      <sheetName val="980217"/>
      <sheetName val="980306LSC"/>
      <sheetName val="980306"/>
      <sheetName val="980306 (2)"/>
      <sheetName val="980403LSC"/>
      <sheetName val="980403"/>
      <sheetName val="980520LSC"/>
      <sheetName val="980520"/>
      <sheetName val="980529LSC"/>
      <sheetName val="980529"/>
    </sheetNames>
    <sheetDataSet>
      <sheetData sheetId="0"/>
      <sheetData sheetId="1"/>
      <sheetData sheetId="2"/>
      <sheetData sheetId="3">
        <row r="35">
          <cell r="C35">
            <v>9.4E-2</v>
          </cell>
        </row>
        <row r="36">
          <cell r="C36">
            <v>0.17799999999999999</v>
          </cell>
        </row>
        <row r="37">
          <cell r="C37">
            <v>0.27700000000000002</v>
          </cell>
        </row>
        <row r="38">
          <cell r="C38">
            <v>0.34799999999999998</v>
          </cell>
        </row>
        <row r="39">
          <cell r="C39">
            <v>0.41399999999999998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C78(投与後観察)-腫瘍"/>
      <sheetName val="HCC78(投与後観察)-体重"/>
    </sheetNames>
    <sheetDataSet>
      <sheetData sheetId="0">
        <row r="30">
          <cell r="U30" t="str">
            <v>Vihicle</v>
          </cell>
          <cell r="BE30" t="str">
            <v>Vihicle</v>
          </cell>
        </row>
        <row r="31">
          <cell r="U31">
            <v>0</v>
          </cell>
          <cell r="V31">
            <v>3</v>
          </cell>
          <cell r="W31">
            <v>6</v>
          </cell>
          <cell r="X31">
            <v>9</v>
          </cell>
          <cell r="Y31">
            <v>14</v>
          </cell>
          <cell r="Z31">
            <v>17</v>
          </cell>
          <cell r="AA31">
            <v>21</v>
          </cell>
          <cell r="AB31">
            <v>25</v>
          </cell>
          <cell r="AC31">
            <v>28</v>
          </cell>
          <cell r="AD31">
            <v>31</v>
          </cell>
          <cell r="AE31">
            <v>35</v>
          </cell>
          <cell r="AF31">
            <v>38</v>
          </cell>
          <cell r="AG31">
            <v>43</v>
          </cell>
          <cell r="AH31">
            <v>48</v>
          </cell>
          <cell r="AI31">
            <v>52</v>
          </cell>
          <cell r="AJ31">
            <v>55</v>
          </cell>
          <cell r="BE31">
            <v>0</v>
          </cell>
          <cell r="BF31">
            <v>3</v>
          </cell>
          <cell r="BG31">
            <v>6</v>
          </cell>
          <cell r="BH31">
            <v>9</v>
          </cell>
          <cell r="BI31">
            <v>14</v>
          </cell>
          <cell r="BJ31">
            <v>17</v>
          </cell>
          <cell r="BK31">
            <v>21</v>
          </cell>
          <cell r="BL31">
            <v>25</v>
          </cell>
          <cell r="BM31">
            <v>28</v>
          </cell>
          <cell r="BN31">
            <v>31</v>
          </cell>
          <cell r="BO31">
            <v>35</v>
          </cell>
          <cell r="BP31">
            <v>38</v>
          </cell>
          <cell r="BQ31">
            <v>43</v>
          </cell>
          <cell r="BR31">
            <v>48</v>
          </cell>
          <cell r="BS31">
            <v>52</v>
          </cell>
          <cell r="BT31">
            <v>55</v>
          </cell>
        </row>
        <row r="38">
          <cell r="U38">
            <v>138.77800199999999</v>
          </cell>
          <cell r="V38">
            <v>202.98012916666667</v>
          </cell>
          <cell r="W38">
            <v>229.54795525</v>
          </cell>
          <cell r="X38">
            <v>236.50456041666666</v>
          </cell>
          <cell r="Y38">
            <v>250.9645423333333</v>
          </cell>
          <cell r="Z38">
            <v>317.93994700000002</v>
          </cell>
          <cell r="AA38">
            <v>356.61382358333339</v>
          </cell>
          <cell r="AB38">
            <v>456.36858966666665</v>
          </cell>
          <cell r="AC38">
            <v>453.62245058333332</v>
          </cell>
          <cell r="AD38">
            <v>507.81448333333333</v>
          </cell>
          <cell r="AE38">
            <v>528.30341480000004</v>
          </cell>
          <cell r="AF38">
            <v>525.80153919999998</v>
          </cell>
          <cell r="AG38">
            <v>598.26131289999989</v>
          </cell>
          <cell r="AH38">
            <v>622.94982850000008</v>
          </cell>
          <cell r="BE38">
            <v>141.74304949999998</v>
          </cell>
          <cell r="BF38">
            <v>179.75707883333334</v>
          </cell>
          <cell r="BG38">
            <v>219.99948541666666</v>
          </cell>
          <cell r="BH38">
            <v>224.38224675000001</v>
          </cell>
          <cell r="BI38">
            <v>265.72748350000001</v>
          </cell>
          <cell r="BJ38">
            <v>278.8218756666667</v>
          </cell>
          <cell r="BK38">
            <v>382.48736033333336</v>
          </cell>
          <cell r="BL38">
            <v>414.22994499999999</v>
          </cell>
          <cell r="BM38">
            <v>393.73538366666668</v>
          </cell>
          <cell r="BN38">
            <v>500.65864075000007</v>
          </cell>
          <cell r="BO38">
            <v>510.1575952</v>
          </cell>
          <cell r="BP38">
            <v>498.929006625</v>
          </cell>
          <cell r="BQ38">
            <v>614.71539616666678</v>
          </cell>
        </row>
        <row r="39">
          <cell r="U39">
            <v>30.256527345246155</v>
          </cell>
          <cell r="V39">
            <v>51.676411049557707</v>
          </cell>
          <cell r="W39">
            <v>56.38130221098745</v>
          </cell>
          <cell r="X39">
            <v>39.143830641376574</v>
          </cell>
          <cell r="Y39">
            <v>56.13382696626428</v>
          </cell>
          <cell r="Z39">
            <v>58.696596524607102</v>
          </cell>
          <cell r="AA39">
            <v>38.275098325995188</v>
          </cell>
          <cell r="AB39">
            <v>72.881690065748728</v>
          </cell>
          <cell r="AC39">
            <v>78.820933762249268</v>
          </cell>
          <cell r="AD39">
            <v>102.16716811148214</v>
          </cell>
          <cell r="AE39">
            <v>103.44103019953684</v>
          </cell>
          <cell r="AF39">
            <v>43.19367059169398</v>
          </cell>
          <cell r="AG39">
            <v>82.888694805481549</v>
          </cell>
          <cell r="AH39">
            <v>59.410540038976691</v>
          </cell>
          <cell r="BE39">
            <v>50.468053902749894</v>
          </cell>
          <cell r="BF39">
            <v>59.265864609385559</v>
          </cell>
          <cell r="BG39">
            <v>72.147969876934994</v>
          </cell>
          <cell r="BH39">
            <v>60.380821433529306</v>
          </cell>
          <cell r="BI39">
            <v>85.866267664774327</v>
          </cell>
          <cell r="BJ39">
            <v>74.068433384298913</v>
          </cell>
          <cell r="BK39">
            <v>85.064068086342729</v>
          </cell>
          <cell r="BL39">
            <v>86.728053412996005</v>
          </cell>
          <cell r="BM39">
            <v>77.552780107260944</v>
          </cell>
          <cell r="BN39">
            <v>103.80188133543496</v>
          </cell>
          <cell r="BO39">
            <v>122.75504930853633</v>
          </cell>
          <cell r="BP39">
            <v>82.99773577152078</v>
          </cell>
          <cell r="BQ39">
            <v>54.141439400572736</v>
          </cell>
        </row>
        <row r="41">
          <cell r="U41" t="str">
            <v>Crizotinib 50mg/kg</v>
          </cell>
          <cell r="BE41" t="str">
            <v>Crizotinib 50mg/kg</v>
          </cell>
        </row>
        <row r="42">
          <cell r="U42">
            <v>0</v>
          </cell>
          <cell r="V42">
            <v>3</v>
          </cell>
          <cell r="W42">
            <v>6</v>
          </cell>
          <cell r="X42">
            <v>9</v>
          </cell>
          <cell r="Y42">
            <v>14</v>
          </cell>
          <cell r="Z42">
            <v>17</v>
          </cell>
          <cell r="AA42">
            <v>21</v>
          </cell>
          <cell r="AB42">
            <v>25</v>
          </cell>
          <cell r="AC42">
            <v>28</v>
          </cell>
          <cell r="AD42">
            <v>31</v>
          </cell>
          <cell r="AE42">
            <v>35</v>
          </cell>
          <cell r="AF42">
            <v>38</v>
          </cell>
          <cell r="AG42">
            <v>43</v>
          </cell>
          <cell r="AH42">
            <v>48</v>
          </cell>
          <cell r="AI42">
            <v>52</v>
          </cell>
          <cell r="AJ42">
            <v>55</v>
          </cell>
          <cell r="BE42">
            <v>0</v>
          </cell>
          <cell r="BF42">
            <v>3</v>
          </cell>
          <cell r="BG42">
            <v>6</v>
          </cell>
          <cell r="BH42">
            <v>9</v>
          </cell>
          <cell r="BI42">
            <v>14</v>
          </cell>
          <cell r="BJ42">
            <v>17</v>
          </cell>
          <cell r="BK42">
            <v>21</v>
          </cell>
          <cell r="BL42">
            <v>25</v>
          </cell>
          <cell r="BM42">
            <v>28</v>
          </cell>
          <cell r="BN42">
            <v>31</v>
          </cell>
          <cell r="BO42">
            <v>35</v>
          </cell>
          <cell r="BP42">
            <v>38</v>
          </cell>
          <cell r="BQ42">
            <v>43</v>
          </cell>
          <cell r="BR42">
            <v>48</v>
          </cell>
          <cell r="BS42">
            <v>52</v>
          </cell>
          <cell r="BT42">
            <v>55</v>
          </cell>
        </row>
        <row r="49">
          <cell r="U49">
            <v>138.67913241666665</v>
          </cell>
          <cell r="V49">
            <v>103.36403716666668</v>
          </cell>
          <cell r="W49">
            <v>90.701052416666656</v>
          </cell>
          <cell r="X49">
            <v>74.29733208333333</v>
          </cell>
          <cell r="Y49">
            <v>67.301708000000005</v>
          </cell>
          <cell r="Z49">
            <v>54.854198333333329</v>
          </cell>
          <cell r="AA49">
            <v>46.22288283333333</v>
          </cell>
          <cell r="AB49">
            <v>35.934584333333341</v>
          </cell>
          <cell r="AC49">
            <v>36.721808500000002</v>
          </cell>
          <cell r="AD49">
            <v>42.914020833333325</v>
          </cell>
          <cell r="AE49">
            <v>57.707465583333338</v>
          </cell>
          <cell r="AF49">
            <v>51.69687858333333</v>
          </cell>
          <cell r="AG49">
            <v>77.467109333333326</v>
          </cell>
          <cell r="AH49">
            <v>99.595255583333355</v>
          </cell>
          <cell r="AI49">
            <v>136.58261166666668</v>
          </cell>
          <cell r="AJ49">
            <v>155.13787466666668</v>
          </cell>
          <cell r="BE49">
            <v>155.6721379</v>
          </cell>
          <cell r="BF49">
            <v>151.26231719999998</v>
          </cell>
          <cell r="BG49">
            <v>178.89478550000001</v>
          </cell>
          <cell r="BH49">
            <v>175.9196216</v>
          </cell>
          <cell r="BI49">
            <v>197.98169320000002</v>
          </cell>
          <cell r="BJ49">
            <v>191.52413899999999</v>
          </cell>
          <cell r="BK49">
            <v>279.55714899999998</v>
          </cell>
          <cell r="BL49">
            <v>309.33034600000002</v>
          </cell>
          <cell r="BM49">
            <v>331.85093790000002</v>
          </cell>
          <cell r="BN49">
            <v>411.23973469999999</v>
          </cell>
          <cell r="BO49">
            <v>404.36598549999997</v>
          </cell>
          <cell r="BP49">
            <v>403.19919887500004</v>
          </cell>
          <cell r="BQ49">
            <v>431.6632541666666</v>
          </cell>
        </row>
        <row r="50">
          <cell r="U50">
            <v>32.171736030915703</v>
          </cell>
          <cell r="V50">
            <v>38.377290170830932</v>
          </cell>
          <cell r="W50">
            <v>37.081482960553323</v>
          </cell>
          <cell r="X50">
            <v>33.239584387821566</v>
          </cell>
          <cell r="Y50">
            <v>30.885795614936388</v>
          </cell>
          <cell r="Z50">
            <v>18.471069515661977</v>
          </cell>
          <cell r="AA50">
            <v>14.058850287807703</v>
          </cell>
          <cell r="AB50">
            <v>8.5979925364185146</v>
          </cell>
          <cell r="AC50">
            <v>10.944254140972054</v>
          </cell>
          <cell r="AD50">
            <v>18.880887962046842</v>
          </cell>
          <cell r="AE50">
            <v>38.338539499599783</v>
          </cell>
          <cell r="AF50">
            <v>20.183124819189736</v>
          </cell>
          <cell r="AG50">
            <v>38.542186217877514</v>
          </cell>
          <cell r="AH50">
            <v>55.849674978500467</v>
          </cell>
          <cell r="AI50">
            <v>72.284182598060639</v>
          </cell>
          <cell r="AJ50">
            <v>76.941077191610574</v>
          </cell>
          <cell r="BE50">
            <v>42.615939471434324</v>
          </cell>
          <cell r="BF50">
            <v>37.326101739236101</v>
          </cell>
          <cell r="BG50">
            <v>47.324764048721974</v>
          </cell>
          <cell r="BH50">
            <v>58.432864063506607</v>
          </cell>
          <cell r="BI50">
            <v>67.355803677740084</v>
          </cell>
          <cell r="BJ50">
            <v>70.378426450839413</v>
          </cell>
          <cell r="BK50">
            <v>91.47252362150823</v>
          </cell>
          <cell r="BL50">
            <v>120.033861761724</v>
          </cell>
          <cell r="BM50">
            <v>119.93926262656628</v>
          </cell>
          <cell r="BN50">
            <v>175.19223505823226</v>
          </cell>
          <cell r="BO50">
            <v>166.75033283958328</v>
          </cell>
          <cell r="BP50">
            <v>206.43596285847028</v>
          </cell>
          <cell r="BQ50">
            <v>230.60616538718904</v>
          </cell>
        </row>
        <row r="52">
          <cell r="U52" t="str">
            <v>Crizotinib 100mg/kg</v>
          </cell>
          <cell r="BE52" t="str">
            <v>Crizotinib 100mg/kg</v>
          </cell>
        </row>
        <row r="53">
          <cell r="U53">
            <v>0</v>
          </cell>
          <cell r="V53">
            <v>3</v>
          </cell>
          <cell r="W53">
            <v>6</v>
          </cell>
          <cell r="X53">
            <v>9</v>
          </cell>
          <cell r="Y53">
            <v>14</v>
          </cell>
          <cell r="Z53">
            <v>17</v>
          </cell>
          <cell r="AA53">
            <v>21</v>
          </cell>
          <cell r="AB53">
            <v>25</v>
          </cell>
          <cell r="AC53">
            <v>28</v>
          </cell>
          <cell r="AD53">
            <v>31</v>
          </cell>
          <cell r="AE53">
            <v>35</v>
          </cell>
          <cell r="AF53">
            <v>38</v>
          </cell>
          <cell r="AG53">
            <v>43</v>
          </cell>
          <cell r="AH53">
            <v>48</v>
          </cell>
          <cell r="AI53">
            <v>52</v>
          </cell>
          <cell r="AJ53">
            <v>55</v>
          </cell>
          <cell r="BE53">
            <v>0</v>
          </cell>
          <cell r="BF53">
            <v>3</v>
          </cell>
          <cell r="BG53">
            <v>6</v>
          </cell>
          <cell r="BH53">
            <v>9</v>
          </cell>
          <cell r="BI53">
            <v>14</v>
          </cell>
          <cell r="BJ53">
            <v>17</v>
          </cell>
          <cell r="BK53">
            <v>21</v>
          </cell>
          <cell r="BL53">
            <v>25</v>
          </cell>
          <cell r="BM53">
            <v>28</v>
          </cell>
          <cell r="BN53">
            <v>31</v>
          </cell>
          <cell r="BO53">
            <v>35</v>
          </cell>
          <cell r="BP53">
            <v>38</v>
          </cell>
          <cell r="BQ53">
            <v>43</v>
          </cell>
          <cell r="BR53">
            <v>48</v>
          </cell>
          <cell r="BS53">
            <v>52</v>
          </cell>
          <cell r="BT53">
            <v>55</v>
          </cell>
        </row>
        <row r="60">
          <cell r="U60">
            <v>146.92297425000001</v>
          </cell>
          <cell r="V60">
            <v>90.894950875000006</v>
          </cell>
          <cell r="W60">
            <v>63.374143000000004</v>
          </cell>
          <cell r="X60">
            <v>29.567624000000002</v>
          </cell>
          <cell r="Y60">
            <v>18.890056125000001</v>
          </cell>
          <cell r="Z60">
            <v>17.827005999999997</v>
          </cell>
          <cell r="AA60">
            <v>13.117859624999999</v>
          </cell>
          <cell r="AB60">
            <v>10.067488624999999</v>
          </cell>
          <cell r="AC60">
            <v>10.720454499999999</v>
          </cell>
          <cell r="AD60">
            <v>11.04845375</v>
          </cell>
          <cell r="AE60">
            <v>12.147710374999999</v>
          </cell>
          <cell r="AF60">
            <v>9.5246810000000011</v>
          </cell>
          <cell r="AG60">
            <v>16.539735999999994</v>
          </cell>
          <cell r="AH60">
            <v>23.414098874999997</v>
          </cell>
          <cell r="AI60">
            <v>39.220921500000003</v>
          </cell>
          <cell r="AJ60">
            <v>50.310436124999995</v>
          </cell>
          <cell r="BE60">
            <v>132.1750274</v>
          </cell>
          <cell r="BF60">
            <v>105.60154380000002</v>
          </cell>
          <cell r="BG60">
            <v>114.62746890000001</v>
          </cell>
          <cell r="BH60">
            <v>108.6880128</v>
          </cell>
          <cell r="BI60">
            <v>123.6471671</v>
          </cell>
          <cell r="BJ60">
            <v>128.03089640000002</v>
          </cell>
          <cell r="BK60">
            <v>194.89326890000001</v>
          </cell>
          <cell r="BL60">
            <v>217.48295869999998</v>
          </cell>
          <cell r="BM60">
            <v>239.19286629999996</v>
          </cell>
          <cell r="BN60">
            <v>291.10628110000005</v>
          </cell>
          <cell r="BO60">
            <v>376.00753939999998</v>
          </cell>
          <cell r="BP60">
            <v>452.1503998</v>
          </cell>
          <cell r="BQ60">
            <v>549.86904662500001</v>
          </cell>
          <cell r="BR60">
            <v>587.92638412500003</v>
          </cell>
        </row>
        <row r="61">
          <cell r="U61">
            <v>34.230019056003727</v>
          </cell>
          <cell r="V61">
            <v>14.168950453368097</v>
          </cell>
          <cell r="W61">
            <v>11.383895518634461</v>
          </cell>
          <cell r="X61">
            <v>7.2099629842926323</v>
          </cell>
          <cell r="Y61">
            <v>6.3928064893258467</v>
          </cell>
          <cell r="Z61">
            <v>2.9032293843306256</v>
          </cell>
          <cell r="AA61">
            <v>3.9199237635636828</v>
          </cell>
          <cell r="AB61">
            <v>4.4451684356279335</v>
          </cell>
          <cell r="AC61">
            <v>4.1815853997849946</v>
          </cell>
          <cell r="AD61">
            <v>3.3452994715267916</v>
          </cell>
          <cell r="AE61">
            <v>2.7756825307529791</v>
          </cell>
          <cell r="AF61">
            <v>7.0188826109331659</v>
          </cell>
          <cell r="AG61">
            <v>16.797238372497649</v>
          </cell>
          <cell r="AH61">
            <v>25.918436692247329</v>
          </cell>
          <cell r="AI61">
            <v>46.302145650012328</v>
          </cell>
          <cell r="AJ61">
            <v>66.500528251310882</v>
          </cell>
          <cell r="BE61">
            <v>52.604078649133555</v>
          </cell>
          <cell r="BF61">
            <v>41.174312245828752</v>
          </cell>
          <cell r="BG61">
            <v>33.64727171360726</v>
          </cell>
          <cell r="BH61">
            <v>32.588395488270564</v>
          </cell>
          <cell r="BI61">
            <v>25.050817729116261</v>
          </cell>
          <cell r="BJ61">
            <v>40.511997877860722</v>
          </cell>
          <cell r="BK61">
            <v>61.796239254678163</v>
          </cell>
          <cell r="BL61">
            <v>59.295251728296797</v>
          </cell>
          <cell r="BM61">
            <v>76.050441704316299</v>
          </cell>
          <cell r="BN61">
            <v>35.200148133094132</v>
          </cell>
          <cell r="BO61">
            <v>87.994217759363053</v>
          </cell>
          <cell r="BP61">
            <v>114.78469344044852</v>
          </cell>
          <cell r="BQ61">
            <v>56.138211087080755</v>
          </cell>
          <cell r="BR61">
            <v>107.06581973127231</v>
          </cell>
        </row>
        <row r="63">
          <cell r="U63" t="str">
            <v>DS6051b 50mg/kg</v>
          </cell>
          <cell r="BE63" t="str">
            <v>DS6051b 50mg/kg</v>
          </cell>
        </row>
        <row r="64">
          <cell r="U64">
            <v>0</v>
          </cell>
          <cell r="V64">
            <v>3</v>
          </cell>
          <cell r="W64">
            <v>6</v>
          </cell>
          <cell r="X64">
            <v>9</v>
          </cell>
          <cell r="Y64">
            <v>14</v>
          </cell>
          <cell r="Z64">
            <v>17</v>
          </cell>
          <cell r="AA64">
            <v>21</v>
          </cell>
          <cell r="AB64">
            <v>25</v>
          </cell>
          <cell r="AC64">
            <v>28</v>
          </cell>
          <cell r="AD64">
            <v>31</v>
          </cell>
          <cell r="AE64">
            <v>35</v>
          </cell>
          <cell r="AF64">
            <v>38</v>
          </cell>
          <cell r="AG64">
            <v>43</v>
          </cell>
          <cell r="AH64">
            <v>48</v>
          </cell>
          <cell r="AI64">
            <v>52</v>
          </cell>
          <cell r="AJ64">
            <v>55</v>
          </cell>
          <cell r="BE64">
            <v>0</v>
          </cell>
          <cell r="BF64">
            <v>3</v>
          </cell>
          <cell r="BG64">
            <v>6</v>
          </cell>
          <cell r="BH64">
            <v>9</v>
          </cell>
          <cell r="BI64">
            <v>14</v>
          </cell>
          <cell r="BJ64">
            <v>17</v>
          </cell>
          <cell r="BK64">
            <v>21</v>
          </cell>
          <cell r="BL64">
            <v>25</v>
          </cell>
          <cell r="BM64">
            <v>28</v>
          </cell>
          <cell r="BN64">
            <v>31</v>
          </cell>
          <cell r="BO64">
            <v>35</v>
          </cell>
          <cell r="BP64">
            <v>38</v>
          </cell>
          <cell r="BQ64">
            <v>43</v>
          </cell>
          <cell r="BR64">
            <v>48</v>
          </cell>
          <cell r="BS64">
            <v>52</v>
          </cell>
          <cell r="BT64">
            <v>55</v>
          </cell>
        </row>
        <row r="71">
          <cell r="U71">
            <v>138.39600591666667</v>
          </cell>
          <cell r="V71">
            <v>80.424912583333324</v>
          </cell>
          <cell r="W71">
            <v>46.099421750000005</v>
          </cell>
          <cell r="X71">
            <v>37.333197750000004</v>
          </cell>
          <cell r="Y71">
            <v>19.456275916666666</v>
          </cell>
          <cell r="Z71">
            <v>22.200898083333332</v>
          </cell>
          <cell r="AA71">
            <v>15.194312583333334</v>
          </cell>
          <cell r="AB71">
            <v>10.429616416666667</v>
          </cell>
          <cell r="AC71">
            <v>6.5582473333333331</v>
          </cell>
          <cell r="AD71">
            <v>8.3489147499999987</v>
          </cell>
          <cell r="AE71">
            <v>8.1859276666666663</v>
          </cell>
          <cell r="AF71">
            <v>8.5446582499999995</v>
          </cell>
          <cell r="AG71">
            <v>9.4786639166666671</v>
          </cell>
          <cell r="AH71">
            <v>4.0354927499999995</v>
          </cell>
          <cell r="AI71">
            <v>6.1902865</v>
          </cell>
          <cell r="AJ71">
            <v>7.4275930000000008</v>
          </cell>
          <cell r="BE71">
            <v>141.50631075000001</v>
          </cell>
          <cell r="BF71">
            <v>112.95825375</v>
          </cell>
          <cell r="BG71">
            <v>113.40063066666666</v>
          </cell>
          <cell r="BH71">
            <v>92.985892916666657</v>
          </cell>
          <cell r="BI71">
            <v>73.948841333333334</v>
          </cell>
          <cell r="BJ71">
            <v>79.982913333333343</v>
          </cell>
          <cell r="BK71">
            <v>96.965589333333341</v>
          </cell>
          <cell r="BL71">
            <v>137.74964674999998</v>
          </cell>
          <cell r="BM71">
            <v>153.31194141666666</v>
          </cell>
          <cell r="BN71">
            <v>168.97034175000002</v>
          </cell>
          <cell r="BO71">
            <v>231.37750175000005</v>
          </cell>
          <cell r="BP71">
            <v>224.09698158333336</v>
          </cell>
          <cell r="BQ71">
            <v>291.88668333333334</v>
          </cell>
          <cell r="BR71">
            <v>260.07684449999999</v>
          </cell>
          <cell r="BS71">
            <v>339.13450749999998</v>
          </cell>
          <cell r="BT71">
            <v>309.83386424999998</v>
          </cell>
        </row>
        <row r="72">
          <cell r="U72">
            <v>27.78057130556952</v>
          </cell>
          <cell r="V72">
            <v>20.101730317638737</v>
          </cell>
          <cell r="W72">
            <v>13.84316438553939</v>
          </cell>
          <cell r="X72">
            <v>12.979895439495943</v>
          </cell>
          <cell r="Y72">
            <v>4.8112732701235554</v>
          </cell>
          <cell r="Z72">
            <v>4.4075631747351691</v>
          </cell>
          <cell r="AA72">
            <v>4.1940420713540032</v>
          </cell>
          <cell r="AB72">
            <v>4.6823825369122325</v>
          </cell>
          <cell r="AC72">
            <v>1.7552906530849726</v>
          </cell>
          <cell r="AD72">
            <v>2.3704230178112264</v>
          </cell>
          <cell r="AE72">
            <v>3.066334944070245</v>
          </cell>
          <cell r="AF72">
            <v>2.4032498762461989</v>
          </cell>
          <cell r="AG72">
            <v>3.6156241514859948</v>
          </cell>
          <cell r="AH72">
            <v>2.3872557112623651</v>
          </cell>
          <cell r="AI72">
            <v>6.8648277131139288</v>
          </cell>
          <cell r="AJ72">
            <v>4.7107000437026771</v>
          </cell>
          <cell r="BE72">
            <v>56.299986961567065</v>
          </cell>
          <cell r="BF72">
            <v>52.019429768134209</v>
          </cell>
          <cell r="BG72">
            <v>66.083005248015468</v>
          </cell>
          <cell r="BH72">
            <v>39.205954579419632</v>
          </cell>
          <cell r="BI72">
            <v>42.884044434642306</v>
          </cell>
          <cell r="BJ72">
            <v>36.010707991749399</v>
          </cell>
          <cell r="BK72">
            <v>40.920642299055231</v>
          </cell>
          <cell r="BL72">
            <v>68.16816539179132</v>
          </cell>
          <cell r="BM72">
            <v>88.751008459743034</v>
          </cell>
          <cell r="BN72">
            <v>103.92865071586913</v>
          </cell>
          <cell r="BO72">
            <v>170.40167321969997</v>
          </cell>
          <cell r="BP72">
            <v>160.01968461285506</v>
          </cell>
          <cell r="BQ72">
            <v>186.62197159641659</v>
          </cell>
          <cell r="BR72">
            <v>156.87587524996979</v>
          </cell>
          <cell r="BS72">
            <v>220.89858075748</v>
          </cell>
          <cell r="BT72">
            <v>179.14638553065126</v>
          </cell>
        </row>
        <row r="74">
          <cell r="U74" t="str">
            <v>DS6051b 100mg/kg</v>
          </cell>
          <cell r="BE74" t="str">
            <v>DS6051b 100mg/kg</v>
          </cell>
        </row>
        <row r="75">
          <cell r="U75">
            <v>0</v>
          </cell>
          <cell r="V75">
            <v>3</v>
          </cell>
          <cell r="W75">
            <v>6</v>
          </cell>
          <cell r="X75">
            <v>9</v>
          </cell>
          <cell r="Y75">
            <v>14</v>
          </cell>
          <cell r="Z75">
            <v>17</v>
          </cell>
          <cell r="AA75">
            <v>21</v>
          </cell>
          <cell r="AB75">
            <v>25</v>
          </cell>
          <cell r="AC75">
            <v>28</v>
          </cell>
          <cell r="AD75">
            <v>31</v>
          </cell>
          <cell r="AE75">
            <v>35</v>
          </cell>
          <cell r="AF75">
            <v>38</v>
          </cell>
          <cell r="AG75">
            <v>43</v>
          </cell>
          <cell r="AH75">
            <v>48</v>
          </cell>
          <cell r="AI75">
            <v>52</v>
          </cell>
          <cell r="AJ75">
            <v>55</v>
          </cell>
          <cell r="BE75">
            <v>0</v>
          </cell>
          <cell r="BF75">
            <v>3</v>
          </cell>
          <cell r="BG75">
            <v>6</v>
          </cell>
          <cell r="BH75">
            <v>9</v>
          </cell>
          <cell r="BI75">
            <v>14</v>
          </cell>
          <cell r="BJ75">
            <v>17</v>
          </cell>
          <cell r="BK75">
            <v>21</v>
          </cell>
          <cell r="BL75">
            <v>25</v>
          </cell>
          <cell r="BM75">
            <v>28</v>
          </cell>
          <cell r="BN75">
            <v>31</v>
          </cell>
          <cell r="BO75">
            <v>35</v>
          </cell>
          <cell r="BP75">
            <v>38</v>
          </cell>
          <cell r="BQ75">
            <v>43</v>
          </cell>
          <cell r="BR75">
            <v>48</v>
          </cell>
          <cell r="BS75">
            <v>52</v>
          </cell>
          <cell r="BT75">
            <v>55</v>
          </cell>
        </row>
        <row r="82">
          <cell r="U82">
            <v>141.4446599</v>
          </cell>
          <cell r="V82">
            <v>65.386245800000012</v>
          </cell>
          <cell r="W82">
            <v>42.852108700000002</v>
          </cell>
          <cell r="X82">
            <v>22.445330899999995</v>
          </cell>
          <cell r="Y82">
            <v>15.9737594</v>
          </cell>
          <cell r="Z82">
            <v>21.291661999999999</v>
          </cell>
          <cell r="AA82">
            <v>15.103691699999999</v>
          </cell>
          <cell r="AB82">
            <v>9.0523430000000005</v>
          </cell>
          <cell r="AC82">
            <v>5.8454238000000007</v>
          </cell>
          <cell r="AD82">
            <v>8.1986545</v>
          </cell>
          <cell r="AE82">
            <v>6.8559178999999997</v>
          </cell>
          <cell r="AF82">
            <v>5.9537925000000005</v>
          </cell>
          <cell r="AG82">
            <v>9.0618930000000013</v>
          </cell>
          <cell r="AH82">
            <v>4.1923405999999996</v>
          </cell>
          <cell r="AI82">
            <v>3.5974371000000005</v>
          </cell>
          <cell r="AJ82">
            <v>4.9290063000000002</v>
          </cell>
          <cell r="BE82">
            <v>146.65460420000002</v>
          </cell>
          <cell r="BF82">
            <v>95.844695700000017</v>
          </cell>
          <cell r="BG82">
            <v>65.01392890000001</v>
          </cell>
          <cell r="BH82">
            <v>45.288436000000004</v>
          </cell>
          <cell r="BI82">
            <v>30.733354800000001</v>
          </cell>
          <cell r="BJ82">
            <v>36.221552099999997</v>
          </cell>
          <cell r="BK82">
            <v>31.408151799999995</v>
          </cell>
          <cell r="BL82">
            <v>33.353202999999993</v>
          </cell>
          <cell r="BM82">
            <v>32.012386599999999</v>
          </cell>
          <cell r="BN82">
            <v>47.678715499999996</v>
          </cell>
          <cell r="BO82">
            <v>81.575903099999991</v>
          </cell>
          <cell r="BP82">
            <v>106.04530550000001</v>
          </cell>
          <cell r="BQ82">
            <v>104.0010796</v>
          </cell>
          <cell r="BR82">
            <v>101.8423818</v>
          </cell>
          <cell r="BS82">
            <v>129.24365083333333</v>
          </cell>
          <cell r="BT82">
            <v>112.3101758333333</v>
          </cell>
        </row>
        <row r="83">
          <cell r="U83">
            <v>35.406290349007946</v>
          </cell>
          <cell r="V83">
            <v>13.521037528216793</v>
          </cell>
          <cell r="W83">
            <v>8.397004255061745</v>
          </cell>
          <cell r="X83">
            <v>6.7446549352840135</v>
          </cell>
          <cell r="Y83">
            <v>3.873986192823339</v>
          </cell>
          <cell r="Z83">
            <v>3.4274073640948219</v>
          </cell>
          <cell r="AA83">
            <v>2.1026660389960945</v>
          </cell>
          <cell r="AB83">
            <v>3.703559304181586</v>
          </cell>
          <cell r="AC83">
            <v>1.9170441715644442</v>
          </cell>
          <cell r="AD83">
            <v>2.6498420868223449</v>
          </cell>
          <cell r="AE83">
            <v>3.4792214890631814</v>
          </cell>
          <cell r="AF83">
            <v>2.1404730433501733</v>
          </cell>
          <cell r="AG83">
            <v>5.3836380311348035</v>
          </cell>
          <cell r="AH83">
            <v>3.2400847547998137</v>
          </cell>
          <cell r="AI83">
            <v>4.3916853813238443</v>
          </cell>
          <cell r="AJ83">
            <v>1.4523960029334106</v>
          </cell>
          <cell r="BE83">
            <v>51.197813011211487</v>
          </cell>
          <cell r="BF83">
            <v>21.947243317595877</v>
          </cell>
          <cell r="BG83">
            <v>9.2099327561770323</v>
          </cell>
          <cell r="BH83">
            <v>8.8103618345831158</v>
          </cell>
          <cell r="BI83">
            <v>9.5086250078641186</v>
          </cell>
          <cell r="BJ83">
            <v>11.146399825975559</v>
          </cell>
          <cell r="BK83">
            <v>11.005579237991842</v>
          </cell>
          <cell r="BL83">
            <v>18.977278460616624</v>
          </cell>
          <cell r="BM83">
            <v>14.565175677609179</v>
          </cell>
          <cell r="BN83">
            <v>27.473522090729034</v>
          </cell>
          <cell r="BO83">
            <v>66.782920988473734</v>
          </cell>
          <cell r="BP83">
            <v>95.250226332563059</v>
          </cell>
          <cell r="BQ83">
            <v>80.530772419376817</v>
          </cell>
          <cell r="BR83">
            <v>84.822846741070407</v>
          </cell>
          <cell r="BS83">
            <v>107.29845280551095</v>
          </cell>
          <cell r="BT83">
            <v>97.893272925750381</v>
          </cell>
        </row>
        <row r="86">
          <cell r="U86">
            <v>0</v>
          </cell>
          <cell r="V86">
            <v>3</v>
          </cell>
          <cell r="W86">
            <v>6</v>
          </cell>
          <cell r="X86">
            <v>9</v>
          </cell>
          <cell r="Y86">
            <v>14</v>
          </cell>
          <cell r="Z86">
            <v>17</v>
          </cell>
          <cell r="AA86">
            <v>21</v>
          </cell>
          <cell r="AB86">
            <v>25</v>
          </cell>
          <cell r="AC86">
            <v>28</v>
          </cell>
          <cell r="AD86">
            <v>31</v>
          </cell>
          <cell r="AE86">
            <v>35</v>
          </cell>
          <cell r="AF86">
            <v>38</v>
          </cell>
          <cell r="AG86">
            <v>43</v>
          </cell>
          <cell r="AH86">
            <v>48</v>
          </cell>
          <cell r="AI86">
            <v>52</v>
          </cell>
          <cell r="AJ86">
            <v>55</v>
          </cell>
          <cell r="BE86">
            <v>0</v>
          </cell>
          <cell r="BF86">
            <v>3</v>
          </cell>
          <cell r="BG86">
            <v>6</v>
          </cell>
          <cell r="BH86">
            <v>9</v>
          </cell>
          <cell r="BI86">
            <v>14</v>
          </cell>
          <cell r="BJ86">
            <v>17</v>
          </cell>
          <cell r="BK86">
            <v>21</v>
          </cell>
          <cell r="BL86">
            <v>25</v>
          </cell>
          <cell r="BM86">
            <v>28</v>
          </cell>
          <cell r="BN86">
            <v>31</v>
          </cell>
          <cell r="BO86">
            <v>35</v>
          </cell>
          <cell r="BP86">
            <v>38</v>
          </cell>
          <cell r="BQ86">
            <v>43</v>
          </cell>
          <cell r="BR86">
            <v>48</v>
          </cell>
          <cell r="BS86">
            <v>52</v>
          </cell>
          <cell r="BT86">
            <v>55</v>
          </cell>
        </row>
        <row r="87">
          <cell r="T87" t="str">
            <v>vihicle</v>
          </cell>
          <cell r="U87">
            <v>1</v>
          </cell>
          <cell r="V87">
            <v>1.4626246684735142</v>
          </cell>
          <cell r="W87">
            <v>1.6540658601642069</v>
          </cell>
          <cell r="X87">
            <v>1.7041934385009136</v>
          </cell>
          <cell r="Y87">
            <v>1.8083884961345194</v>
          </cell>
          <cell r="Z87">
            <v>2.2909967171886509</v>
          </cell>
          <cell r="AA87">
            <v>2.5696711182175216</v>
          </cell>
          <cell r="AB87">
            <v>3.2884793201350937</v>
          </cell>
          <cell r="AC87">
            <v>3.2686913202809573</v>
          </cell>
          <cell r="AD87">
            <v>3.6591857211875221</v>
          </cell>
          <cell r="AE87">
            <v>3.8068238999434514</v>
          </cell>
          <cell r="AF87">
            <v>3.7887960024096619</v>
          </cell>
          <cell r="AG87">
            <v>4.3109232319110626</v>
          </cell>
          <cell r="AH87">
            <v>4.4888225765060383</v>
          </cell>
          <cell r="BD87" t="str">
            <v>vihicle</v>
          </cell>
          <cell r="BE87">
            <v>1</v>
          </cell>
          <cell r="BF87">
            <v>1.2681897240635658</v>
          </cell>
          <cell r="BG87">
            <v>1.5521006934217729</v>
          </cell>
          <cell r="BH87">
            <v>1.5830211607659819</v>
          </cell>
          <cell r="BI87">
            <v>1.8747126186247323</v>
          </cell>
          <cell r="BJ87">
            <v>1.9670938127140176</v>
          </cell>
          <cell r="BK87">
            <v>2.6984558444492435</v>
          </cell>
          <cell r="BL87">
            <v>2.9224004031322894</v>
          </cell>
          <cell r="BM87">
            <v>2.7778108701313551</v>
          </cell>
          <cell r="BN87">
            <v>3.5321565502934953</v>
          </cell>
          <cell r="BO87">
            <v>3.5991718606279886</v>
          </cell>
          <cell r="BP87">
            <v>3.5199539475478834</v>
          </cell>
          <cell r="BQ87">
            <v>4.3368292013970455</v>
          </cell>
        </row>
        <row r="88">
          <cell r="T88" t="str">
            <v>Crizotinib 50mg/kg</v>
          </cell>
          <cell r="U88">
            <v>1</v>
          </cell>
          <cell r="V88">
            <v>0.7453467249571879</v>
          </cell>
          <cell r="W88">
            <v>0.654035332036488</v>
          </cell>
          <cell r="X88">
            <v>0.53574990547319123</v>
          </cell>
          <cell r="Y88">
            <v>0.48530522817080729</v>
          </cell>
          <cell r="Z88">
            <v>0.39554760242169557</v>
          </cell>
          <cell r="AA88">
            <v>0.33330813387593849</v>
          </cell>
          <cell r="AB88">
            <v>0.25912034281672991</v>
          </cell>
          <cell r="AC88">
            <v>0.26479692986301612</v>
          </cell>
          <cell r="AD88">
            <v>0.30944829323273054</v>
          </cell>
          <cell r="AE88">
            <v>0.41612219933673289</v>
          </cell>
          <cell r="AF88">
            <v>0.37278051630729936</v>
          </cell>
          <cell r="AG88">
            <v>0.55860682125253347</v>
          </cell>
          <cell r="AH88">
            <v>0.71817045468741236</v>
          </cell>
          <cell r="AI88">
            <v>0.98488221902267969</v>
          </cell>
          <cell r="AJ88">
            <v>1.1186821835642087</v>
          </cell>
          <cell r="BD88" t="str">
            <v>Crizotinib 50mg/kg</v>
          </cell>
          <cell r="BE88">
            <v>1</v>
          </cell>
          <cell r="BF88">
            <v>0.97167238300001524</v>
          </cell>
          <cell r="BG88">
            <v>1.1491766472361142</v>
          </cell>
          <cell r="BH88">
            <v>1.130064917030988</v>
          </cell>
          <cell r="BI88">
            <v>1.2717863059552676</v>
          </cell>
          <cell r="BJ88">
            <v>1.2303045463603157</v>
          </cell>
          <cell r="BK88">
            <v>1.7958072187560032</v>
          </cell>
          <cell r="BL88">
            <v>1.9870630041626738</v>
          </cell>
          <cell r="BM88">
            <v>2.131729816116311</v>
          </cell>
          <cell r="BN88">
            <v>2.6417041626560716</v>
          </cell>
          <cell r="BO88">
            <v>2.5975488674778453</v>
          </cell>
          <cell r="BP88">
            <v>2.5900537136196164</v>
          </cell>
          <cell r="BQ88">
            <v>2.7728998906917859</v>
          </cell>
        </row>
        <row r="89">
          <cell r="T89" t="str">
            <v>Crizotinib 100mg/kg</v>
          </cell>
          <cell r="U89">
            <v>1</v>
          </cell>
          <cell r="V89">
            <v>0.61865716603542009</v>
          </cell>
          <cell r="W89">
            <v>0.43134263598669287</v>
          </cell>
          <cell r="X89">
            <v>0.20124574901191805</v>
          </cell>
          <cell r="Y89">
            <v>0.12857115247923862</v>
          </cell>
          <cell r="Z89">
            <v>0.1213357277240118</v>
          </cell>
          <cell r="AA89">
            <v>8.9283923715558725E-2</v>
          </cell>
          <cell r="AB89">
            <v>6.8522221772269895E-2</v>
          </cell>
          <cell r="AC89">
            <v>7.2966495231429049E-2</v>
          </cell>
          <cell r="AD89">
            <v>7.5198952419791479E-2</v>
          </cell>
          <cell r="AE89">
            <v>8.2680809022622939E-2</v>
          </cell>
          <cell r="AF89">
            <v>6.4827717030782883E-2</v>
          </cell>
          <cell r="AG89">
            <v>0.11257419804105274</v>
          </cell>
          <cell r="AH89">
            <v>0.15936308800255583</v>
          </cell>
          <cell r="AI89">
            <v>0.26694886691623043</v>
          </cell>
          <cell r="AJ89">
            <v>0.3424272914554069</v>
          </cell>
          <cell r="BD89" t="str">
            <v>Crizotinib 100mg/kg</v>
          </cell>
          <cell r="BE89">
            <v>1</v>
          </cell>
          <cell r="BF89">
            <v>0.79895231253040777</v>
          </cell>
          <cell r="BG89">
            <v>0.86723998590977414</v>
          </cell>
          <cell r="BH89">
            <v>0.82230369032630135</v>
          </cell>
          <cell r="BI89">
            <v>0.93548054827185911</v>
          </cell>
          <cell r="BJ89">
            <v>0.96864664164238345</v>
          </cell>
          <cell r="BK89">
            <v>1.4745090107694581</v>
          </cell>
          <cell r="BL89">
            <v>1.6454164071540791</v>
          </cell>
          <cell r="BM89">
            <v>1.8096676127490627</v>
          </cell>
          <cell r="BN89">
            <v>2.2024302686091217</v>
          </cell>
          <cell r="BO89">
            <v>2.8447698994008301</v>
          </cell>
          <cell r="BP89">
            <v>3.4208458942222242</v>
          </cell>
          <cell r="BQ89">
            <v>4.1601583706197136</v>
          </cell>
          <cell r="BR89">
            <v>4.4480897465280194</v>
          </cell>
        </row>
        <row r="90">
          <cell r="T90" t="str">
            <v>DS6051b 50mg/kg</v>
          </cell>
          <cell r="U90">
            <v>1</v>
          </cell>
          <cell r="V90">
            <v>0.58112163028577668</v>
          </cell>
          <cell r="W90">
            <v>0.33309792030962343</v>
          </cell>
          <cell r="X90">
            <v>0.26975632354939272</v>
          </cell>
          <cell r="Y90">
            <v>0.14058408541343315</v>
          </cell>
          <cell r="Z90">
            <v>0.16041574275417536</v>
          </cell>
          <cell r="AA90">
            <v>0.10978866393357037</v>
          </cell>
          <cell r="AB90">
            <v>7.536067495290813E-2</v>
          </cell>
          <cell r="AC90">
            <v>4.7387547710605861E-2</v>
          </cell>
          <cell r="AD90">
            <v>6.0326269495285779E-2</v>
          </cell>
          <cell r="AE90">
            <v>5.9148583172231969E-2</v>
          </cell>
          <cell r="AF90">
            <v>6.1740641960036424E-2</v>
          </cell>
          <cell r="AG90">
            <v>6.8489432580692539E-2</v>
          </cell>
          <cell r="AH90">
            <v>2.9159026109683531E-2</v>
          </cell>
          <cell r="AI90">
            <v>4.472879444026296E-2</v>
          </cell>
          <cell r="AJ90">
            <v>5.3669128316263894E-2</v>
          </cell>
          <cell r="BD90" t="str">
            <v>DS6051b 50mg/kg</v>
          </cell>
          <cell r="BE90">
            <v>1</v>
          </cell>
          <cell r="BF90">
            <v>0.79825594456747573</v>
          </cell>
          <cell r="BG90">
            <v>0.8013821437759916</v>
          </cell>
          <cell r="BH90">
            <v>0.65711481292834606</v>
          </cell>
          <cell r="BI90">
            <v>0.52258334586914057</v>
          </cell>
          <cell r="BJ90">
            <v>0.56522506246834181</v>
          </cell>
          <cell r="BK90">
            <v>0.68523862165160243</v>
          </cell>
          <cell r="BL90">
            <v>0.97345232180749208</v>
          </cell>
          <cell r="BM90">
            <v>1.0834282980320484</v>
          </cell>
          <cell r="BN90">
            <v>1.1940834359572901</v>
          </cell>
          <cell r="BO90">
            <v>1.6351037669180422</v>
          </cell>
          <cell r="BP90">
            <v>1.5836536221995552</v>
          </cell>
          <cell r="BQ90">
            <v>2.062711421040516</v>
          </cell>
          <cell r="BR90">
            <v>1.8379169319132289</v>
          </cell>
          <cell r="BS90">
            <v>2.3966034143816444</v>
          </cell>
          <cell r="BT90">
            <v>2.1895409654017848</v>
          </cell>
        </row>
        <row r="91">
          <cell r="T91" t="str">
            <v>DS6051b 100mg/kg</v>
          </cell>
          <cell r="U91">
            <v>1</v>
          </cell>
          <cell r="V91">
            <v>0.46227440361642108</v>
          </cell>
          <cell r="W91">
            <v>0.30296024417108447</v>
          </cell>
          <cell r="X91">
            <v>0.15868630824146082</v>
          </cell>
          <cell r="Y91">
            <v>0.11293292663924741</v>
          </cell>
          <cell r="Z91">
            <v>0.15052998123119668</v>
          </cell>
          <cell r="AA91">
            <v>0.10678163255281721</v>
          </cell>
          <cell r="AB91">
            <v>6.3999185309646323E-2</v>
          </cell>
          <cell r="AC91">
            <v>4.1326578211808476E-2</v>
          </cell>
          <cell r="AD91">
            <v>5.796369057549694E-2</v>
          </cell>
          <cell r="AE91">
            <v>4.8470673299699452E-2</v>
          </cell>
          <cell r="AF91">
            <v>4.2092734389614098E-2</v>
          </cell>
          <cell r="AG91">
            <v>6.4066702881584017E-2</v>
          </cell>
          <cell r="AH91">
            <v>2.9639440633276247E-2</v>
          </cell>
          <cell r="AI91">
            <v>2.5433530700581793E-2</v>
          </cell>
          <cell r="AJ91">
            <v>3.4847595543619388E-2</v>
          </cell>
          <cell r="BD91" t="str">
            <v>DS6051b 100mg/kg</v>
          </cell>
          <cell r="BE91">
            <v>1</v>
          </cell>
          <cell r="BF91">
            <v>0.65354031141969426</v>
          </cell>
          <cell r="BG91">
            <v>0.4433132478496028</v>
          </cell>
          <cell r="BH91">
            <v>0.3088101887223258</v>
          </cell>
          <cell r="BI91">
            <v>0.20956283621404365</v>
          </cell>
          <cell r="BJ91">
            <v>0.24698544104761214</v>
          </cell>
          <cell r="BK91">
            <v>0.2141641032774339</v>
          </cell>
          <cell r="BL91">
            <v>0.22742690679192457</v>
          </cell>
          <cell r="BM91">
            <v>0.21828422486036067</v>
          </cell>
          <cell r="BN91">
            <v>0.32510888942142047</v>
          </cell>
          <cell r="BO91">
            <v>0.55624508718970023</v>
          </cell>
          <cell r="BP91">
            <v>0.72309564420753447</v>
          </cell>
          <cell r="BQ91">
            <v>0.70915659393938058</v>
          </cell>
          <cell r="BR91">
            <v>0.69443698924796515</v>
          </cell>
          <cell r="BS91">
            <v>0.88127919023311041</v>
          </cell>
          <cell r="BT91">
            <v>0.76581418255488554</v>
          </cell>
        </row>
        <row r="94">
          <cell r="BE94">
            <v>0.35605311216864921</v>
          </cell>
          <cell r="BF94">
            <v>0.32969975365663079</v>
          </cell>
          <cell r="BG94">
            <v>0.32794608469329278</v>
          </cell>
          <cell r="BH94">
            <v>0.26909803386006653</v>
          </cell>
          <cell r="BI94">
            <v>0.32313657034566518</v>
          </cell>
          <cell r="BJ94">
            <v>0.26564785566842752</v>
          </cell>
          <cell r="BK94">
            <v>0.22239706957168562</v>
          </cell>
          <cell r="BL94">
            <v>0.20937176189180626</v>
          </cell>
          <cell r="BM94">
            <v>0.19696675311486997</v>
          </cell>
          <cell r="BN94">
            <v>0.20733064984145075</v>
          </cell>
          <cell r="BO94">
            <v>0.24062182051883785</v>
          </cell>
          <cell r="BP94">
            <v>0.16635179488352078</v>
          </cell>
          <cell r="BQ94">
            <v>8.8075619609002689E-2</v>
          </cell>
        </row>
        <row r="95">
          <cell r="U95">
            <v>0.21802106176197983</v>
          </cell>
          <cell r="V95">
            <v>0.25458852185046293</v>
          </cell>
          <cell r="W95">
            <v>0.2456188387719801</v>
          </cell>
          <cell r="X95">
            <v>0.1655098344506091</v>
          </cell>
          <cell r="Y95">
            <v>0.22367234209407494</v>
          </cell>
          <cell r="Z95">
            <v>0.18461535607102275</v>
          </cell>
          <cell r="AA95">
            <v>0.10732926150029369</v>
          </cell>
          <cell r="AB95">
            <v>0.15969918113554177</v>
          </cell>
          <cell r="AC95">
            <v>0.1737588905947885</v>
          </cell>
          <cell r="AD95">
            <v>0.20118994527459907</v>
          </cell>
          <cell r="AE95">
            <v>0.19579852656961633</v>
          </cell>
          <cell r="AF95">
            <v>8.2148239157710676E-2</v>
          </cell>
          <cell r="AG95">
            <v>0.13854931451891575</v>
          </cell>
          <cell r="AH95">
            <v>9.5369702857180716E-2</v>
          </cell>
          <cell r="BE95">
            <v>0.2737544434496671</v>
          </cell>
          <cell r="BF95">
            <v>0.24676404824529624</v>
          </cell>
          <cell r="BG95">
            <v>0.26453965059100043</v>
          </cell>
          <cell r="BH95">
            <v>0.33215660386292356</v>
          </cell>
          <cell r="BI95">
            <v>0.34021228220175703</v>
          </cell>
          <cell r="BJ95">
            <v>0.36746504549402736</v>
          </cell>
          <cell r="BK95">
            <v>0.32720509544725768</v>
          </cell>
          <cell r="BL95">
            <v>0.38804424885531275</v>
          </cell>
          <cell r="BM95">
            <v>0.36142511268932676</v>
          </cell>
          <cell r="BN95">
            <v>0.42600998949198149</v>
          </cell>
          <cell r="BO95">
            <v>0.41237477636353587</v>
          </cell>
          <cell r="BP95">
            <v>0.51199497279375705</v>
          </cell>
          <cell r="BQ95">
            <v>0.53422700023975456</v>
          </cell>
        </row>
        <row r="96">
          <cell r="U96">
            <v>0.23198685678429626</v>
          </cell>
          <cell r="V96">
            <v>0.37128280998690538</v>
          </cell>
          <cell r="W96">
            <v>0.40883189304360779</v>
          </cell>
          <cell r="X96">
            <v>0.44738597545520747</v>
          </cell>
          <cell r="Y96">
            <v>0.45891547975181235</v>
          </cell>
          <cell r="Z96">
            <v>0.33673027911954073</v>
          </cell>
          <cell r="AA96">
            <v>0.30415347174471891</v>
          </cell>
          <cell r="AB96">
            <v>0.23926790015608768</v>
          </cell>
          <cell r="AC96">
            <v>0.29803145836273431</v>
          </cell>
          <cell r="AD96">
            <v>0.43997014484788555</v>
          </cell>
          <cell r="AE96">
            <v>0.66436013281914863</v>
          </cell>
          <cell r="AF96">
            <v>0.39041283288806955</v>
          </cell>
          <cell r="AG96">
            <v>0.49752968130041214</v>
          </cell>
          <cell r="AH96">
            <v>0.56076642056277393</v>
          </cell>
          <cell r="AI96">
            <v>0.5292341515219523</v>
          </cell>
          <cell r="AJ96">
            <v>0.49595288936971837</v>
          </cell>
          <cell r="BE96">
            <v>0.39798802908463443</v>
          </cell>
          <cell r="BF96">
            <v>0.38990255979409977</v>
          </cell>
          <cell r="BG96">
            <v>0.29353585171596908</v>
          </cell>
          <cell r="BH96">
            <v>0.29983431151913165</v>
          </cell>
          <cell r="BI96">
            <v>0.20259920479097057</v>
          </cell>
          <cell r="BJ96">
            <v>0.31642360568414107</v>
          </cell>
          <cell r="BK96">
            <v>0.31707733983560971</v>
          </cell>
          <cell r="BL96">
            <v>0.27264320884143278</v>
          </cell>
          <cell r="BM96">
            <v>0.31794611135656731</v>
          </cell>
          <cell r="BN96">
            <v>0.12091854562561731</v>
          </cell>
          <cell r="BO96">
            <v>0.23402248236771142</v>
          </cell>
          <cell r="BP96">
            <v>0.25386396537793909</v>
          </cell>
          <cell r="BQ96">
            <v>0.10209378293185854</v>
          </cell>
          <cell r="BR96">
            <v>0.1821075267622432</v>
          </cell>
        </row>
        <row r="97">
          <cell r="U97">
            <v>0.2329793501032649</v>
          </cell>
          <cell r="V97">
            <v>0.15588270104082497</v>
          </cell>
          <cell r="W97">
            <v>0.17962997177941262</v>
          </cell>
          <cell r="X97">
            <v>0.24384654594811647</v>
          </cell>
          <cell r="Y97">
            <v>0.33842178376936116</v>
          </cell>
          <cell r="Z97">
            <v>0.1628556912097649</v>
          </cell>
          <cell r="AA97">
            <v>0.29882342665819484</v>
          </cell>
          <cell r="AB97">
            <v>0.44153697125512609</v>
          </cell>
          <cell r="AC97">
            <v>0.39005672751887477</v>
          </cell>
          <cell r="AD97">
            <v>0.30278440288776082</v>
          </cell>
          <cell r="AE97">
            <v>0.22849429604984137</v>
          </cell>
          <cell r="AF97">
            <v>0.73691524271869735</v>
          </cell>
          <cell r="AG97">
            <v>1.0155687111630836</v>
          </cell>
          <cell r="AH97">
            <v>1.1069585394089754</v>
          </cell>
          <cell r="AI97">
            <v>1.1805471131016727</v>
          </cell>
          <cell r="AJ97">
            <v>1.3218038517115098</v>
          </cell>
          <cell r="BE97">
            <v>0.39786202228840922</v>
          </cell>
          <cell r="BF97">
            <v>0.46051906825032879</v>
          </cell>
          <cell r="BG97">
            <v>0.58273930982149391</v>
          </cell>
          <cell r="BH97">
            <v>0.42163336125142931</v>
          </cell>
          <cell r="BI97">
            <v>0.57991502857140509</v>
          </cell>
          <cell r="BJ97">
            <v>0.45023001152349534</v>
          </cell>
          <cell r="BK97">
            <v>0.42201200013733287</v>
          </cell>
          <cell r="BL97">
            <v>0.49486998333657306</v>
          </cell>
          <cell r="BM97">
            <v>0.57889168736398799</v>
          </cell>
          <cell r="BN97">
            <v>0.61507037057211322</v>
          </cell>
          <cell r="BO97">
            <v>0.73646604328806542</v>
          </cell>
          <cell r="BP97">
            <v>0.71406443532729902</v>
          </cell>
          <cell r="BQ97">
            <v>0.63936445974582234</v>
          </cell>
          <cell r="BR97">
            <v>0.60319047453672792</v>
          </cell>
          <cell r="BS97">
            <v>0.65135978755414625</v>
          </cell>
          <cell r="BT97">
            <v>0.57820143696784843</v>
          </cell>
        </row>
        <row r="98">
          <cell r="U98">
            <v>0.2007324642179141</v>
          </cell>
          <cell r="V98">
            <v>0.24994407419231032</v>
          </cell>
          <cell r="W98">
            <v>0.30028932815278508</v>
          </cell>
          <cell r="X98">
            <v>0.34767703335822447</v>
          </cell>
          <cell r="Y98">
            <v>0.24728644323974225</v>
          </cell>
          <cell r="Z98">
            <v>0.19853085033726708</v>
          </cell>
          <cell r="AA98">
            <v>0.27602710213783904</v>
          </cell>
          <cell r="AB98">
            <v>0.44895059893379419</v>
          </cell>
          <cell r="AC98">
            <v>0.26764630302419812</v>
          </cell>
          <cell r="AD98">
            <v>0.28391989723110139</v>
          </cell>
          <cell r="AE98">
            <v>0.37458612742895953</v>
          </cell>
          <cell r="AF98">
            <v>0.28125757706532017</v>
          </cell>
          <cell r="AG98">
            <v>0.38144871294872223</v>
          </cell>
          <cell r="AH98">
            <v>0.5915648618777386</v>
          </cell>
          <cell r="AI98">
            <v>1.1089676888321613</v>
          </cell>
          <cell r="AJ98">
            <v>0.63421623178635078</v>
          </cell>
          <cell r="BE98">
            <v>0.34910470960318801</v>
          </cell>
          <cell r="BF98">
            <v>0.2289875632376375</v>
          </cell>
          <cell r="BG98">
            <v>0.14166091654517793</v>
          </cell>
          <cell r="BH98">
            <v>0.19453888481781784</v>
          </cell>
          <cell r="BI98">
            <v>0.30939105313241361</v>
          </cell>
          <cell r="BJ98">
            <v>0.30772838765171412</v>
          </cell>
          <cell r="BK98">
            <v>0.35040518487279609</v>
          </cell>
          <cell r="BL98">
            <v>0.56897919101252814</v>
          </cell>
          <cell r="BM98">
            <v>0.45498562352140215</v>
          </cell>
          <cell r="BN98">
            <v>0.57622194311692476</v>
          </cell>
          <cell r="BO98">
            <v>0.81865990385184884</v>
          </cell>
          <cell r="BP98">
            <v>0.89820313953042508</v>
          </cell>
          <cell r="BQ98">
            <v>0.77432631208356051</v>
          </cell>
          <cell r="BR98">
            <v>0.83288357206381058</v>
          </cell>
          <cell r="BS98">
            <v>0.83020289285914783</v>
          </cell>
          <cell r="BT98">
            <v>0.87163315522738205</v>
          </cell>
        </row>
        <row r="99">
          <cell r="U99">
            <v>0.25031903200898392</v>
          </cell>
          <cell r="V99">
            <v>0.20678718227032375</v>
          </cell>
          <cell r="W99">
            <v>0.19595311665635126</v>
          </cell>
          <cell r="X99">
            <v>0.30049255969240424</v>
          </cell>
          <cell r="Y99">
            <v>0.24252188203256267</v>
          </cell>
          <cell r="Z99">
            <v>0.1609741580574979</v>
          </cell>
          <cell r="AA99">
            <v>0.13921537070278617</v>
          </cell>
          <cell r="AB99">
            <v>0.4091271513001204</v>
          </cell>
          <cell r="AC99">
            <v>0.3279564043867006</v>
          </cell>
          <cell r="AD99">
            <v>0.32320450713252336</v>
          </cell>
          <cell r="AE99">
            <v>0.5074771226567899</v>
          </cell>
          <cell r="AF99">
            <v>0.35951421608162748</v>
          </cell>
          <cell r="AG99">
            <v>0.59409640249943396</v>
          </cell>
          <cell r="AH99">
            <v>0.77285818685624308</v>
          </cell>
          <cell r="AI99">
            <v>1.2207817007624244</v>
          </cell>
          <cell r="AJ99">
            <v>0.29466304454376752</v>
          </cell>
        </row>
      </sheetData>
      <sheetData sheetId="1">
        <row r="30">
          <cell r="C30" t="str">
            <v>Vihicle</v>
          </cell>
          <cell r="AC30" t="str">
            <v>Vihicle</v>
          </cell>
        </row>
        <row r="31">
          <cell r="D31">
            <v>0</v>
          </cell>
          <cell r="E31">
            <v>3</v>
          </cell>
          <cell r="F31">
            <v>6</v>
          </cell>
          <cell r="G31">
            <v>9</v>
          </cell>
          <cell r="H31">
            <v>14</v>
          </cell>
          <cell r="I31">
            <v>17</v>
          </cell>
          <cell r="J31">
            <v>21</v>
          </cell>
          <cell r="K31">
            <v>24</v>
          </cell>
          <cell r="L31">
            <v>28</v>
          </cell>
          <cell r="M31">
            <v>31</v>
          </cell>
          <cell r="N31">
            <v>35</v>
          </cell>
          <cell r="O31">
            <v>38</v>
          </cell>
          <cell r="P31">
            <v>43</v>
          </cell>
          <cell r="Q31">
            <v>48</v>
          </cell>
          <cell r="AC31">
            <v>0</v>
          </cell>
          <cell r="AD31">
            <v>3</v>
          </cell>
          <cell r="AE31">
            <v>6</v>
          </cell>
          <cell r="AF31">
            <v>9</v>
          </cell>
          <cell r="AG31">
            <v>14</v>
          </cell>
          <cell r="AH31">
            <v>17</v>
          </cell>
          <cell r="AI31">
            <v>21</v>
          </cell>
          <cell r="AJ31">
            <v>24</v>
          </cell>
          <cell r="AK31">
            <v>28</v>
          </cell>
          <cell r="AL31">
            <v>31</v>
          </cell>
          <cell r="AM31">
            <v>35</v>
          </cell>
          <cell r="AN31">
            <v>38</v>
          </cell>
          <cell r="AO31">
            <v>43</v>
          </cell>
        </row>
        <row r="38">
          <cell r="D38">
            <v>19.416666666666668</v>
          </cell>
          <cell r="E38">
            <v>20.000000000000004</v>
          </cell>
          <cell r="F38">
            <v>18.766666666666666</v>
          </cell>
          <cell r="G38">
            <v>19.266666666666669</v>
          </cell>
          <cell r="H38">
            <v>20.150000000000002</v>
          </cell>
          <cell r="I38">
            <v>19.383333333333336</v>
          </cell>
          <cell r="J38">
            <v>19.7</v>
          </cell>
          <cell r="K38">
            <v>19.683333333333334</v>
          </cell>
          <cell r="L38">
            <v>19.566666666666666</v>
          </cell>
          <cell r="M38">
            <v>19</v>
          </cell>
          <cell r="N38">
            <v>19.720000000000002</v>
          </cell>
          <cell r="O38">
            <v>19.5</v>
          </cell>
          <cell r="P38">
            <v>19.52</v>
          </cell>
          <cell r="Q38">
            <v>18.975000000000001</v>
          </cell>
          <cell r="AC38">
            <v>19.983333333333334</v>
          </cell>
          <cell r="AD38">
            <v>20.45</v>
          </cell>
          <cell r="AE38">
            <v>19.25</v>
          </cell>
          <cell r="AF38">
            <v>19.95</v>
          </cell>
          <cell r="AG38">
            <v>20.7</v>
          </cell>
          <cell r="AH38">
            <v>19.983333333333334</v>
          </cell>
          <cell r="AI38">
            <v>20.383333333333333</v>
          </cell>
          <cell r="AJ38">
            <v>20.616666666666667</v>
          </cell>
          <cell r="AK38">
            <v>20.666666666666668</v>
          </cell>
          <cell r="AL38">
            <v>20.599999999999998</v>
          </cell>
          <cell r="AM38">
            <v>20.98</v>
          </cell>
          <cell r="AN38">
            <v>20.299999999999997</v>
          </cell>
          <cell r="AO38">
            <v>19.733333333333334</v>
          </cell>
        </row>
        <row r="39">
          <cell r="D39">
            <v>1.4441837371562765</v>
          </cell>
          <cell r="E39">
            <v>1.4587666023048373</v>
          </cell>
          <cell r="F39">
            <v>1.881134409516414</v>
          </cell>
          <cell r="G39">
            <v>1.9397594352565137</v>
          </cell>
          <cell r="H39">
            <v>1.7796066981218071</v>
          </cell>
          <cell r="I39">
            <v>1.6461065174121228</v>
          </cell>
          <cell r="J39">
            <v>1.4601369798755188</v>
          </cell>
          <cell r="K39">
            <v>1.1444066876188141</v>
          </cell>
          <cell r="L39">
            <v>1.4651507317223946</v>
          </cell>
          <cell r="M39">
            <v>1.3023056476879762</v>
          </cell>
          <cell r="N39">
            <v>1.7369513522260773</v>
          </cell>
          <cell r="O39">
            <v>1.309580085370879</v>
          </cell>
          <cell r="P39">
            <v>1.3274034804836086</v>
          </cell>
          <cell r="Q39">
            <v>1.2093386622447821</v>
          </cell>
          <cell r="AC39">
            <v>1.7837226989267894</v>
          </cell>
          <cell r="AD39">
            <v>1.3809417076763237</v>
          </cell>
          <cell r="AE39">
            <v>1.6452963258939104</v>
          </cell>
          <cell r="AF39">
            <v>1.8971030546599199</v>
          </cell>
          <cell r="AG39">
            <v>1.9235384061671343</v>
          </cell>
          <cell r="AH39">
            <v>1.9883829275737277</v>
          </cell>
          <cell r="AI39">
            <v>1.8400181158528488</v>
          </cell>
          <cell r="AJ39">
            <v>1.6892799254909372</v>
          </cell>
          <cell r="AK39">
            <v>1.9418204517067659</v>
          </cell>
          <cell r="AL39">
            <v>1.90473095212946</v>
          </cell>
          <cell r="AM39">
            <v>1.9408760908414526</v>
          </cell>
          <cell r="AN39">
            <v>1.6062378404209008</v>
          </cell>
          <cell r="AO39">
            <v>1.2055427546683408</v>
          </cell>
        </row>
        <row r="41">
          <cell r="D41" t="str">
            <v>Crizotinib 50mg/kg</v>
          </cell>
          <cell r="AC41" t="str">
            <v>Crizotinib 50mg/kg</v>
          </cell>
        </row>
        <row r="42">
          <cell r="D42">
            <v>0</v>
          </cell>
          <cell r="E42">
            <v>3</v>
          </cell>
          <cell r="F42">
            <v>6</v>
          </cell>
          <cell r="G42">
            <v>9</v>
          </cell>
          <cell r="H42">
            <v>14</v>
          </cell>
          <cell r="I42">
            <v>17</v>
          </cell>
          <cell r="J42">
            <v>21</v>
          </cell>
          <cell r="K42">
            <v>24</v>
          </cell>
          <cell r="L42">
            <v>28</v>
          </cell>
          <cell r="M42">
            <v>31</v>
          </cell>
          <cell r="N42">
            <v>35</v>
          </cell>
          <cell r="O42">
            <v>38</v>
          </cell>
          <cell r="P42">
            <v>43</v>
          </cell>
          <cell r="Q42">
            <v>48</v>
          </cell>
          <cell r="R42">
            <v>52</v>
          </cell>
          <cell r="S42">
            <v>55</v>
          </cell>
          <cell r="AC42">
            <v>0</v>
          </cell>
          <cell r="AD42">
            <v>3</v>
          </cell>
          <cell r="AE42">
            <v>6</v>
          </cell>
          <cell r="AF42">
            <v>9</v>
          </cell>
          <cell r="AG42">
            <v>14</v>
          </cell>
          <cell r="AH42">
            <v>17</v>
          </cell>
          <cell r="AI42">
            <v>21</v>
          </cell>
          <cell r="AJ42">
            <v>24</v>
          </cell>
          <cell r="AK42">
            <v>28</v>
          </cell>
          <cell r="AL42">
            <v>31</v>
          </cell>
          <cell r="AM42">
            <v>35</v>
          </cell>
          <cell r="AN42">
            <v>38</v>
          </cell>
          <cell r="AO42">
            <v>43</v>
          </cell>
        </row>
        <row r="49">
          <cell r="D49">
            <v>19.25</v>
          </cell>
          <cell r="E49">
            <v>19.533333333333335</v>
          </cell>
          <cell r="F49">
            <v>18.816666666666666</v>
          </cell>
          <cell r="G49">
            <v>19.383333333333336</v>
          </cell>
          <cell r="H49">
            <v>21.016666666666669</v>
          </cell>
          <cell r="I49">
            <v>20.099999999999998</v>
          </cell>
          <cell r="J49">
            <v>20.866666666666664</v>
          </cell>
          <cell r="K49">
            <v>20.783333333333331</v>
          </cell>
          <cell r="L49">
            <v>20.849999999999998</v>
          </cell>
          <cell r="M49">
            <v>20.9</v>
          </cell>
          <cell r="N49">
            <v>21.266666666666666</v>
          </cell>
          <cell r="O49">
            <v>21.733333333333334</v>
          </cell>
          <cell r="P49">
            <v>21.666666666666668</v>
          </cell>
          <cell r="Q49">
            <v>21.7</v>
          </cell>
          <cell r="R49">
            <v>22.25</v>
          </cell>
          <cell r="S49">
            <v>22.5</v>
          </cell>
          <cell r="AC49">
            <v>18.899999999999999</v>
          </cell>
          <cell r="AD49">
            <v>19.7</v>
          </cell>
          <cell r="AE49">
            <v>17.54</v>
          </cell>
          <cell r="AF49">
            <v>17.68</v>
          </cell>
          <cell r="AG49">
            <v>18.919999999999998</v>
          </cell>
          <cell r="AH49">
            <v>18.259999999999998</v>
          </cell>
          <cell r="AI49">
            <v>19.759999999999998</v>
          </cell>
          <cell r="AJ49">
            <v>19.54</v>
          </cell>
          <cell r="AK49">
            <v>19.559999999999999</v>
          </cell>
          <cell r="AL49">
            <v>19.32</v>
          </cell>
          <cell r="AM49">
            <v>19.52</v>
          </cell>
          <cell r="AN49">
            <v>19.25</v>
          </cell>
          <cell r="AO49">
            <v>18.233333333333334</v>
          </cell>
        </row>
        <row r="50">
          <cell r="D50">
            <v>1.7120163550620657</v>
          </cell>
          <cell r="E50">
            <v>1.9190275315030436</v>
          </cell>
          <cell r="F50">
            <v>2.0213032099778268</v>
          </cell>
          <cell r="G50">
            <v>1.851935924017531</v>
          </cell>
          <cell r="H50">
            <v>2.0262444735684455</v>
          </cell>
          <cell r="I50">
            <v>1.58113883008419</v>
          </cell>
          <cell r="J50">
            <v>1.8543642216853369</v>
          </cell>
          <cell r="K50">
            <v>1.9467066205945536</v>
          </cell>
          <cell r="L50">
            <v>1.6355427233796129</v>
          </cell>
          <cell r="M50">
            <v>1.6709278859364336</v>
          </cell>
          <cell r="N50">
            <v>1.6488379746556872</v>
          </cell>
          <cell r="O50">
            <v>1.4922019523732932</v>
          </cell>
          <cell r="P50">
            <v>1.7614388058251329</v>
          </cell>
          <cell r="Q50">
            <v>1.7686152775547315</v>
          </cell>
          <cell r="R50">
            <v>1.7143511892258252</v>
          </cell>
          <cell r="S50">
            <v>1.5126136320951231</v>
          </cell>
        </row>
        <row r="52">
          <cell r="D52" t="str">
            <v>Crizotinib 100mg/kg</v>
          </cell>
          <cell r="AC52" t="str">
            <v>Crizotinib 100mg/kg</v>
          </cell>
        </row>
        <row r="53">
          <cell r="D53">
            <v>0</v>
          </cell>
          <cell r="E53">
            <v>3</v>
          </cell>
          <cell r="F53">
            <v>6</v>
          </cell>
          <cell r="G53">
            <v>9</v>
          </cell>
          <cell r="H53">
            <v>14</v>
          </cell>
          <cell r="I53">
            <v>17</v>
          </cell>
          <cell r="J53">
            <v>21</v>
          </cell>
          <cell r="K53">
            <v>24</v>
          </cell>
          <cell r="L53">
            <v>28</v>
          </cell>
          <cell r="M53">
            <v>31</v>
          </cell>
          <cell r="N53">
            <v>35</v>
          </cell>
          <cell r="O53">
            <v>38</v>
          </cell>
          <cell r="P53">
            <v>43</v>
          </cell>
          <cell r="Q53">
            <v>48</v>
          </cell>
          <cell r="R53">
            <v>52</v>
          </cell>
          <cell r="S53">
            <v>55</v>
          </cell>
          <cell r="AC53">
            <v>0</v>
          </cell>
          <cell r="AD53">
            <v>3</v>
          </cell>
          <cell r="AE53">
            <v>6</v>
          </cell>
          <cell r="AF53">
            <v>9</v>
          </cell>
          <cell r="AG53">
            <v>14</v>
          </cell>
          <cell r="AH53">
            <v>17</v>
          </cell>
          <cell r="AI53">
            <v>21</v>
          </cell>
          <cell r="AJ53">
            <v>24</v>
          </cell>
          <cell r="AK53">
            <v>28</v>
          </cell>
          <cell r="AL53">
            <v>31</v>
          </cell>
          <cell r="AM53">
            <v>35</v>
          </cell>
          <cell r="AN53">
            <v>38</v>
          </cell>
          <cell r="AO53">
            <v>43</v>
          </cell>
          <cell r="AP53">
            <v>48</v>
          </cell>
        </row>
        <row r="60">
          <cell r="D60">
            <v>19.625</v>
          </cell>
          <cell r="E60">
            <v>19</v>
          </cell>
          <cell r="F60">
            <v>18.625</v>
          </cell>
          <cell r="G60">
            <v>19.024999999999999</v>
          </cell>
          <cell r="H60">
            <v>20.149999999999999</v>
          </cell>
          <cell r="I60">
            <v>20.149999999999999</v>
          </cell>
          <cell r="J60">
            <v>20.524999999999999</v>
          </cell>
          <cell r="K60">
            <v>20.575000000000003</v>
          </cell>
          <cell r="L60">
            <v>19.5</v>
          </cell>
          <cell r="M60">
            <v>19.899999999999999</v>
          </cell>
          <cell r="N60">
            <v>21.15</v>
          </cell>
          <cell r="O60">
            <v>20.725000000000001</v>
          </cell>
          <cell r="P60">
            <v>20.924999999999997</v>
          </cell>
          <cell r="Q60">
            <v>21.125</v>
          </cell>
          <cell r="R60">
            <v>21.125</v>
          </cell>
          <cell r="S60">
            <v>21</v>
          </cell>
          <cell r="AC60">
            <v>19.759999999999998</v>
          </cell>
          <cell r="AD60">
            <v>20.100000000000001</v>
          </cell>
          <cell r="AE60">
            <v>18.84</v>
          </cell>
          <cell r="AF60">
            <v>18.82</v>
          </cell>
          <cell r="AG60">
            <v>19.82</v>
          </cell>
          <cell r="AH60">
            <v>19.420000000000002</v>
          </cell>
          <cell r="AI60">
            <v>20.02</v>
          </cell>
          <cell r="AJ60">
            <v>19.919999999999998</v>
          </cell>
          <cell r="AK60">
            <v>20.02</v>
          </cell>
          <cell r="AL60">
            <v>19.8</v>
          </cell>
          <cell r="AM60">
            <v>20.46</v>
          </cell>
          <cell r="AN60">
            <v>20.619999999999997</v>
          </cell>
          <cell r="AO60">
            <v>20.58</v>
          </cell>
          <cell r="AP60">
            <v>20.380000000000003</v>
          </cell>
        </row>
        <row r="61">
          <cell r="D61">
            <v>2.002290355234893</v>
          </cell>
          <cell r="E61">
            <v>1.8761663039293721</v>
          </cell>
          <cell r="F61">
            <v>1.9939491802283567</v>
          </cell>
          <cell r="G61">
            <v>1.6049402896473546</v>
          </cell>
          <cell r="H61">
            <v>1.7136705245369273</v>
          </cell>
          <cell r="I61">
            <v>1.7253019059476711</v>
          </cell>
          <cell r="J61">
            <v>2.0353132437047625</v>
          </cell>
          <cell r="K61">
            <v>2.0188693205191202</v>
          </cell>
          <cell r="L61">
            <v>2.869378562220982</v>
          </cell>
          <cell r="M61">
            <v>2.1771541057077246</v>
          </cell>
          <cell r="N61">
            <v>1.3892443989449816</v>
          </cell>
          <cell r="O61">
            <v>2.5966324345197398</v>
          </cell>
          <cell r="P61">
            <v>1.9956202043475098</v>
          </cell>
          <cell r="Q61">
            <v>1.96192932254622</v>
          </cell>
          <cell r="R61">
            <v>2.2954665466232931</v>
          </cell>
          <cell r="S61">
            <v>2.0736441353327728</v>
          </cell>
          <cell r="AC61">
            <v>1.9138965489283892</v>
          </cell>
          <cell r="AD61">
            <v>1.8041618552668712</v>
          </cell>
          <cell r="AE61">
            <v>1.3390294993016403</v>
          </cell>
          <cell r="AF61">
            <v>1.1627553482998905</v>
          </cell>
          <cell r="AG61">
            <v>1.2557866060760485</v>
          </cell>
          <cell r="AH61">
            <v>0.83785440262613697</v>
          </cell>
          <cell r="AI61">
            <v>1.5139352694220449</v>
          </cell>
          <cell r="AJ61">
            <v>1.0329569206893376</v>
          </cell>
          <cell r="AK61">
            <v>1.1627553482998905</v>
          </cell>
          <cell r="AL61">
            <v>1.2000000000000002</v>
          </cell>
          <cell r="AM61">
            <v>0.88487287222515709</v>
          </cell>
          <cell r="AN61">
            <v>1.8033302526159762</v>
          </cell>
          <cell r="AO61">
            <v>1.652271164185831</v>
          </cell>
          <cell r="AP61">
            <v>1.1165422816296153</v>
          </cell>
        </row>
        <row r="63">
          <cell r="D63" t="str">
            <v>DS6051b 50mg/kg</v>
          </cell>
          <cell r="AC63" t="str">
            <v>DS6051b 50mg/kg</v>
          </cell>
        </row>
        <row r="64">
          <cell r="D64">
            <v>0</v>
          </cell>
          <cell r="E64">
            <v>3</v>
          </cell>
          <cell r="F64">
            <v>6</v>
          </cell>
          <cell r="G64">
            <v>9</v>
          </cell>
          <cell r="H64">
            <v>14</v>
          </cell>
          <cell r="I64">
            <v>17</v>
          </cell>
          <cell r="J64">
            <v>21</v>
          </cell>
          <cell r="K64">
            <v>24</v>
          </cell>
          <cell r="L64">
            <v>28</v>
          </cell>
          <cell r="M64">
            <v>31</v>
          </cell>
          <cell r="N64">
            <v>35</v>
          </cell>
          <cell r="O64">
            <v>38</v>
          </cell>
          <cell r="P64">
            <v>43</v>
          </cell>
          <cell r="Q64">
            <v>48</v>
          </cell>
          <cell r="R64">
            <v>52</v>
          </cell>
          <cell r="S64">
            <v>55</v>
          </cell>
          <cell r="AC64">
            <v>0</v>
          </cell>
          <cell r="AD64">
            <v>3</v>
          </cell>
          <cell r="AE64">
            <v>6</v>
          </cell>
          <cell r="AF64">
            <v>9</v>
          </cell>
          <cell r="AG64">
            <v>14</v>
          </cell>
          <cell r="AH64">
            <v>17</v>
          </cell>
          <cell r="AI64">
            <v>21</v>
          </cell>
          <cell r="AJ64">
            <v>24</v>
          </cell>
          <cell r="AK64">
            <v>28</v>
          </cell>
          <cell r="AL64">
            <v>31</v>
          </cell>
          <cell r="AM64">
            <v>35</v>
          </cell>
          <cell r="AN64">
            <v>38</v>
          </cell>
          <cell r="AO64">
            <v>43</v>
          </cell>
          <cell r="AP64">
            <v>48</v>
          </cell>
          <cell r="AQ64">
            <v>52</v>
          </cell>
          <cell r="AR64">
            <v>55</v>
          </cell>
        </row>
        <row r="71">
          <cell r="D71">
            <v>19.95</v>
          </cell>
          <cell r="E71">
            <v>20.349999999999998</v>
          </cell>
          <cell r="F71">
            <v>19.783333333333335</v>
          </cell>
          <cell r="G71">
            <v>20.166666666666668</v>
          </cell>
          <cell r="H71">
            <v>20.936666666666671</v>
          </cell>
          <cell r="I71">
            <v>20.283333333333335</v>
          </cell>
          <cell r="J71">
            <v>21.283333333333335</v>
          </cell>
          <cell r="K71">
            <v>21.216666666666669</v>
          </cell>
          <cell r="L71">
            <v>21.316666666666666</v>
          </cell>
          <cell r="M71">
            <v>21.116666666666667</v>
          </cell>
          <cell r="N71">
            <v>21.650000000000002</v>
          </cell>
          <cell r="O71">
            <v>21.566666666666663</v>
          </cell>
          <cell r="P71">
            <v>22.116666666666671</v>
          </cell>
          <cell r="Q71">
            <v>21.883333333333336</v>
          </cell>
          <cell r="R71">
            <v>22.116666666666664</v>
          </cell>
          <cell r="S71">
            <v>22.283333333333335</v>
          </cell>
          <cell r="AC71">
            <v>19.916666666666668</v>
          </cell>
          <cell r="AD71">
            <v>20.45</v>
          </cell>
          <cell r="AE71">
            <v>19.666666666666664</v>
          </cell>
          <cell r="AF71">
            <v>20.166666666666668</v>
          </cell>
          <cell r="AG71">
            <v>21.383333333333329</v>
          </cell>
          <cell r="AH71">
            <v>20.516666666666666</v>
          </cell>
          <cell r="AI71">
            <v>21.133333333333333</v>
          </cell>
          <cell r="AJ71">
            <v>21.049999999999997</v>
          </cell>
          <cell r="AK71">
            <v>21.033333333333331</v>
          </cell>
          <cell r="AL71">
            <v>21.05</v>
          </cell>
          <cell r="AM71">
            <v>21.133333333333333</v>
          </cell>
          <cell r="AN71">
            <v>21.166666666666668</v>
          </cell>
          <cell r="AO71">
            <v>21.349999999999998</v>
          </cell>
          <cell r="AP71">
            <v>21</v>
          </cell>
          <cell r="AQ71">
            <v>21.033333333333335</v>
          </cell>
          <cell r="AR71">
            <v>21.166666666666668</v>
          </cell>
        </row>
        <row r="72">
          <cell r="D72">
            <v>1.2676750372236572</v>
          </cell>
          <cell r="E72">
            <v>1.3307892395116507</v>
          </cell>
          <cell r="F72">
            <v>0.9600347215943108</v>
          </cell>
          <cell r="G72">
            <v>1.0538817137927139</v>
          </cell>
          <cell r="H72">
            <v>0.92523870793793928</v>
          </cell>
          <cell r="I72">
            <v>0.77049767466661923</v>
          </cell>
          <cell r="J72">
            <v>0.93683865562148239</v>
          </cell>
          <cell r="K72">
            <v>0.90645830939247685</v>
          </cell>
          <cell r="L72">
            <v>0.84715209181508089</v>
          </cell>
          <cell r="M72">
            <v>1.0419532938988516</v>
          </cell>
          <cell r="N72">
            <v>0.85732140997411188</v>
          </cell>
          <cell r="O72">
            <v>1.2769755936064964</v>
          </cell>
          <cell r="P72">
            <v>0.96419223532792742</v>
          </cell>
          <cell r="Q72">
            <v>1.3920009578540771</v>
          </cell>
          <cell r="R72">
            <v>1.0888832199398917</v>
          </cell>
          <cell r="S72">
            <v>1.0796604404472123</v>
          </cell>
          <cell r="AC72">
            <v>1.3614942771332781</v>
          </cell>
          <cell r="AD72">
            <v>1.4432601983010556</v>
          </cell>
          <cell r="AE72">
            <v>1.6095548038717618</v>
          </cell>
          <cell r="AF72">
            <v>1.4733182502998692</v>
          </cell>
          <cell r="AG72">
            <v>1.0323113225508413</v>
          </cell>
          <cell r="AH72">
            <v>1.2843935014888035</v>
          </cell>
          <cell r="AI72">
            <v>0.94798030921885057</v>
          </cell>
          <cell r="AJ72">
            <v>1.639207125411551</v>
          </cell>
          <cell r="AK72">
            <v>1.2060956291549474</v>
          </cell>
          <cell r="AL72">
            <v>1.5241391012633978</v>
          </cell>
          <cell r="AM72">
            <v>1.4814407401805405</v>
          </cell>
          <cell r="AN72">
            <v>1.9612920911140865</v>
          </cell>
          <cell r="AO72">
            <v>1.8981570008826985</v>
          </cell>
          <cell r="AP72">
            <v>2.2217110523198098</v>
          </cell>
          <cell r="AQ72">
            <v>2.3122860261366172</v>
          </cell>
          <cell r="AR72">
            <v>2.4784403698024748</v>
          </cell>
        </row>
        <row r="74">
          <cell r="D74" t="str">
            <v>DS6051b 100mg/kg</v>
          </cell>
          <cell r="AC74" t="str">
            <v>DS6051b 100mg/kg</v>
          </cell>
        </row>
        <row r="75">
          <cell r="D75">
            <v>0</v>
          </cell>
          <cell r="E75">
            <v>3</v>
          </cell>
          <cell r="F75">
            <v>6</v>
          </cell>
          <cell r="G75">
            <v>9</v>
          </cell>
          <cell r="H75">
            <v>14</v>
          </cell>
          <cell r="I75">
            <v>17</v>
          </cell>
          <cell r="J75">
            <v>21</v>
          </cell>
          <cell r="K75">
            <v>24</v>
          </cell>
          <cell r="L75">
            <v>28</v>
          </cell>
          <cell r="M75">
            <v>31</v>
          </cell>
          <cell r="N75">
            <v>35</v>
          </cell>
          <cell r="O75">
            <v>38</v>
          </cell>
          <cell r="P75">
            <v>43</v>
          </cell>
          <cell r="Q75">
            <v>48</v>
          </cell>
          <cell r="R75">
            <v>52</v>
          </cell>
          <cell r="S75">
            <v>55</v>
          </cell>
          <cell r="AC75">
            <v>0</v>
          </cell>
          <cell r="AD75">
            <v>3</v>
          </cell>
          <cell r="AE75">
            <v>6</v>
          </cell>
          <cell r="AF75">
            <v>9</v>
          </cell>
          <cell r="AG75">
            <v>14</v>
          </cell>
          <cell r="AH75">
            <v>17</v>
          </cell>
          <cell r="AI75">
            <v>21</v>
          </cell>
          <cell r="AJ75">
            <v>24</v>
          </cell>
          <cell r="AK75">
            <v>28</v>
          </cell>
          <cell r="AL75">
            <v>31</v>
          </cell>
          <cell r="AM75">
            <v>35</v>
          </cell>
          <cell r="AN75">
            <v>38</v>
          </cell>
          <cell r="AO75">
            <v>43</v>
          </cell>
          <cell r="AP75">
            <v>48</v>
          </cell>
          <cell r="AQ75">
            <v>52</v>
          </cell>
          <cell r="AR75">
            <v>55</v>
          </cell>
        </row>
        <row r="82">
          <cell r="D82">
            <v>19.899999999999999</v>
          </cell>
          <cell r="E82">
            <v>21</v>
          </cell>
          <cell r="F82">
            <v>20.04</v>
          </cell>
          <cell r="G82">
            <v>20.080000000000002</v>
          </cell>
          <cell r="H82">
            <v>21.1</v>
          </cell>
          <cell r="I82">
            <v>20.58</v>
          </cell>
          <cell r="J82">
            <v>21.240000000000002</v>
          </cell>
          <cell r="K82">
            <v>21.1</v>
          </cell>
          <cell r="L82">
            <v>21.2</v>
          </cell>
          <cell r="M82">
            <v>21.18</v>
          </cell>
          <cell r="N82">
            <v>21.56</v>
          </cell>
          <cell r="O82">
            <v>21.66</v>
          </cell>
          <cell r="P82">
            <v>22.32</v>
          </cell>
          <cell r="Q82">
            <v>22.040000000000003</v>
          </cell>
          <cell r="R82">
            <v>22.6</v>
          </cell>
          <cell r="S82">
            <v>22.2</v>
          </cell>
          <cell r="AC82">
            <v>19.759999999999998</v>
          </cell>
          <cell r="AD82">
            <v>19.899999999999999</v>
          </cell>
          <cell r="AE82">
            <v>19.520000000000003</v>
          </cell>
          <cell r="AF82">
            <v>19.740000000000002</v>
          </cell>
          <cell r="AG82">
            <v>20.9</v>
          </cell>
          <cell r="AH82">
            <v>20.240000000000002</v>
          </cell>
          <cell r="AI82">
            <v>21.06</v>
          </cell>
          <cell r="AJ82">
            <v>20.239999999999998</v>
          </cell>
          <cell r="AK82">
            <v>20.880000000000003</v>
          </cell>
          <cell r="AL82">
            <v>20.82</v>
          </cell>
          <cell r="AM82">
            <v>21.18</v>
          </cell>
          <cell r="AN82">
            <v>22.18</v>
          </cell>
          <cell r="AO82">
            <v>21.72</v>
          </cell>
          <cell r="AP82">
            <v>21.56</v>
          </cell>
          <cell r="AQ82">
            <v>21.82</v>
          </cell>
          <cell r="AR82">
            <v>21.820000000000004</v>
          </cell>
        </row>
        <row r="83">
          <cell r="D83">
            <v>0.751664818918646</v>
          </cell>
          <cell r="E83">
            <v>0.80311892021045117</v>
          </cell>
          <cell r="F83">
            <v>0.82945765413310979</v>
          </cell>
          <cell r="G83">
            <v>1.1903780911962389</v>
          </cell>
          <cell r="H83">
            <v>0.830662386291808</v>
          </cell>
          <cell r="I83">
            <v>1.068644000591404</v>
          </cell>
          <cell r="J83">
            <v>0.92086915465770769</v>
          </cell>
          <cell r="K83">
            <v>0.7382411530116697</v>
          </cell>
          <cell r="L83">
            <v>1.30384048104053</v>
          </cell>
          <cell r="M83">
            <v>0.90664215653145075</v>
          </cell>
          <cell r="N83">
            <v>0.84439327330338232</v>
          </cell>
          <cell r="O83">
            <v>0.69137544069774448</v>
          </cell>
          <cell r="P83">
            <v>1.0401922899156679</v>
          </cell>
          <cell r="Q83">
            <v>1.0064790112068907</v>
          </cell>
          <cell r="R83">
            <v>1.1489125293076061</v>
          </cell>
          <cell r="S83">
            <v>0.94074438611133826</v>
          </cell>
          <cell r="AC83">
            <v>0.84439327330338254</v>
          </cell>
          <cell r="AD83">
            <v>0.90829510622924703</v>
          </cell>
          <cell r="AE83">
            <v>0.87863530545955271</v>
          </cell>
          <cell r="AF83">
            <v>0.97365291557104616</v>
          </cell>
          <cell r="AG83">
            <v>0.76811457478686063</v>
          </cell>
          <cell r="AH83">
            <v>0.83246621553069544</v>
          </cell>
          <cell r="AI83">
            <v>0.82036577207974826</v>
          </cell>
          <cell r="AJ83">
            <v>0.73006848993775897</v>
          </cell>
          <cell r="AK83">
            <v>0.85264294989168776</v>
          </cell>
          <cell r="AL83">
            <v>1.2070625501605132</v>
          </cell>
          <cell r="AM83">
            <v>0.83486525858967187</v>
          </cell>
          <cell r="AN83">
            <v>0.83186537372341673</v>
          </cell>
          <cell r="AO83">
            <v>0.82280009722896941</v>
          </cell>
          <cell r="AP83">
            <v>1.3371611720357426</v>
          </cell>
          <cell r="AQ83">
            <v>0.89833178725902907</v>
          </cell>
          <cell r="AR83">
            <v>1.0616025621672176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0810hot"/>
      <sheetName val="990810cold"/>
      <sheetName val="990810LSC-14C"/>
      <sheetName val="990810LSC-3H"/>
      <sheetName val="まとめ"/>
    </sheetNames>
    <sheetDataSet>
      <sheetData sheetId="0"/>
      <sheetData sheetId="1">
        <row r="2">
          <cell r="AD2" t="str">
            <v>回帰分析の結果 :</v>
          </cell>
        </row>
        <row r="3">
          <cell r="AD3" t="str">
            <v>Y 切片</v>
          </cell>
          <cell r="AF3">
            <v>0</v>
          </cell>
        </row>
        <row r="4">
          <cell r="AD4" t="str">
            <v>Y 評価値の標準誤差</v>
          </cell>
          <cell r="AF4">
            <v>3772.5153419341059</v>
          </cell>
        </row>
        <row r="5">
          <cell r="AA5">
            <v>6.25E-2</v>
          </cell>
          <cell r="AB5">
            <v>20215</v>
          </cell>
          <cell r="AD5" t="str">
            <v>分散 (R 2 乗)</v>
          </cell>
          <cell r="AF5">
            <v>0.99964663676110732</v>
          </cell>
        </row>
        <row r="6">
          <cell r="AA6">
            <v>0.125</v>
          </cell>
          <cell r="AB6">
            <v>36763</v>
          </cell>
          <cell r="AD6" t="str">
            <v>標本数</v>
          </cell>
          <cell r="AF6">
            <v>6</v>
          </cell>
        </row>
        <row r="7">
          <cell r="AA7">
            <v>0.25</v>
          </cell>
          <cell r="AB7">
            <v>71988</v>
          </cell>
          <cell r="AD7" t="str">
            <v>自由度</v>
          </cell>
          <cell r="AF7">
            <v>5</v>
          </cell>
        </row>
        <row r="8">
          <cell r="AA8">
            <v>0.5</v>
          </cell>
          <cell r="AB8">
            <v>141927</v>
          </cell>
        </row>
        <row r="9">
          <cell r="AA9">
            <v>1</v>
          </cell>
          <cell r="AB9">
            <v>276644</v>
          </cell>
          <cell r="AD9" t="str">
            <v>X 係数</v>
          </cell>
          <cell r="AF9">
            <v>273922.87179487181</v>
          </cell>
        </row>
        <row r="10">
          <cell r="AA10">
            <v>2</v>
          </cell>
          <cell r="AB10">
            <v>544551</v>
          </cell>
          <cell r="AD10" t="str">
            <v>X 係数の標準誤差</v>
          </cell>
          <cell r="AF10">
            <v>1633.746505261026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0810hot"/>
      <sheetName val="990810cold"/>
      <sheetName val="990810LSC-14C"/>
      <sheetName val="990810LSC-3H"/>
      <sheetName val="まとめ"/>
    </sheetNames>
    <sheetDataSet>
      <sheetData sheetId="0"/>
      <sheetData sheetId="1">
        <row r="2">
          <cell r="AD2" t="str">
            <v>回帰分析の結果 :</v>
          </cell>
        </row>
        <row r="3">
          <cell r="AD3" t="str">
            <v>Y 切片</v>
          </cell>
          <cell r="AF3">
            <v>0</v>
          </cell>
        </row>
        <row r="4">
          <cell r="AD4" t="str">
            <v>Y 評価値の標準誤差</v>
          </cell>
          <cell r="AF4">
            <v>3772.5153419341059</v>
          </cell>
        </row>
        <row r="5">
          <cell r="AA5">
            <v>6.25E-2</v>
          </cell>
          <cell r="AB5">
            <v>20215</v>
          </cell>
          <cell r="AD5" t="str">
            <v>分散 (R 2 乗)</v>
          </cell>
          <cell r="AF5">
            <v>0.99964663676110732</v>
          </cell>
        </row>
        <row r="6">
          <cell r="AA6">
            <v>0.125</v>
          </cell>
          <cell r="AB6">
            <v>36763</v>
          </cell>
          <cell r="AD6" t="str">
            <v>標本数</v>
          </cell>
          <cell r="AF6">
            <v>6</v>
          </cell>
        </row>
        <row r="7">
          <cell r="AA7">
            <v>0.25</v>
          </cell>
          <cell r="AB7">
            <v>71988</v>
          </cell>
          <cell r="AD7" t="str">
            <v>自由度</v>
          </cell>
          <cell r="AF7">
            <v>5</v>
          </cell>
        </row>
        <row r="8">
          <cell r="AA8">
            <v>0.5</v>
          </cell>
          <cell r="AB8">
            <v>141927</v>
          </cell>
        </row>
        <row r="9">
          <cell r="AA9">
            <v>1</v>
          </cell>
          <cell r="AB9">
            <v>276644</v>
          </cell>
          <cell r="AD9" t="str">
            <v>X 係数</v>
          </cell>
          <cell r="AF9">
            <v>273922.87179487181</v>
          </cell>
        </row>
        <row r="10">
          <cell r="AA10">
            <v>2</v>
          </cell>
          <cell r="AB10">
            <v>544551</v>
          </cell>
          <cell r="AD10" t="str">
            <v>X 係数の標準誤差</v>
          </cell>
          <cell r="AF10">
            <v>1633.746505261026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col"/>
      <sheetName val="ivdata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0217LSC"/>
      <sheetName val="980217"/>
      <sheetName val="980306LSC"/>
      <sheetName val="980306"/>
      <sheetName val="980306 (2)"/>
      <sheetName val="980403LSC"/>
      <sheetName val="980403"/>
      <sheetName val="980520LSC"/>
      <sheetName val="980520"/>
      <sheetName val="980529LSC"/>
      <sheetName val="980529"/>
    </sheetNames>
    <sheetDataSet>
      <sheetData sheetId="0">
        <row r="35">
          <cell r="C35">
            <v>9.4E-2</v>
          </cell>
        </row>
      </sheetData>
      <sheetData sheetId="1"/>
      <sheetData sheetId="2"/>
      <sheetData sheetId="3">
        <row r="35">
          <cell r="C35">
            <v>9.4E-2</v>
          </cell>
        </row>
        <row r="36">
          <cell r="C36">
            <v>0.17799999999999999</v>
          </cell>
        </row>
        <row r="37">
          <cell r="C37">
            <v>0.27700000000000002</v>
          </cell>
        </row>
        <row r="38">
          <cell r="C38">
            <v>0.34799999999999998</v>
          </cell>
        </row>
        <row r="39">
          <cell r="C39">
            <v>0.41399999999999998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DataSheet"/>
      <sheetName val="Instruction"/>
      <sheetName val="Results"/>
      <sheetName val="Raw Data"/>
      <sheetName val="Nonlin1"/>
      <sheetName val="abImportDataSheet"/>
      <sheetName val="Column View"/>
      <sheetName val="PK1"/>
      <sheetName val="AUCQuery"/>
      <sheetName val="Units"/>
      <sheetName val="Graph"/>
      <sheetName val="Reports"/>
      <sheetName val="Import Settings"/>
    </sheetNames>
    <sheetDataSet>
      <sheetData sheetId="0" refreshError="1"/>
      <sheetData sheetId="1">
        <row r="3">
          <cell r="Q3" t="str">
            <v>Mouse</v>
          </cell>
          <cell r="R3" t="str">
            <v>Rat</v>
          </cell>
          <cell r="S3" t="str">
            <v>Monkey</v>
          </cell>
          <cell r="T3" t="str">
            <v>Dog</v>
          </cell>
          <cell r="U3" t="str">
            <v>Guinea Pig</v>
          </cell>
          <cell r="V3" t="str">
            <v>Hamster</v>
          </cell>
          <cell r="W3" t="str">
            <v>Rabbit</v>
          </cell>
        </row>
        <row r="4">
          <cell r="Q4" t="str">
            <v>kk</v>
          </cell>
          <cell r="R4" t="str">
            <v>Wistar</v>
          </cell>
          <cell r="U4" t="str">
            <v>Hartley</v>
          </cell>
          <cell r="V4" t="str">
            <v>Syrian</v>
          </cell>
          <cell r="W4" t="str">
            <v>JW</v>
          </cell>
        </row>
        <row r="5">
          <cell r="Q5" t="str">
            <v>BDF1</v>
          </cell>
          <cell r="R5" t="str">
            <v>SD</v>
          </cell>
          <cell r="V5" t="str">
            <v>Chinese</v>
          </cell>
        </row>
        <row r="6">
          <cell r="Q6" t="str">
            <v>ddY</v>
          </cell>
          <cell r="R6" t="str">
            <v>F344</v>
          </cell>
        </row>
        <row r="7">
          <cell r="Q7" t="str">
            <v>CD-1</v>
          </cell>
        </row>
        <row r="8">
          <cell r="Q8" t="str">
            <v>BALB/c</v>
          </cell>
        </row>
        <row r="9">
          <cell r="Q9" t="str">
            <v>BALB/c-nu/nu</v>
          </cell>
        </row>
        <row r="10">
          <cell r="Q10" t="str">
            <v>ICR</v>
          </cell>
        </row>
      </sheetData>
      <sheetData sheetId="2"/>
      <sheetData sheetId="3" refreshError="1"/>
      <sheetData sheetId="4" refreshError="1"/>
      <sheetData sheetId="5" refreshError="1"/>
      <sheetData sheetId="6">
        <row r="3">
          <cell r="B3" t="str">
            <v>RTC-2098:B-RAF_inhibitor</v>
          </cell>
          <cell r="D3">
            <v>2.4086230379351168</v>
          </cell>
          <cell r="E3">
            <v>1.0787500000000008</v>
          </cell>
          <cell r="F3">
            <v>2.4086230379351168</v>
          </cell>
          <cell r="G3">
            <v>1.0787500000000008</v>
          </cell>
          <cell r="H3">
            <v>2.2562565567134403</v>
          </cell>
          <cell r="I3">
            <v>1.0105096240552485</v>
          </cell>
          <cell r="J3">
            <v>1.94509567508429</v>
          </cell>
          <cell r="K3">
            <v>0.87115000000000098</v>
          </cell>
          <cell r="L3" t="str">
            <v/>
          </cell>
          <cell r="N3">
            <v>0.46002932398538299</v>
          </cell>
          <cell r="O3">
            <v>0.20603333333333348</v>
          </cell>
          <cell r="P3" t="str">
            <v>fed</v>
          </cell>
          <cell r="Q3" t="str">
            <v>0.5% MC</v>
          </cell>
          <cell r="R3">
            <v>4.1069045396949102</v>
          </cell>
          <cell r="S3">
            <v>2.3333333333333335</v>
          </cell>
          <cell r="U3" t="str">
            <v>Mouse</v>
          </cell>
          <cell r="V3">
            <v>100</v>
          </cell>
          <cell r="W3" t="str">
            <v>RTC-2098</v>
          </cell>
          <cell r="X3" t="str">
            <v>po_suspension</v>
          </cell>
          <cell r="Y3" t="str">
            <v>ddY-male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0810hot"/>
      <sheetName val="990810cold"/>
      <sheetName val="990810LSC-14C"/>
      <sheetName val="990810LSC-3H"/>
      <sheetName val="まとめ"/>
      <sheetName val="入力条件"/>
    </sheetNames>
    <sheetDataSet>
      <sheetData sheetId="0">
        <row r="2">
          <cell r="AD2" t="str">
            <v>回帰分析の結果 :</v>
          </cell>
        </row>
      </sheetData>
      <sheetData sheetId="1">
        <row r="2">
          <cell r="AD2" t="str">
            <v>回帰分析の結果 :</v>
          </cell>
        </row>
        <row r="3">
          <cell r="AD3" t="str">
            <v>Y 切片</v>
          </cell>
          <cell r="AF3">
            <v>0</v>
          </cell>
          <cell r="AG3">
            <v>0</v>
          </cell>
        </row>
        <row r="4">
          <cell r="AD4" t="str">
            <v>Y 評価値の標準誤差</v>
          </cell>
          <cell r="AF4">
            <v>3772.5153419341059</v>
          </cell>
          <cell r="AG4">
            <v>0</v>
          </cell>
        </row>
        <row r="5">
          <cell r="AA5">
            <v>6.25E-2</v>
          </cell>
          <cell r="AD5" t="str">
            <v>分散 (R 2 乗)</v>
          </cell>
          <cell r="AF5">
            <v>0.99964663676110732</v>
          </cell>
          <cell r="AG5">
            <v>0</v>
          </cell>
        </row>
        <row r="6">
          <cell r="AA6">
            <v>0.125</v>
          </cell>
          <cell r="AD6" t="str">
            <v>標本数</v>
          </cell>
          <cell r="AF6">
            <v>6</v>
          </cell>
          <cell r="AG6">
            <v>0</v>
          </cell>
        </row>
        <row r="7">
          <cell r="AA7">
            <v>0.25</v>
          </cell>
          <cell r="AD7" t="str">
            <v>自由度</v>
          </cell>
          <cell r="AF7">
            <v>5</v>
          </cell>
          <cell r="AG7">
            <v>0</v>
          </cell>
        </row>
        <row r="8">
          <cell r="AA8">
            <v>0.5</v>
          </cell>
        </row>
        <row r="9">
          <cell r="AA9">
            <v>1</v>
          </cell>
          <cell r="AD9" t="str">
            <v>X 係数</v>
          </cell>
          <cell r="AF9">
            <v>273922.87179487181</v>
          </cell>
          <cell r="AG9">
            <v>0</v>
          </cell>
        </row>
        <row r="10">
          <cell r="AA10">
            <v>2</v>
          </cell>
          <cell r="AD10" t="str">
            <v>X 係数の標準誤差</v>
          </cell>
          <cell r="AF10">
            <v>1633.746505261026</v>
          </cell>
          <cell r="AG10">
            <v>0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data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0810hot"/>
      <sheetName val="990810cold"/>
      <sheetName val="990810LSC-14C"/>
      <sheetName val="990810LSC-3H"/>
      <sheetName val="まとめ"/>
    </sheetNames>
    <sheetDataSet>
      <sheetData sheetId="0"/>
      <sheetData sheetId="1">
        <row r="2">
          <cell r="AD2" t="str">
            <v>回帰分析の結果 :</v>
          </cell>
        </row>
        <row r="3">
          <cell r="AD3" t="str">
            <v>Y 切片</v>
          </cell>
          <cell r="AF3">
            <v>0</v>
          </cell>
        </row>
        <row r="4">
          <cell r="AD4" t="str">
            <v>Y 評価値の標準誤差</v>
          </cell>
          <cell r="AF4">
            <v>3772.5153419341059</v>
          </cell>
        </row>
        <row r="5">
          <cell r="AA5">
            <v>6.25E-2</v>
          </cell>
          <cell r="AB5">
            <v>20215</v>
          </cell>
          <cell r="AD5" t="str">
            <v>分散 (R 2 乗)</v>
          </cell>
          <cell r="AF5">
            <v>0.99964663676110732</v>
          </cell>
        </row>
        <row r="6">
          <cell r="AA6">
            <v>0.125</v>
          </cell>
          <cell r="AB6">
            <v>36763</v>
          </cell>
          <cell r="AD6" t="str">
            <v>標本数</v>
          </cell>
          <cell r="AF6">
            <v>6</v>
          </cell>
        </row>
        <row r="7">
          <cell r="AA7">
            <v>0.25</v>
          </cell>
          <cell r="AB7">
            <v>71988</v>
          </cell>
          <cell r="AD7" t="str">
            <v>自由度</v>
          </cell>
          <cell r="AF7">
            <v>5</v>
          </cell>
        </row>
        <row r="8">
          <cell r="AA8">
            <v>0.5</v>
          </cell>
          <cell r="AB8">
            <v>141927</v>
          </cell>
        </row>
        <row r="9">
          <cell r="AA9">
            <v>1</v>
          </cell>
          <cell r="AB9">
            <v>276644</v>
          </cell>
          <cell r="AD9" t="str">
            <v>X 係数</v>
          </cell>
          <cell r="AF9">
            <v>273922.87179487181</v>
          </cell>
        </row>
        <row r="10">
          <cell r="AA10">
            <v>2</v>
          </cell>
          <cell r="AB10">
            <v>544551</v>
          </cell>
          <cell r="AD10" t="str">
            <v>X 係数の標準誤差</v>
          </cell>
          <cell r="AF10">
            <v>1633.746505261026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C7"/>
  <sheetViews>
    <sheetView showGridLines="0" zoomScale="130" zoomScaleNormal="130" workbookViewId="0"/>
  </sheetViews>
  <sheetFormatPr defaultColWidth="9" defaultRowHeight="15.75"/>
  <cols>
    <col min="1" max="1" width="9" style="1"/>
    <col min="2" max="2" width="12.625" style="2" customWidth="1"/>
    <col min="3" max="3" width="12.625" style="1" customWidth="1"/>
    <col min="4" max="16384" width="9" style="1"/>
  </cols>
  <sheetData>
    <row r="1" spans="2:3" ht="18" customHeight="1" thickBot="1">
      <c r="B1" s="4"/>
      <c r="C1" s="3"/>
    </row>
    <row r="2" spans="2:3" ht="18" customHeight="1" thickBot="1">
      <c r="B2" s="16" t="s">
        <v>10</v>
      </c>
      <c r="C2" s="17" t="s">
        <v>336</v>
      </c>
    </row>
    <row r="3" spans="2:3" ht="18" customHeight="1">
      <c r="B3" s="18" t="s">
        <v>5</v>
      </c>
      <c r="C3" s="19">
        <v>0.20699999999999999</v>
      </c>
    </row>
    <row r="4" spans="2:3" ht="18" customHeight="1">
      <c r="B4" s="18" t="s">
        <v>6</v>
      </c>
      <c r="C4" s="19">
        <v>0.622</v>
      </c>
    </row>
    <row r="5" spans="2:3" ht="18" customHeight="1">
      <c r="B5" s="18" t="s">
        <v>7</v>
      </c>
      <c r="C5" s="20">
        <v>2.2799999999999998</v>
      </c>
    </row>
    <row r="6" spans="2:3" ht="18" customHeight="1" thickBot="1">
      <c r="B6" s="21" t="s">
        <v>9</v>
      </c>
      <c r="C6" s="22">
        <v>0.98</v>
      </c>
    </row>
    <row r="7" spans="2:3" ht="18" customHeight="1"/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B161"/>
  <sheetViews>
    <sheetView showGridLines="0" zoomScale="85" zoomScaleNormal="85" workbookViewId="0">
      <pane ySplit="1" topLeftCell="A2" activePane="bottomLeft" state="frozen"/>
      <selection pane="bottomLeft" activeCell="D41" sqref="D41"/>
    </sheetView>
  </sheetViews>
  <sheetFormatPr defaultColWidth="8.75" defaultRowHeight="15.95" customHeight="1"/>
  <cols>
    <col min="1" max="1" width="25.625" style="24" customWidth="1"/>
    <col min="2" max="2" width="12.75" style="27" customWidth="1"/>
    <col min="3" max="16384" width="8.75" style="24"/>
  </cols>
  <sheetData>
    <row r="1" spans="1:2" s="23" customFormat="1" ht="15.95" customHeight="1" thickBot="1">
      <c r="A1" s="28" t="s">
        <v>11</v>
      </c>
      <c r="B1" s="29" t="s">
        <v>330</v>
      </c>
    </row>
    <row r="2" spans="1:2" ht="15.95" customHeight="1">
      <c r="A2" s="25" t="s">
        <v>16</v>
      </c>
      <c r="B2" s="26">
        <v>-1.0981468771448233</v>
      </c>
    </row>
    <row r="3" spans="1:2" ht="15.95" customHeight="1">
      <c r="A3" s="25" t="s">
        <v>18</v>
      </c>
      <c r="B3" s="26">
        <v>96.115107913669064</v>
      </c>
    </row>
    <row r="4" spans="1:2" ht="15.95" customHeight="1">
      <c r="A4" s="25" t="s">
        <v>20</v>
      </c>
      <c r="B4" s="26">
        <v>86.302032913843178</v>
      </c>
    </row>
    <row r="5" spans="1:2" ht="15.95" customHeight="1">
      <c r="A5" s="25" t="s">
        <v>22</v>
      </c>
      <c r="B5" s="26">
        <v>-0.12158054711246535</v>
      </c>
    </row>
    <row r="6" spans="1:2" ht="15.95" customHeight="1">
      <c r="A6" s="25" t="s">
        <v>24</v>
      </c>
      <c r="B6" s="26">
        <v>17.955112219451365</v>
      </c>
    </row>
    <row r="7" spans="1:2" ht="15.95" customHeight="1">
      <c r="A7" s="25" t="s">
        <v>26</v>
      </c>
      <c r="B7" s="26">
        <v>0.17761989342806039</v>
      </c>
    </row>
    <row r="8" spans="1:2" ht="15.95" customHeight="1">
      <c r="A8" s="25" t="s">
        <v>28</v>
      </c>
      <c r="B8" s="26">
        <v>9.9644128113878914</v>
      </c>
    </row>
    <row r="9" spans="1:2" ht="15.95" customHeight="1">
      <c r="A9" s="25" t="s">
        <v>30</v>
      </c>
      <c r="B9" s="26">
        <v>13.4020618556701</v>
      </c>
    </row>
    <row r="10" spans="1:2" ht="15.95" customHeight="1">
      <c r="A10" s="25" t="s">
        <v>32</v>
      </c>
      <c r="B10" s="26">
        <v>17.85714285714284</v>
      </c>
    </row>
    <row r="11" spans="1:2" ht="15.95" customHeight="1">
      <c r="A11" s="25" t="s">
        <v>34</v>
      </c>
      <c r="B11" s="26">
        <v>0.98039215686274161</v>
      </c>
    </row>
    <row r="12" spans="1:2" ht="15.95" customHeight="1">
      <c r="A12" s="25" t="s">
        <v>36</v>
      </c>
      <c r="B12" s="26">
        <v>87.974683544303801</v>
      </c>
    </row>
    <row r="13" spans="1:2" ht="15.95" customHeight="1">
      <c r="A13" s="25" t="s">
        <v>38</v>
      </c>
      <c r="B13" s="26">
        <v>43.488824101069</v>
      </c>
    </row>
    <row r="14" spans="1:2" ht="15.95" customHeight="1">
      <c r="A14" s="25" t="s">
        <v>40</v>
      </c>
      <c r="B14" s="26">
        <v>3.6606624055781634</v>
      </c>
    </row>
    <row r="15" spans="1:2" ht="15.95" customHeight="1">
      <c r="A15" s="25" t="s">
        <v>42</v>
      </c>
      <c r="B15" s="26">
        <v>-3.4257748776508778</v>
      </c>
    </row>
    <row r="16" spans="1:2" ht="15.95" customHeight="1">
      <c r="A16" s="25" t="s">
        <v>44</v>
      </c>
      <c r="B16" s="26">
        <v>-0.86139389193420346</v>
      </c>
    </row>
    <row r="17" spans="1:2" ht="15.95" customHeight="1">
      <c r="A17" s="25" t="s">
        <v>46</v>
      </c>
      <c r="B17" s="26">
        <v>0.66666666666667096</v>
      </c>
    </row>
    <row r="18" spans="1:2" ht="15.95" customHeight="1">
      <c r="A18" s="25" t="s">
        <v>48</v>
      </c>
      <c r="B18" s="26">
        <v>-3.61328125</v>
      </c>
    </row>
    <row r="19" spans="1:2" ht="15.95" customHeight="1">
      <c r="A19" s="25" t="s">
        <v>50</v>
      </c>
      <c r="B19" s="26">
        <v>-1.6415868673050449</v>
      </c>
    </row>
    <row r="20" spans="1:2" ht="15.95" customHeight="1">
      <c r="A20" s="25" t="s">
        <v>52</v>
      </c>
      <c r="B20" s="26">
        <v>3.9817974971558479</v>
      </c>
    </row>
    <row r="21" spans="1:2" ht="15.95" customHeight="1">
      <c r="A21" s="25" t="s">
        <v>54</v>
      </c>
      <c r="B21" s="26">
        <v>4.7789725209080096</v>
      </c>
    </row>
    <row r="22" spans="1:2" ht="15.95" customHeight="1">
      <c r="A22" s="25" t="s">
        <v>56</v>
      </c>
      <c r="B22" s="26">
        <v>-2.1834061135371119</v>
      </c>
    </row>
    <row r="23" spans="1:2" ht="15.95" customHeight="1">
      <c r="A23" s="25" t="s">
        <v>58</v>
      </c>
      <c r="B23" s="26">
        <v>2.8306264501160028</v>
      </c>
    </row>
    <row r="24" spans="1:2" ht="15.95" customHeight="1">
      <c r="A24" s="25" t="s">
        <v>60</v>
      </c>
      <c r="B24" s="26">
        <v>-3.3622007131940856</v>
      </c>
    </row>
    <row r="25" spans="1:2" ht="15.95" customHeight="1">
      <c r="A25" s="25" t="s">
        <v>62</v>
      </c>
      <c r="B25" s="26">
        <v>-8.9893617021276526</v>
      </c>
    </row>
    <row r="26" spans="1:2" ht="15.95" customHeight="1">
      <c r="A26" s="25" t="s">
        <v>64</v>
      </c>
      <c r="B26" s="26">
        <v>-5.7155322862129321</v>
      </c>
    </row>
    <row r="27" spans="1:2" ht="15.95" customHeight="1">
      <c r="A27" s="25" t="s">
        <v>66</v>
      </c>
      <c r="B27" s="26">
        <v>-4.8643113159241969</v>
      </c>
    </row>
    <row r="28" spans="1:2" ht="15.95" customHeight="1">
      <c r="A28" s="25" t="s">
        <v>68</v>
      </c>
      <c r="B28" s="26">
        <v>-9.1168091168091223</v>
      </c>
    </row>
    <row r="29" spans="1:2" ht="15.95" customHeight="1">
      <c r="A29" s="25" t="s">
        <v>70</v>
      </c>
      <c r="B29" s="26">
        <v>-3.5479632063074806</v>
      </c>
    </row>
    <row r="30" spans="1:2" ht="15.95" customHeight="1">
      <c r="A30" s="25" t="s">
        <v>72</v>
      </c>
      <c r="B30" s="26">
        <v>-1.6714422158548237</v>
      </c>
    </row>
    <row r="31" spans="1:2" ht="15.95" customHeight="1">
      <c r="A31" s="25" t="s">
        <v>74</v>
      </c>
      <c r="B31" s="26">
        <v>-0.69930069930070893</v>
      </c>
    </row>
    <row r="32" spans="1:2" ht="15.95" customHeight="1">
      <c r="A32" s="25" t="s">
        <v>76</v>
      </c>
      <c r="B32" s="26">
        <v>-6.2061521856449309</v>
      </c>
    </row>
    <row r="33" spans="1:2" ht="15.95" customHeight="1">
      <c r="A33" s="25" t="s">
        <v>78</v>
      </c>
      <c r="B33" s="26">
        <v>25.113236034222432</v>
      </c>
    </row>
    <row r="34" spans="1:2" ht="15.95" customHeight="1">
      <c r="A34" s="25" t="s">
        <v>80</v>
      </c>
      <c r="B34" s="26">
        <v>5.5112881806108955</v>
      </c>
    </row>
    <row r="35" spans="1:2" ht="15.95" customHeight="1">
      <c r="A35" s="25" t="s">
        <v>82</v>
      </c>
      <c r="B35" s="26">
        <v>5.1032806804374164</v>
      </c>
    </row>
    <row r="36" spans="1:2" ht="15.95" customHeight="1">
      <c r="A36" s="25" t="s">
        <v>84</v>
      </c>
      <c r="B36" s="26">
        <v>3.3682634730538896</v>
      </c>
    </row>
    <row r="37" spans="1:2" ht="15.95" customHeight="1">
      <c r="A37" s="25" t="s">
        <v>86</v>
      </c>
      <c r="B37" s="26">
        <v>4.8387096774193505</v>
      </c>
    </row>
    <row r="38" spans="1:2" ht="15.95" customHeight="1">
      <c r="A38" s="25" t="s">
        <v>88</v>
      </c>
      <c r="B38" s="26">
        <v>1.2569130216188995</v>
      </c>
    </row>
    <row r="39" spans="1:2" ht="15.95" customHeight="1">
      <c r="A39" s="25" t="s">
        <v>90</v>
      </c>
      <c r="B39" s="26">
        <v>3.7391304347826004</v>
      </c>
    </row>
    <row r="40" spans="1:2" ht="15.95" customHeight="1">
      <c r="A40" s="25" t="s">
        <v>92</v>
      </c>
      <c r="B40" s="26">
        <v>6.2861271676300401</v>
      </c>
    </row>
    <row r="41" spans="1:2" ht="15.95" customHeight="1">
      <c r="A41" s="25" t="s">
        <v>94</v>
      </c>
      <c r="B41" s="26">
        <v>-3.1176192725554941</v>
      </c>
    </row>
    <row r="42" spans="1:2" ht="15.95" customHeight="1">
      <c r="A42" s="25" t="s">
        <v>96</v>
      </c>
      <c r="B42" s="26">
        <v>18.791602662570405</v>
      </c>
    </row>
    <row r="43" spans="1:2" ht="15.95" customHeight="1">
      <c r="A43" s="25" t="s">
        <v>98</v>
      </c>
      <c r="B43" s="26">
        <v>-4.3764988009592498</v>
      </c>
    </row>
    <row r="44" spans="1:2" ht="15.95" customHeight="1">
      <c r="A44" s="25" t="s">
        <v>100</v>
      </c>
      <c r="B44" s="26">
        <v>32.117224880382764</v>
      </c>
    </row>
    <row r="45" spans="1:2" ht="15.95" customHeight="1">
      <c r="A45" s="25" t="s">
        <v>102</v>
      </c>
      <c r="B45" s="26">
        <v>8.1430745814307315</v>
      </c>
    </row>
    <row r="46" spans="1:2" ht="15.95" customHeight="1">
      <c r="A46" s="25" t="s">
        <v>104</v>
      </c>
      <c r="B46" s="26">
        <v>2.1956087824351211</v>
      </c>
    </row>
    <row r="47" spans="1:2" ht="15.95" customHeight="1">
      <c r="A47" s="25" t="s">
        <v>106</v>
      </c>
      <c r="B47" s="26">
        <v>0.12277470841006721</v>
      </c>
    </row>
    <row r="48" spans="1:2" ht="15.95" customHeight="1">
      <c r="A48" s="25" t="s">
        <v>108</v>
      </c>
      <c r="B48" s="26">
        <v>-5.9551430781129122</v>
      </c>
    </row>
    <row r="49" spans="1:2" ht="15.95" customHeight="1">
      <c r="A49" s="25" t="s">
        <v>110</v>
      </c>
      <c r="B49" s="26">
        <v>8.6679413639260581</v>
      </c>
    </row>
    <row r="50" spans="1:2" ht="15.95" customHeight="1">
      <c r="A50" s="25" t="s">
        <v>112</v>
      </c>
      <c r="B50" s="26">
        <v>28.499999999999993</v>
      </c>
    </row>
    <row r="51" spans="1:2" ht="15.95" customHeight="1">
      <c r="A51" s="25" t="s">
        <v>114</v>
      </c>
      <c r="B51" s="26">
        <v>3.4223134839151292</v>
      </c>
    </row>
    <row r="52" spans="1:2" ht="15.95" customHeight="1">
      <c r="A52" s="25" t="s">
        <v>116</v>
      </c>
      <c r="B52" s="26">
        <v>9.4407388404309955</v>
      </c>
    </row>
    <row r="53" spans="1:2" ht="15.95" customHeight="1">
      <c r="A53" s="25" t="s">
        <v>118</v>
      </c>
      <c r="B53" s="26">
        <v>16.827852998065772</v>
      </c>
    </row>
    <row r="54" spans="1:2" ht="15.95" customHeight="1">
      <c r="A54" s="25" t="s">
        <v>120</v>
      </c>
      <c r="B54" s="26">
        <v>-2.4912587412587506</v>
      </c>
    </row>
    <row r="55" spans="1:2" ht="15.95" customHeight="1">
      <c r="A55" s="25" t="s">
        <v>122</v>
      </c>
      <c r="B55" s="26">
        <v>-1.9736842105263053</v>
      </c>
    </row>
    <row r="56" spans="1:2" ht="15.95" customHeight="1">
      <c r="A56" s="25" t="s">
        <v>124</v>
      </c>
      <c r="B56" s="26">
        <v>32.974481658692191</v>
      </c>
    </row>
    <row r="57" spans="1:2" ht="15.95" customHeight="1">
      <c r="A57" s="25" t="s">
        <v>126</v>
      </c>
      <c r="B57" s="26">
        <v>9.2165898617524444E-2</v>
      </c>
    </row>
    <row r="58" spans="1:2" ht="15.95" customHeight="1">
      <c r="A58" s="25" t="s">
        <v>128</v>
      </c>
      <c r="B58" s="26">
        <v>-5.3998981151299086</v>
      </c>
    </row>
    <row r="59" spans="1:2" ht="15.95" customHeight="1">
      <c r="A59" s="25" t="s">
        <v>130</v>
      </c>
      <c r="B59" s="26">
        <v>38.021338506304566</v>
      </c>
    </row>
    <row r="60" spans="1:2" ht="15.95" customHeight="1">
      <c r="A60" s="25" t="s">
        <v>132</v>
      </c>
      <c r="B60" s="26">
        <v>0.26954177897574594</v>
      </c>
    </row>
    <row r="61" spans="1:2" ht="15.95" customHeight="1">
      <c r="A61" s="25" t="s">
        <v>134</v>
      </c>
      <c r="B61" s="26">
        <v>86.905754795663057</v>
      </c>
    </row>
    <row r="62" spans="1:2" ht="15.95" customHeight="1">
      <c r="A62" s="25" t="s">
        <v>136</v>
      </c>
      <c r="B62" s="26">
        <v>3.0933062880324713</v>
      </c>
    </row>
    <row r="63" spans="1:2" ht="15.95" customHeight="1">
      <c r="A63" s="25" t="s">
        <v>138</v>
      </c>
      <c r="B63" s="26">
        <v>4.8109965635738883</v>
      </c>
    </row>
    <row r="64" spans="1:2" ht="15.95" customHeight="1">
      <c r="A64" s="25" t="s">
        <v>140</v>
      </c>
      <c r="B64" s="26">
        <v>7.1205821205821191</v>
      </c>
    </row>
    <row r="65" spans="1:2" ht="15.95" customHeight="1">
      <c r="A65" s="25" t="s">
        <v>142</v>
      </c>
      <c r="B65" s="26">
        <v>-6.240409207161135</v>
      </c>
    </row>
    <row r="66" spans="1:2" ht="15.95" customHeight="1">
      <c r="A66" s="25" t="s">
        <v>144</v>
      </c>
      <c r="B66" s="26">
        <v>33.582647718773387</v>
      </c>
    </row>
    <row r="67" spans="1:2" ht="15.95" customHeight="1">
      <c r="A67" s="25" t="s">
        <v>146</v>
      </c>
      <c r="B67" s="26">
        <v>5.6845476381105042</v>
      </c>
    </row>
    <row r="68" spans="1:2" ht="15.95" customHeight="1">
      <c r="A68" s="25" t="s">
        <v>148</v>
      </c>
      <c r="B68" s="26">
        <v>3.0649350649350704</v>
      </c>
    </row>
    <row r="69" spans="1:2" ht="15.95" customHeight="1">
      <c r="A69" s="25" t="s">
        <v>150</v>
      </c>
      <c r="B69" s="26">
        <v>8.9084065244667503</v>
      </c>
    </row>
    <row r="70" spans="1:2" ht="15.95" customHeight="1">
      <c r="A70" s="25" t="s">
        <v>152</v>
      </c>
      <c r="B70" s="26">
        <v>0.59840425531914043</v>
      </c>
    </row>
    <row r="71" spans="1:2" ht="15.95" customHeight="1">
      <c r="A71" s="25" t="s">
        <v>154</v>
      </c>
      <c r="B71" s="26">
        <v>-0.25553662691653045</v>
      </c>
    </row>
    <row r="72" spans="1:2" ht="15.95" customHeight="1">
      <c r="A72" s="25" t="s">
        <v>156</v>
      </c>
      <c r="B72" s="26">
        <v>0.91743119266055606</v>
      </c>
    </row>
    <row r="73" spans="1:2" ht="15.95" customHeight="1">
      <c r="A73" s="25" t="s">
        <v>158</v>
      </c>
      <c r="B73" s="26">
        <v>2.5282409897794622</v>
      </c>
    </row>
    <row r="74" spans="1:2" ht="15.95" customHeight="1">
      <c r="A74" s="25" t="s">
        <v>160</v>
      </c>
      <c r="B74" s="26">
        <v>-4.2518397383483286</v>
      </c>
    </row>
    <row r="75" spans="1:2" ht="15.95" customHeight="1">
      <c r="A75" s="25" t="s">
        <v>162</v>
      </c>
      <c r="B75" s="26">
        <v>9.1620111731843483</v>
      </c>
    </row>
    <row r="76" spans="1:2" ht="15.95" customHeight="1">
      <c r="A76" s="25" t="s">
        <v>334</v>
      </c>
      <c r="B76" s="26">
        <v>101.14722753346079</v>
      </c>
    </row>
    <row r="77" spans="1:2" ht="15.95" customHeight="1">
      <c r="A77" s="25" t="s">
        <v>166</v>
      </c>
      <c r="B77" s="26">
        <v>9.0020576131687235</v>
      </c>
    </row>
    <row r="78" spans="1:2" ht="15.95" customHeight="1">
      <c r="A78" s="25" t="s">
        <v>168</v>
      </c>
      <c r="B78" s="26">
        <v>-3.0623020063357931</v>
      </c>
    </row>
    <row r="79" spans="1:2" ht="15.95" customHeight="1">
      <c r="A79" s="25" t="s">
        <v>170</v>
      </c>
      <c r="B79" s="26">
        <v>-2.5114155251141579</v>
      </c>
    </row>
    <row r="80" spans="1:2" ht="15.95" customHeight="1">
      <c r="A80" s="25" t="s">
        <v>172</v>
      </c>
      <c r="B80" s="26">
        <v>-1.1548556430446055</v>
      </c>
    </row>
    <row r="81" spans="1:2" ht="15.95" customHeight="1">
      <c r="A81" s="25" t="s">
        <v>174</v>
      </c>
      <c r="B81" s="26">
        <v>-2.201524132091448</v>
      </c>
    </row>
    <row r="82" spans="1:2" ht="15.95" customHeight="1">
      <c r="A82" s="25" t="s">
        <v>176</v>
      </c>
      <c r="B82" s="26">
        <v>12.714206744057488</v>
      </c>
    </row>
    <row r="83" spans="1:2" ht="15.95" customHeight="1">
      <c r="A83" s="25" t="s">
        <v>331</v>
      </c>
      <c r="B83" s="26">
        <v>100</v>
      </c>
    </row>
    <row r="84" spans="1:2" ht="15.95" customHeight="1">
      <c r="A84" s="25" t="s">
        <v>332</v>
      </c>
      <c r="B84" s="26">
        <v>95.207667731629385</v>
      </c>
    </row>
    <row r="85" spans="1:2" ht="15.95" customHeight="1">
      <c r="A85" s="25" t="s">
        <v>333</v>
      </c>
      <c r="B85" s="26">
        <v>95.82494969818913</v>
      </c>
    </row>
    <row r="86" spans="1:2" ht="15.95" customHeight="1">
      <c r="A86" s="25" t="s">
        <v>184</v>
      </c>
      <c r="B86" s="26">
        <v>59.734964322120291</v>
      </c>
    </row>
    <row r="87" spans="1:2" ht="15.95" customHeight="1">
      <c r="A87" s="25" t="s">
        <v>186</v>
      </c>
      <c r="B87" s="26">
        <v>8.290816326530603</v>
      </c>
    </row>
    <row r="88" spans="1:2" ht="15.95" customHeight="1">
      <c r="A88" s="25" t="s">
        <v>188</v>
      </c>
      <c r="B88" s="26">
        <v>-1.1709601873536535</v>
      </c>
    </row>
    <row r="89" spans="1:2" ht="15.95" customHeight="1">
      <c r="A89" s="25" t="s">
        <v>190</v>
      </c>
      <c r="B89" s="26">
        <v>8.9639115250291113</v>
      </c>
    </row>
    <row r="90" spans="1:2" ht="15.95" customHeight="1">
      <c r="A90" s="25" t="s">
        <v>192</v>
      </c>
      <c r="B90" s="26">
        <v>-1.2634238787113006</v>
      </c>
    </row>
    <row r="91" spans="1:2" ht="15.95" customHeight="1">
      <c r="A91" s="25" t="s">
        <v>194</v>
      </c>
      <c r="B91" s="26">
        <v>-3.566333808844524</v>
      </c>
    </row>
    <row r="92" spans="1:2" ht="15.95" customHeight="1">
      <c r="A92" s="25" t="s">
        <v>196</v>
      </c>
      <c r="B92" s="26">
        <v>-15.652173913043477</v>
      </c>
    </row>
    <row r="93" spans="1:2" ht="15.95" customHeight="1">
      <c r="A93" s="25" t="s">
        <v>198</v>
      </c>
      <c r="B93" s="26">
        <v>-12.244897959183643</v>
      </c>
    </row>
    <row r="94" spans="1:2" ht="15.95" customHeight="1">
      <c r="A94" s="25" t="s">
        <v>200</v>
      </c>
      <c r="B94" s="26">
        <v>-19.015659955257291</v>
      </c>
    </row>
    <row r="95" spans="1:2" ht="15.95" customHeight="1">
      <c r="A95" s="25" t="s">
        <v>202</v>
      </c>
      <c r="B95" s="26">
        <v>-4.8342541436464215</v>
      </c>
    </row>
    <row r="96" spans="1:2" ht="15.95" customHeight="1">
      <c r="A96" s="25" t="s">
        <v>203</v>
      </c>
      <c r="B96" s="26">
        <v>-8.59375</v>
      </c>
    </row>
    <row r="97" spans="1:2" ht="15.95" customHeight="1">
      <c r="A97" s="25" t="s">
        <v>205</v>
      </c>
      <c r="B97" s="26">
        <v>-3.3486539724228548</v>
      </c>
    </row>
    <row r="98" spans="1:2" ht="15.95" customHeight="1">
      <c r="A98" s="25" t="s">
        <v>207</v>
      </c>
      <c r="B98" s="26">
        <v>-6.6618392469225185</v>
      </c>
    </row>
    <row r="99" spans="1:2" ht="15.95" customHeight="1">
      <c r="A99" s="25" t="s">
        <v>209</v>
      </c>
      <c r="B99" s="26">
        <v>8.4834834834834787</v>
      </c>
    </row>
    <row r="100" spans="1:2" ht="15.95" customHeight="1">
      <c r="A100" s="25" t="s">
        <v>211</v>
      </c>
      <c r="B100" s="26">
        <v>2.2988505747126409</v>
      </c>
    </row>
    <row r="101" spans="1:2" ht="15.95" customHeight="1">
      <c r="A101" s="25" t="s">
        <v>213</v>
      </c>
      <c r="B101" s="26">
        <v>-20.185810810810811</v>
      </c>
    </row>
    <row r="102" spans="1:2" ht="15.95" customHeight="1">
      <c r="A102" s="25" t="s">
        <v>214</v>
      </c>
      <c r="B102" s="26">
        <v>-1.1695906432748648</v>
      </c>
    </row>
    <row r="103" spans="1:2" ht="15.95" customHeight="1">
      <c r="A103" s="25" t="s">
        <v>216</v>
      </c>
      <c r="B103" s="26">
        <v>-0.6955177743431129</v>
      </c>
    </row>
    <row r="104" spans="1:2" ht="15.95" customHeight="1">
      <c r="A104" s="25" t="s">
        <v>218</v>
      </c>
      <c r="B104" s="26">
        <v>-7.431490942870389</v>
      </c>
    </row>
    <row r="105" spans="1:2" ht="15.95" customHeight="1">
      <c r="A105" s="25" t="s">
        <v>220</v>
      </c>
      <c r="B105" s="26">
        <v>2.0708082832331387</v>
      </c>
    </row>
    <row r="106" spans="1:2" ht="15.95" customHeight="1">
      <c r="A106" s="25" t="s">
        <v>222</v>
      </c>
      <c r="B106" s="26">
        <v>-0.30376670716889542</v>
      </c>
    </row>
    <row r="107" spans="1:2" ht="15.95" customHeight="1">
      <c r="A107" s="25" t="s">
        <v>224</v>
      </c>
      <c r="B107" s="26">
        <v>-2.9275808936826131</v>
      </c>
    </row>
    <row r="108" spans="1:2" ht="15.95" customHeight="1">
      <c r="A108" s="25" t="s">
        <v>226</v>
      </c>
      <c r="B108" s="26">
        <v>-1.1904761904762085</v>
      </c>
    </row>
    <row r="109" spans="1:2" ht="15.95" customHeight="1">
      <c r="A109" s="25" t="s">
        <v>228</v>
      </c>
      <c r="B109" s="26">
        <v>0.28735632183909399</v>
      </c>
    </row>
    <row r="110" spans="1:2" ht="15.95" customHeight="1">
      <c r="A110" s="25" t="s">
        <v>230</v>
      </c>
      <c r="B110" s="26">
        <v>-0.97690941385435437</v>
      </c>
    </row>
    <row r="111" spans="1:2" ht="15.95" customHeight="1">
      <c r="A111" s="25" t="s">
        <v>232</v>
      </c>
      <c r="B111" s="26">
        <v>-8.9355089355089401</v>
      </c>
    </row>
    <row r="112" spans="1:2" ht="15.95" customHeight="1">
      <c r="A112" s="25" t="s">
        <v>234</v>
      </c>
      <c r="B112" s="26">
        <v>-12.187499999999996</v>
      </c>
    </row>
    <row r="113" spans="1:2" ht="15.95" customHeight="1">
      <c r="A113" s="25" t="s">
        <v>236</v>
      </c>
      <c r="B113" s="26">
        <v>1.9851116625310139</v>
      </c>
    </row>
    <row r="114" spans="1:2" ht="15.95" customHeight="1">
      <c r="A114" s="25" t="s">
        <v>238</v>
      </c>
      <c r="B114" s="26">
        <v>-1.1213047910295426</v>
      </c>
    </row>
    <row r="115" spans="1:2" ht="15.95" customHeight="1">
      <c r="A115" s="25" t="s">
        <v>240</v>
      </c>
      <c r="B115" s="26">
        <v>-0.61443932411673341</v>
      </c>
    </row>
    <row r="116" spans="1:2" ht="15.95" customHeight="1">
      <c r="A116" s="25" t="s">
        <v>242</v>
      </c>
      <c r="B116" s="26">
        <v>-11.402359108781113</v>
      </c>
    </row>
    <row r="117" spans="1:2" ht="15.95" customHeight="1">
      <c r="A117" s="25" t="s">
        <v>244</v>
      </c>
      <c r="B117" s="26">
        <v>-8.193277310924362</v>
      </c>
    </row>
    <row r="118" spans="1:2" ht="15.95" customHeight="1">
      <c r="A118" s="25" t="s">
        <v>246</v>
      </c>
      <c r="B118" s="26">
        <v>-4.8920863309352525</v>
      </c>
    </row>
    <row r="119" spans="1:2" ht="15.95" customHeight="1">
      <c r="A119" s="25" t="s">
        <v>248</v>
      </c>
      <c r="B119" s="26">
        <v>-3.8311180609851503</v>
      </c>
    </row>
    <row r="120" spans="1:2" ht="15.95" customHeight="1">
      <c r="A120" s="25" t="s">
        <v>249</v>
      </c>
      <c r="B120" s="26">
        <v>5.1857585139318818</v>
      </c>
    </row>
    <row r="121" spans="1:2" ht="15.95" customHeight="1">
      <c r="A121" s="25" t="s">
        <v>251</v>
      </c>
      <c r="B121" s="26">
        <v>-3.3715925394548263</v>
      </c>
    </row>
    <row r="122" spans="1:2" ht="15.95" customHeight="1">
      <c r="A122" s="25" t="s">
        <v>253</v>
      </c>
      <c r="B122" s="26">
        <v>-23.204837490551778</v>
      </c>
    </row>
    <row r="123" spans="1:2" ht="15.95" customHeight="1">
      <c r="A123" s="25" t="s">
        <v>255</v>
      </c>
      <c r="B123" s="26">
        <v>-8.0058224163027667</v>
      </c>
    </row>
    <row r="124" spans="1:2" ht="15.95" customHeight="1">
      <c r="A124" s="25" t="s">
        <v>257</v>
      </c>
      <c r="B124" s="26">
        <v>-1.5759312320916985</v>
      </c>
    </row>
    <row r="125" spans="1:2" ht="15.95" customHeight="1">
      <c r="A125" s="25" t="s">
        <v>258</v>
      </c>
      <c r="B125" s="26">
        <v>-0.40214477211797384</v>
      </c>
    </row>
    <row r="126" spans="1:2" ht="15.95" customHeight="1">
      <c r="A126" s="25" t="s">
        <v>260</v>
      </c>
      <c r="B126" s="26">
        <v>-3.3033033033033066</v>
      </c>
    </row>
    <row r="127" spans="1:2" ht="15.95" customHeight="1">
      <c r="A127" s="25" t="s">
        <v>262</v>
      </c>
      <c r="B127" s="26">
        <v>-5.1441932969602311</v>
      </c>
    </row>
    <row r="128" spans="1:2" ht="15.95" customHeight="1">
      <c r="A128" s="25" t="s">
        <v>264</v>
      </c>
      <c r="B128" s="26">
        <v>0.65515187611674408</v>
      </c>
    </row>
    <row r="129" spans="1:2" ht="15.95" customHeight="1">
      <c r="A129" s="25" t="s">
        <v>266</v>
      </c>
      <c r="B129" s="26">
        <v>-8.5152838427947852</v>
      </c>
    </row>
    <row r="130" spans="1:2" ht="15.95" customHeight="1">
      <c r="A130" s="25" t="s">
        <v>268</v>
      </c>
      <c r="B130" s="26">
        <v>-2.2282241728561747</v>
      </c>
    </row>
    <row r="131" spans="1:2" ht="15.95" customHeight="1">
      <c r="A131" s="25" t="s">
        <v>270</v>
      </c>
      <c r="B131" s="26">
        <v>11.541501976284597</v>
      </c>
    </row>
    <row r="132" spans="1:2" ht="15.95" customHeight="1">
      <c r="A132" s="25" t="s">
        <v>272</v>
      </c>
      <c r="B132" s="26">
        <v>-5.1756007393715109</v>
      </c>
    </row>
    <row r="133" spans="1:2" ht="15.95" customHeight="1">
      <c r="A133" s="25" t="s">
        <v>274</v>
      </c>
      <c r="B133" s="26">
        <v>-0.77519379844963598</v>
      </c>
    </row>
    <row r="134" spans="1:2" ht="15.95" customHeight="1">
      <c r="A134" s="25" t="s">
        <v>276</v>
      </c>
      <c r="B134" s="26">
        <v>-0.62111801242235032</v>
      </c>
    </row>
    <row r="135" spans="1:2" ht="15.95" customHeight="1">
      <c r="A135" s="25" t="s">
        <v>278</v>
      </c>
      <c r="B135" s="26">
        <v>-1.9607843137255054</v>
      </c>
    </row>
    <row r="136" spans="1:2" ht="15.95" customHeight="1">
      <c r="A136" s="25" t="s">
        <v>280</v>
      </c>
      <c r="B136" s="26">
        <v>-3.4752814488497208</v>
      </c>
    </row>
    <row r="137" spans="1:2" ht="15.95" customHeight="1">
      <c r="A137" s="25" t="s">
        <v>282</v>
      </c>
      <c r="B137" s="26">
        <v>-6.7055393586005874</v>
      </c>
    </row>
    <row r="138" spans="1:2" ht="15.95" customHeight="1">
      <c r="A138" s="25" t="s">
        <v>284</v>
      </c>
      <c r="B138" s="26">
        <v>0.72463768115942351</v>
      </c>
    </row>
    <row r="139" spans="1:2" ht="15.95" customHeight="1">
      <c r="A139" s="25" t="s">
        <v>286</v>
      </c>
      <c r="B139" s="26">
        <v>0.22388059701493601</v>
      </c>
    </row>
    <row r="140" spans="1:2" ht="15.95" customHeight="1">
      <c r="A140" s="25" t="s">
        <v>288</v>
      </c>
      <c r="B140" s="26">
        <v>-1.2703252032520318</v>
      </c>
    </row>
    <row r="141" spans="1:2" ht="15.95" customHeight="1">
      <c r="A141" s="25" t="s">
        <v>290</v>
      </c>
      <c r="B141" s="26">
        <v>8.26645264847512</v>
      </c>
    </row>
    <row r="142" spans="1:2" ht="15.95" customHeight="1">
      <c r="A142" s="25" t="s">
        <v>292</v>
      </c>
      <c r="B142" s="26">
        <v>-0.64516129032259339</v>
      </c>
    </row>
    <row r="143" spans="1:2" ht="15.95" customHeight="1">
      <c r="A143" s="25" t="s">
        <v>294</v>
      </c>
      <c r="B143" s="26">
        <v>-4.9473684210526336</v>
      </c>
    </row>
    <row r="144" spans="1:2" ht="15.95" customHeight="1">
      <c r="A144" s="25" t="s">
        <v>296</v>
      </c>
      <c r="B144" s="26">
        <v>-3.5897435897435992</v>
      </c>
    </row>
    <row r="145" spans="1:2" ht="15.95" customHeight="1">
      <c r="A145" s="25" t="s">
        <v>298</v>
      </c>
      <c r="B145" s="26">
        <v>-13.961605584642257</v>
      </c>
    </row>
    <row r="146" spans="1:2" ht="15.95" customHeight="1">
      <c r="A146" s="25" t="s">
        <v>300</v>
      </c>
      <c r="B146" s="26">
        <v>-6.9734004313443565</v>
      </c>
    </row>
    <row r="147" spans="1:2" ht="15.95" customHeight="1">
      <c r="A147" s="25" t="s">
        <v>302</v>
      </c>
      <c r="B147" s="26">
        <v>2.0424836601307339</v>
      </c>
    </row>
    <row r="148" spans="1:2" ht="15.95" customHeight="1">
      <c r="A148" s="25" t="s">
        <v>304</v>
      </c>
      <c r="B148" s="26">
        <v>18.819776714513559</v>
      </c>
    </row>
    <row r="149" spans="1:2" ht="15.95" customHeight="1">
      <c r="A149" s="25" t="s">
        <v>306</v>
      </c>
      <c r="B149" s="26">
        <v>-17.252396166134186</v>
      </c>
    </row>
    <row r="150" spans="1:2" ht="15.95" customHeight="1">
      <c r="A150" s="25" t="s">
        <v>308</v>
      </c>
      <c r="B150" s="26">
        <v>-9.2250922509225184</v>
      </c>
    </row>
    <row r="151" spans="1:2" ht="15.95" customHeight="1">
      <c r="A151" s="25" t="s">
        <v>310</v>
      </c>
      <c r="B151" s="26">
        <v>-3.2978723404255339</v>
      </c>
    </row>
    <row r="152" spans="1:2" ht="15.95" customHeight="1">
      <c r="A152" s="25" t="s">
        <v>312</v>
      </c>
      <c r="B152" s="26">
        <v>-3.9402985074626917</v>
      </c>
    </row>
    <row r="153" spans="1:2" ht="15.95" customHeight="1">
      <c r="A153" s="25" t="s">
        <v>314</v>
      </c>
      <c r="B153" s="26">
        <v>-4.5298558682223655</v>
      </c>
    </row>
    <row r="154" spans="1:2" ht="15.95" customHeight="1">
      <c r="A154" s="25" t="s">
        <v>316</v>
      </c>
      <c r="B154" s="26">
        <v>2.1243115656962908</v>
      </c>
    </row>
    <row r="155" spans="1:2" ht="15.95" customHeight="1">
      <c r="A155" s="25" t="s">
        <v>318</v>
      </c>
      <c r="B155" s="26">
        <v>-3.2218844984802431</v>
      </c>
    </row>
    <row r="156" spans="1:2" ht="15.95" customHeight="1">
      <c r="A156" s="25" t="s">
        <v>320</v>
      </c>
      <c r="B156" s="26">
        <v>-5.4361567635903718</v>
      </c>
    </row>
    <row r="157" spans="1:2" ht="15.95" customHeight="1">
      <c r="A157" s="25" t="s">
        <v>322</v>
      </c>
      <c r="B157" s="26">
        <v>-3.8101186758276118</v>
      </c>
    </row>
    <row r="158" spans="1:2" ht="15.95" customHeight="1">
      <c r="A158" s="25" t="s">
        <v>324</v>
      </c>
      <c r="B158" s="26">
        <v>8.9114495205865794</v>
      </c>
    </row>
    <row r="159" spans="1:2" ht="15.95" customHeight="1">
      <c r="A159" s="25" t="s">
        <v>325</v>
      </c>
      <c r="B159" s="26">
        <v>-7.0535714285714368</v>
      </c>
    </row>
    <row r="160" spans="1:2" ht="15.95" customHeight="1">
      <c r="A160" s="25" t="s">
        <v>327</v>
      </c>
      <c r="B160" s="26">
        <v>-3.0100334448160515</v>
      </c>
    </row>
    <row r="161" spans="1:2" ht="15.95" customHeight="1" thickBot="1">
      <c r="A161" s="30" t="s">
        <v>329</v>
      </c>
      <c r="B161" s="31">
        <v>-2.5887573964497257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C14"/>
  <sheetViews>
    <sheetView showGridLines="0" zoomScale="130" zoomScaleNormal="130" workbookViewId="0"/>
  </sheetViews>
  <sheetFormatPr defaultColWidth="9" defaultRowHeight="15.75"/>
  <cols>
    <col min="1" max="1" width="9" style="1"/>
    <col min="2" max="2" width="12.625" style="2" customWidth="1"/>
    <col min="3" max="3" width="12.625" style="1" customWidth="1"/>
    <col min="4" max="16384" width="9" style="1"/>
  </cols>
  <sheetData>
    <row r="1" spans="2:3" ht="18" customHeight="1" thickBot="1">
      <c r="B1" s="4"/>
      <c r="C1" s="3"/>
    </row>
    <row r="2" spans="2:3" ht="18" customHeight="1" thickBot="1">
      <c r="B2" s="16" t="s">
        <v>10</v>
      </c>
      <c r="C2" s="17" t="s">
        <v>336</v>
      </c>
    </row>
    <row r="3" spans="2:3" ht="18" customHeight="1">
      <c r="B3" s="18" t="s">
        <v>5</v>
      </c>
      <c r="C3" s="19">
        <v>0.89832499639547303</v>
      </c>
    </row>
    <row r="4" spans="2:3" ht="18" customHeight="1">
      <c r="B4" s="18" t="s">
        <v>6</v>
      </c>
      <c r="C4" s="19">
        <v>3.0066675803047</v>
      </c>
    </row>
    <row r="5" spans="2:3" ht="18" customHeight="1">
      <c r="B5" s="18" t="s">
        <v>7</v>
      </c>
      <c r="C5" s="20">
        <v>9.5181079735165781</v>
      </c>
    </row>
    <row r="6" spans="2:3" ht="18" customHeight="1">
      <c r="B6" s="18" t="s">
        <v>8</v>
      </c>
      <c r="C6" s="20">
        <v>9.2766603277571029</v>
      </c>
    </row>
    <row r="7" spans="2:3" ht="18" customHeight="1">
      <c r="B7" s="18" t="s">
        <v>18</v>
      </c>
      <c r="C7" s="20">
        <v>15.417758652034973</v>
      </c>
    </row>
    <row r="8" spans="2:3" ht="18" customHeight="1">
      <c r="B8" s="18" t="s">
        <v>20</v>
      </c>
      <c r="C8" s="20">
        <v>32.514325350094438</v>
      </c>
    </row>
    <row r="9" spans="2:3" ht="18" customHeight="1">
      <c r="B9" s="18" t="s">
        <v>36</v>
      </c>
      <c r="C9" s="20">
        <v>24.723607266683995</v>
      </c>
    </row>
    <row r="10" spans="2:3" ht="18" customHeight="1">
      <c r="B10" s="18" t="s">
        <v>38</v>
      </c>
      <c r="C10" s="20">
        <v>298.62109417408618</v>
      </c>
    </row>
    <row r="11" spans="2:3" ht="18" customHeight="1">
      <c r="B11" s="18" t="s">
        <v>130</v>
      </c>
      <c r="C11" s="20">
        <v>348.78006563669169</v>
      </c>
    </row>
    <row r="12" spans="2:3" ht="18" customHeight="1">
      <c r="B12" s="18" t="s">
        <v>134</v>
      </c>
      <c r="C12" s="20">
        <v>25.406442246395656</v>
      </c>
    </row>
    <row r="13" spans="2:3" ht="18" customHeight="1" thickBot="1">
      <c r="B13" s="21" t="s">
        <v>337</v>
      </c>
      <c r="C13" s="22">
        <v>183.17835392271482</v>
      </c>
    </row>
    <row r="14" spans="2:3" ht="18" customHeight="1"/>
  </sheetData>
  <phoneticPr fontId="9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B1:C5"/>
  <sheetViews>
    <sheetView showGridLines="0" zoomScale="115" zoomScaleNormal="115" workbookViewId="0"/>
  </sheetViews>
  <sheetFormatPr defaultColWidth="9" defaultRowHeight="18" customHeight="1"/>
  <cols>
    <col min="1" max="1" width="9" style="51"/>
    <col min="2" max="2" width="22.625" style="57" customWidth="1"/>
    <col min="3" max="3" width="12.625" style="51" customWidth="1"/>
    <col min="4" max="16384" width="9" style="51"/>
  </cols>
  <sheetData>
    <row r="1" spans="2:3" ht="18" customHeight="1" thickBot="1">
      <c r="B1" s="49"/>
      <c r="C1" s="50"/>
    </row>
    <row r="2" spans="2:3" ht="18" customHeight="1" thickBot="1">
      <c r="B2" s="53" t="s">
        <v>479</v>
      </c>
      <c r="C2" s="52" t="s">
        <v>483</v>
      </c>
    </row>
    <row r="3" spans="2:3" ht="18" customHeight="1">
      <c r="B3" s="18" t="s">
        <v>480</v>
      </c>
      <c r="C3" s="54">
        <v>17.8</v>
      </c>
    </row>
    <row r="4" spans="2:3" ht="18" customHeight="1">
      <c r="B4" s="18" t="s">
        <v>481</v>
      </c>
      <c r="C4" s="54">
        <v>19.100000000000001</v>
      </c>
    </row>
    <row r="5" spans="2:3" ht="18" customHeight="1" thickBot="1">
      <c r="B5" s="21" t="s">
        <v>482</v>
      </c>
      <c r="C5" s="56">
        <v>7.8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AK133"/>
  <sheetViews>
    <sheetView topLeftCell="A100" zoomScaleNormal="100" zoomScaleSheetLayoutView="100" workbookViewId="0">
      <selection activeCell="H132" sqref="H132"/>
    </sheetView>
  </sheetViews>
  <sheetFormatPr defaultColWidth="9" defaultRowHeight="15"/>
  <cols>
    <col min="1" max="1" width="10.625" style="40" customWidth="1"/>
    <col min="2" max="24" width="9" style="42"/>
    <col min="25" max="16384" width="9" style="40"/>
  </cols>
  <sheetData>
    <row r="1" spans="1:24" s="32" customFormat="1">
      <c r="A1" s="32" t="s">
        <v>445</v>
      </c>
      <c r="T1" s="32" t="s">
        <v>413</v>
      </c>
    </row>
    <row r="2" spans="1:24" s="32" customFormat="1">
      <c r="A2" s="32" t="s">
        <v>340</v>
      </c>
    </row>
    <row r="3" spans="1:24" s="32" customFormat="1">
      <c r="A3" s="32" t="s">
        <v>341</v>
      </c>
      <c r="B3" s="32" t="s">
        <v>341</v>
      </c>
      <c r="C3" s="32" t="s">
        <v>341</v>
      </c>
      <c r="D3" s="32" t="s">
        <v>341</v>
      </c>
      <c r="E3" s="32" t="s">
        <v>341</v>
      </c>
      <c r="F3" s="32" t="s">
        <v>341</v>
      </c>
      <c r="G3" s="32" t="s">
        <v>341</v>
      </c>
      <c r="H3" s="32" t="s">
        <v>341</v>
      </c>
      <c r="I3" s="32" t="s">
        <v>341</v>
      </c>
      <c r="J3" s="32" t="s">
        <v>341</v>
      </c>
      <c r="K3" s="32" t="s">
        <v>341</v>
      </c>
      <c r="L3" s="32" t="s">
        <v>341</v>
      </c>
      <c r="M3" s="32" t="s">
        <v>341</v>
      </c>
      <c r="N3" s="32" t="s">
        <v>341</v>
      </c>
      <c r="O3" s="32" t="s">
        <v>341</v>
      </c>
      <c r="P3" s="32" t="s">
        <v>341</v>
      </c>
      <c r="Q3" s="32" t="s">
        <v>341</v>
      </c>
      <c r="R3" s="32" t="s">
        <v>341</v>
      </c>
      <c r="S3" s="32" t="s">
        <v>341</v>
      </c>
      <c r="T3" s="32" t="s">
        <v>341</v>
      </c>
    </row>
    <row r="4" spans="1:24" s="32" customFormat="1">
      <c r="A4" s="32" t="s">
        <v>342</v>
      </c>
      <c r="B4" s="32">
        <v>10</v>
      </c>
      <c r="C4" s="32">
        <v>11</v>
      </c>
      <c r="D4" s="32">
        <v>12</v>
      </c>
      <c r="E4" s="32">
        <v>13</v>
      </c>
      <c r="F4" s="32">
        <v>14</v>
      </c>
      <c r="G4" s="32">
        <v>15</v>
      </c>
      <c r="H4" s="32">
        <v>16</v>
      </c>
      <c r="I4" s="32">
        <v>17</v>
      </c>
      <c r="J4" s="32">
        <v>18</v>
      </c>
      <c r="K4" s="32">
        <v>19</v>
      </c>
      <c r="L4" s="32">
        <v>20</v>
      </c>
      <c r="M4" s="32">
        <v>21</v>
      </c>
      <c r="N4" s="32">
        <v>22</v>
      </c>
      <c r="O4" s="32">
        <v>23</v>
      </c>
      <c r="P4" s="32">
        <v>24</v>
      </c>
      <c r="Q4" s="32">
        <v>25</v>
      </c>
      <c r="R4" s="32">
        <v>26</v>
      </c>
      <c r="S4" s="32">
        <v>27</v>
      </c>
      <c r="T4" s="32">
        <v>28</v>
      </c>
    </row>
    <row r="5" spans="1:24" s="32" customFormat="1">
      <c r="A5" s="32" t="s">
        <v>341</v>
      </c>
      <c r="B5" s="32" t="s">
        <v>341</v>
      </c>
      <c r="C5" s="32" t="s">
        <v>341</v>
      </c>
      <c r="D5" s="32" t="s">
        <v>341</v>
      </c>
      <c r="E5" s="32" t="s">
        <v>341</v>
      </c>
      <c r="F5" s="32" t="s">
        <v>341</v>
      </c>
      <c r="G5" s="32" t="s">
        <v>341</v>
      </c>
      <c r="H5" s="32" t="s">
        <v>341</v>
      </c>
      <c r="I5" s="32" t="s">
        <v>341</v>
      </c>
      <c r="J5" s="32" t="s">
        <v>341</v>
      </c>
      <c r="K5" s="32" t="s">
        <v>341</v>
      </c>
      <c r="L5" s="32" t="s">
        <v>341</v>
      </c>
      <c r="M5" s="32" t="s">
        <v>341</v>
      </c>
      <c r="N5" s="32" t="s">
        <v>341</v>
      </c>
      <c r="O5" s="32" t="s">
        <v>341</v>
      </c>
      <c r="P5" s="32" t="s">
        <v>341</v>
      </c>
      <c r="Q5" s="32" t="s">
        <v>341</v>
      </c>
      <c r="R5" s="32" t="s">
        <v>341</v>
      </c>
      <c r="S5" s="32" t="s">
        <v>341</v>
      </c>
      <c r="T5" s="32" t="s">
        <v>341</v>
      </c>
    </row>
    <row r="6" spans="1:24" s="32" customFormat="1">
      <c r="A6" s="32">
        <v>1</v>
      </c>
      <c r="B6" s="60">
        <v>0</v>
      </c>
      <c r="C6" s="60">
        <v>-1.4</v>
      </c>
      <c r="D6" s="60">
        <v>-1.8</v>
      </c>
      <c r="E6" s="60">
        <v>-3.2</v>
      </c>
      <c r="F6" s="60">
        <v>-4.5999999999999996</v>
      </c>
      <c r="G6" s="60">
        <v>-6.4</v>
      </c>
      <c r="H6" s="60">
        <v>-7.8</v>
      </c>
      <c r="I6" s="60">
        <v>-6</v>
      </c>
      <c r="J6" s="60">
        <v>-4.5999999999999996</v>
      </c>
      <c r="K6" s="60">
        <v>-5.5</v>
      </c>
      <c r="L6" s="60">
        <v>-3.7</v>
      </c>
      <c r="M6" s="60">
        <v>-1.4</v>
      </c>
      <c r="N6" s="60">
        <v>0.5</v>
      </c>
      <c r="O6" s="60">
        <v>-0.5</v>
      </c>
      <c r="P6" s="60">
        <v>1.4</v>
      </c>
      <c r="Q6" s="60">
        <v>2.8</v>
      </c>
      <c r="R6" s="60">
        <v>5.5</v>
      </c>
      <c r="S6" s="60">
        <v>0.9</v>
      </c>
      <c r="T6" s="60">
        <v>2.8</v>
      </c>
      <c r="U6" s="60"/>
      <c r="V6" s="60"/>
      <c r="W6" s="60"/>
      <c r="X6" s="60"/>
    </row>
    <row r="7" spans="1:24" s="32" customFormat="1">
      <c r="A7" s="32">
        <v>2</v>
      </c>
      <c r="B7" s="60">
        <v>0</v>
      </c>
      <c r="C7" s="60">
        <v>-2.1</v>
      </c>
      <c r="D7" s="60">
        <v>-2.1</v>
      </c>
      <c r="E7" s="60">
        <v>1.1000000000000001</v>
      </c>
      <c r="F7" s="60">
        <v>2.6</v>
      </c>
      <c r="G7" s="60">
        <v>4.8</v>
      </c>
      <c r="H7" s="60">
        <v>2.6</v>
      </c>
      <c r="I7" s="60">
        <v>3.2</v>
      </c>
      <c r="J7" s="60">
        <v>1.6</v>
      </c>
      <c r="K7" s="60">
        <v>1.1000000000000001</v>
      </c>
      <c r="L7" s="60">
        <v>1.1000000000000001</v>
      </c>
      <c r="M7" s="60">
        <v>0.5</v>
      </c>
      <c r="N7" s="60">
        <v>1.1000000000000001</v>
      </c>
      <c r="O7" s="60">
        <v>3.2</v>
      </c>
      <c r="P7" s="60">
        <v>4.8</v>
      </c>
      <c r="Q7" s="60">
        <v>5.8</v>
      </c>
      <c r="R7" s="60">
        <v>7.4</v>
      </c>
      <c r="S7" s="60">
        <v>6.3</v>
      </c>
      <c r="T7" s="60">
        <v>6.9</v>
      </c>
      <c r="U7" s="60"/>
      <c r="V7" s="60"/>
      <c r="W7" s="60"/>
      <c r="X7" s="60"/>
    </row>
    <row r="8" spans="1:24" s="32" customFormat="1">
      <c r="A8" s="32">
        <v>3</v>
      </c>
      <c r="B8" s="60">
        <v>0</v>
      </c>
      <c r="C8" s="60">
        <v>-0.5</v>
      </c>
      <c r="D8" s="60">
        <v>1.4</v>
      </c>
      <c r="E8" s="60">
        <v>2.2999999999999998</v>
      </c>
      <c r="F8" s="60">
        <v>2.2999999999999998</v>
      </c>
      <c r="G8" s="60">
        <v>1.8</v>
      </c>
      <c r="H8" s="60">
        <v>0.9</v>
      </c>
      <c r="I8" s="60">
        <v>2.8</v>
      </c>
      <c r="J8" s="60">
        <v>1.4</v>
      </c>
      <c r="K8" s="60">
        <v>-0.5</v>
      </c>
      <c r="L8" s="60">
        <v>0</v>
      </c>
      <c r="M8" s="60">
        <v>-0.5</v>
      </c>
      <c r="N8" s="60">
        <v>0</v>
      </c>
      <c r="O8" s="60">
        <v>-0.5</v>
      </c>
      <c r="P8" s="60">
        <v>3.2</v>
      </c>
      <c r="Q8" s="60">
        <v>5</v>
      </c>
      <c r="R8" s="60">
        <v>4.5999999999999996</v>
      </c>
      <c r="S8" s="60">
        <v>6.9</v>
      </c>
      <c r="T8" s="60">
        <v>7.3</v>
      </c>
      <c r="U8" s="60"/>
      <c r="V8" s="60"/>
      <c r="W8" s="60"/>
      <c r="X8" s="60"/>
    </row>
    <row r="9" spans="1:24" s="32" customFormat="1">
      <c r="A9" s="32">
        <v>4</v>
      </c>
      <c r="B9" s="60">
        <v>0</v>
      </c>
      <c r="C9" s="60">
        <v>-0.5</v>
      </c>
      <c r="D9" s="60">
        <v>2</v>
      </c>
      <c r="E9" s="60">
        <v>2.5</v>
      </c>
      <c r="F9" s="60">
        <v>4.0999999999999996</v>
      </c>
      <c r="G9" s="60">
        <v>6.6</v>
      </c>
      <c r="H9" s="60">
        <v>4.5999999999999996</v>
      </c>
      <c r="I9" s="60">
        <v>7.1</v>
      </c>
      <c r="J9" s="60">
        <v>8.1</v>
      </c>
      <c r="K9" s="60">
        <v>6.6</v>
      </c>
      <c r="L9" s="60">
        <v>8.6</v>
      </c>
      <c r="M9" s="60">
        <v>4.0999999999999996</v>
      </c>
      <c r="N9" s="60">
        <v>4.5999999999999996</v>
      </c>
      <c r="O9" s="60">
        <v>7.6</v>
      </c>
      <c r="P9" s="60">
        <v>6.6</v>
      </c>
      <c r="Q9" s="60">
        <v>8.6</v>
      </c>
      <c r="R9" s="60">
        <v>11.7</v>
      </c>
      <c r="S9" s="60">
        <v>8.6</v>
      </c>
      <c r="T9" s="60">
        <v>8.1</v>
      </c>
      <c r="U9" s="60"/>
      <c r="V9" s="60"/>
      <c r="W9" s="60"/>
      <c r="X9" s="60"/>
    </row>
    <row r="10" spans="1:24" s="32" customFormat="1">
      <c r="A10" s="32">
        <v>5</v>
      </c>
      <c r="B10" s="60">
        <v>0</v>
      </c>
      <c r="C10" s="60">
        <v>0</v>
      </c>
      <c r="D10" s="60">
        <v>2.6</v>
      </c>
      <c r="E10" s="60">
        <v>2.6</v>
      </c>
      <c r="F10" s="60">
        <v>3.2</v>
      </c>
      <c r="G10" s="60">
        <v>5.8</v>
      </c>
      <c r="H10" s="60">
        <v>3.7</v>
      </c>
      <c r="I10" s="60">
        <v>5.8</v>
      </c>
      <c r="J10" s="60">
        <v>5.3</v>
      </c>
      <c r="K10" s="60">
        <v>5.3</v>
      </c>
      <c r="L10" s="60">
        <v>6.9</v>
      </c>
      <c r="M10" s="60">
        <v>6.3</v>
      </c>
      <c r="N10" s="60">
        <v>7.9</v>
      </c>
      <c r="O10" s="60">
        <v>8.5</v>
      </c>
      <c r="P10" s="60">
        <v>10.1</v>
      </c>
      <c r="Q10" s="60">
        <v>12.2</v>
      </c>
      <c r="R10" s="60">
        <v>12.7</v>
      </c>
      <c r="S10" s="60">
        <v>12.7</v>
      </c>
      <c r="T10" s="60">
        <v>12.7</v>
      </c>
      <c r="U10" s="60"/>
      <c r="V10" s="60"/>
      <c r="W10" s="60"/>
      <c r="X10" s="60"/>
    </row>
    <row r="11" spans="1:24" s="32" customFormat="1">
      <c r="A11" s="32" t="s">
        <v>445</v>
      </c>
      <c r="T11" s="32" t="s">
        <v>413</v>
      </c>
    </row>
    <row r="12" spans="1:24" s="32" customFormat="1">
      <c r="A12" s="32" t="s">
        <v>343</v>
      </c>
    </row>
    <row r="13" spans="1:24" s="32" customFormat="1">
      <c r="A13" s="32" t="s">
        <v>341</v>
      </c>
      <c r="B13" s="32" t="s">
        <v>341</v>
      </c>
      <c r="C13" s="32" t="s">
        <v>341</v>
      </c>
      <c r="D13" s="32" t="s">
        <v>341</v>
      </c>
      <c r="E13" s="32" t="s">
        <v>341</v>
      </c>
      <c r="F13" s="32" t="s">
        <v>341</v>
      </c>
      <c r="G13" s="32" t="s">
        <v>341</v>
      </c>
      <c r="H13" s="32" t="s">
        <v>341</v>
      </c>
      <c r="I13" s="32" t="s">
        <v>341</v>
      </c>
      <c r="J13" s="32" t="s">
        <v>341</v>
      </c>
      <c r="K13" s="32" t="s">
        <v>341</v>
      </c>
      <c r="L13" s="32" t="s">
        <v>341</v>
      </c>
      <c r="M13" s="32" t="s">
        <v>341</v>
      </c>
      <c r="N13" s="32" t="s">
        <v>341</v>
      </c>
      <c r="O13" s="32" t="s">
        <v>341</v>
      </c>
      <c r="P13" s="32" t="s">
        <v>341</v>
      </c>
      <c r="Q13" s="32" t="s">
        <v>341</v>
      </c>
      <c r="R13" s="32" t="s">
        <v>341</v>
      </c>
      <c r="S13" s="32" t="s">
        <v>341</v>
      </c>
      <c r="T13" s="32" t="s">
        <v>341</v>
      </c>
    </row>
    <row r="14" spans="1:24" s="32" customFormat="1">
      <c r="A14" s="32" t="s">
        <v>342</v>
      </c>
      <c r="B14" s="32">
        <v>10</v>
      </c>
      <c r="C14" s="32">
        <v>11</v>
      </c>
      <c r="D14" s="32">
        <v>12</v>
      </c>
      <c r="E14" s="32">
        <v>13</v>
      </c>
      <c r="F14" s="32">
        <v>14</v>
      </c>
      <c r="G14" s="32">
        <v>15</v>
      </c>
      <c r="H14" s="32">
        <v>16</v>
      </c>
      <c r="I14" s="32">
        <v>17</v>
      </c>
      <c r="J14" s="32">
        <v>18</v>
      </c>
      <c r="K14" s="32">
        <v>19</v>
      </c>
      <c r="L14" s="32">
        <v>20</v>
      </c>
      <c r="M14" s="32">
        <v>21</v>
      </c>
      <c r="N14" s="32">
        <v>22</v>
      </c>
      <c r="O14" s="32">
        <v>23</v>
      </c>
      <c r="P14" s="32">
        <v>24</v>
      </c>
      <c r="Q14" s="32">
        <v>25</v>
      </c>
      <c r="R14" s="32">
        <v>26</v>
      </c>
      <c r="S14" s="32">
        <v>27</v>
      </c>
      <c r="T14" s="32">
        <v>28</v>
      </c>
    </row>
    <row r="15" spans="1:24" s="32" customFormat="1">
      <c r="A15" s="32" t="s">
        <v>341</v>
      </c>
      <c r="B15" s="32" t="s">
        <v>341</v>
      </c>
      <c r="C15" s="32" t="s">
        <v>341</v>
      </c>
      <c r="D15" s="32" t="s">
        <v>341</v>
      </c>
      <c r="E15" s="32" t="s">
        <v>341</v>
      </c>
      <c r="F15" s="32" t="s">
        <v>341</v>
      </c>
      <c r="G15" s="32" t="s">
        <v>341</v>
      </c>
      <c r="H15" s="32" t="s">
        <v>341</v>
      </c>
      <c r="I15" s="32" t="s">
        <v>341</v>
      </c>
      <c r="J15" s="32" t="s">
        <v>341</v>
      </c>
      <c r="K15" s="32" t="s">
        <v>341</v>
      </c>
      <c r="L15" s="32" t="s">
        <v>341</v>
      </c>
      <c r="M15" s="32" t="s">
        <v>341</v>
      </c>
      <c r="N15" s="32" t="s">
        <v>341</v>
      </c>
      <c r="O15" s="32" t="s">
        <v>341</v>
      </c>
      <c r="P15" s="32" t="s">
        <v>341</v>
      </c>
      <c r="Q15" s="32" t="s">
        <v>341</v>
      </c>
      <c r="R15" s="32" t="s">
        <v>341</v>
      </c>
      <c r="S15" s="32" t="s">
        <v>341</v>
      </c>
      <c r="T15" s="32" t="s">
        <v>341</v>
      </c>
    </row>
    <row r="16" spans="1:24" s="32" customFormat="1">
      <c r="A16" s="32">
        <v>1</v>
      </c>
      <c r="B16" s="60">
        <v>0</v>
      </c>
      <c r="C16" s="60">
        <v>-2.5</v>
      </c>
      <c r="D16" s="60">
        <v>-3.5</v>
      </c>
      <c r="E16" s="60">
        <v>-4</v>
      </c>
      <c r="F16" s="60">
        <v>-5.0999999999999996</v>
      </c>
      <c r="G16" s="60">
        <v>-6.1</v>
      </c>
      <c r="H16" s="60">
        <v>-9.1</v>
      </c>
      <c r="I16" s="60">
        <v>-7.6</v>
      </c>
      <c r="J16" s="60">
        <v>-7.6</v>
      </c>
      <c r="K16" s="60">
        <v>-8.1</v>
      </c>
      <c r="L16" s="60">
        <v>-7.6</v>
      </c>
      <c r="M16" s="60">
        <v>-6.6</v>
      </c>
      <c r="N16" s="60">
        <v>-6.6</v>
      </c>
      <c r="O16" s="60">
        <v>-8.6</v>
      </c>
      <c r="P16" s="60">
        <v>-4.5</v>
      </c>
      <c r="Q16" s="60">
        <v>-3</v>
      </c>
      <c r="R16" s="60">
        <v>-2.5</v>
      </c>
      <c r="S16" s="60">
        <v>-1.5</v>
      </c>
      <c r="T16" s="60">
        <v>-0.5</v>
      </c>
      <c r="U16" s="60"/>
      <c r="V16" s="60"/>
      <c r="W16" s="60"/>
      <c r="X16" s="60"/>
    </row>
    <row r="17" spans="1:24" s="32" customFormat="1">
      <c r="A17" s="32">
        <v>2</v>
      </c>
      <c r="B17" s="60">
        <v>0</v>
      </c>
      <c r="C17" s="60">
        <v>-1.4</v>
      </c>
      <c r="D17" s="60">
        <v>0</v>
      </c>
      <c r="E17" s="60">
        <v>-0.9</v>
      </c>
      <c r="F17" s="60">
        <v>-2.8</v>
      </c>
      <c r="G17" s="60">
        <v>-1.4</v>
      </c>
      <c r="H17" s="60">
        <v>-0.9</v>
      </c>
      <c r="I17" s="60">
        <v>1.9</v>
      </c>
      <c r="J17" s="60">
        <v>0.5</v>
      </c>
      <c r="K17" s="60">
        <v>1.4</v>
      </c>
      <c r="L17" s="60">
        <v>0.9</v>
      </c>
      <c r="M17" s="60">
        <v>0</v>
      </c>
      <c r="N17" s="60">
        <v>2.4</v>
      </c>
      <c r="O17" s="60">
        <v>1.9</v>
      </c>
      <c r="P17" s="60">
        <v>2.8</v>
      </c>
      <c r="Q17" s="60">
        <v>3.3</v>
      </c>
      <c r="R17" s="60">
        <v>6.6</v>
      </c>
      <c r="S17" s="60">
        <v>6.6</v>
      </c>
      <c r="T17" s="60">
        <v>5.2</v>
      </c>
      <c r="U17" s="60"/>
      <c r="V17" s="60"/>
      <c r="W17" s="60"/>
      <c r="X17" s="60"/>
    </row>
    <row r="18" spans="1:24" s="32" customFormat="1">
      <c r="A18" s="32">
        <v>3</v>
      </c>
      <c r="B18" s="60">
        <v>0</v>
      </c>
      <c r="C18" s="60">
        <v>-4.0999999999999996</v>
      </c>
      <c r="D18" s="60">
        <v>-2.7</v>
      </c>
      <c r="E18" s="60">
        <v>-3.2</v>
      </c>
      <c r="F18" s="60">
        <v>-5</v>
      </c>
      <c r="G18" s="60">
        <v>-5</v>
      </c>
      <c r="H18" s="60">
        <v>-6.3</v>
      </c>
      <c r="I18" s="60">
        <v>-5</v>
      </c>
      <c r="J18" s="60">
        <v>-4.5</v>
      </c>
      <c r="K18" s="60">
        <v>-2.2999999999999998</v>
      </c>
      <c r="L18" s="60">
        <v>-1.8</v>
      </c>
      <c r="M18" s="60">
        <v>-2.2999999999999998</v>
      </c>
      <c r="N18" s="60">
        <v>-2.2999999999999998</v>
      </c>
      <c r="O18" s="60">
        <v>-0.9</v>
      </c>
      <c r="P18" s="60">
        <v>-2.2999999999999998</v>
      </c>
      <c r="Q18" s="60">
        <v>-1.4</v>
      </c>
      <c r="R18" s="60">
        <v>-1.4</v>
      </c>
      <c r="S18" s="60">
        <v>-0.5</v>
      </c>
      <c r="T18" s="60">
        <v>-0.9</v>
      </c>
      <c r="U18" s="60"/>
      <c r="V18" s="60"/>
      <c r="W18" s="60"/>
      <c r="X18" s="60"/>
    </row>
    <row r="19" spans="1:24" s="32" customFormat="1">
      <c r="A19" s="32">
        <v>4</v>
      </c>
      <c r="B19" s="60">
        <v>0</v>
      </c>
      <c r="C19" s="60">
        <v>-0.9</v>
      </c>
      <c r="D19" s="60">
        <v>-1.4</v>
      </c>
      <c r="E19" s="60">
        <v>-0.9</v>
      </c>
      <c r="F19" s="60">
        <v>-0.9</v>
      </c>
      <c r="G19" s="60">
        <v>-1.4</v>
      </c>
      <c r="H19" s="60">
        <v>-2.2999999999999998</v>
      </c>
      <c r="I19" s="60">
        <v>-0.9</v>
      </c>
      <c r="J19" s="60">
        <v>-0.9</v>
      </c>
      <c r="K19" s="60">
        <v>-1.4</v>
      </c>
      <c r="L19" s="60">
        <v>-2.2999999999999998</v>
      </c>
      <c r="M19" s="60">
        <v>-3.6</v>
      </c>
      <c r="N19" s="60">
        <v>-2.7</v>
      </c>
      <c r="O19" s="60">
        <v>-0.9</v>
      </c>
      <c r="P19" s="60">
        <v>0.9</v>
      </c>
      <c r="Q19" s="60">
        <v>3.6</v>
      </c>
      <c r="R19" s="60">
        <v>3.6</v>
      </c>
      <c r="S19" s="60">
        <v>2.7</v>
      </c>
      <c r="T19" s="60">
        <v>3.2</v>
      </c>
      <c r="U19" s="60"/>
      <c r="V19" s="60"/>
      <c r="W19" s="60"/>
      <c r="X19" s="60"/>
    </row>
    <row r="20" spans="1:24" s="32" customFormat="1">
      <c r="A20" s="32">
        <v>5</v>
      </c>
      <c r="B20" s="60">
        <v>0</v>
      </c>
      <c r="C20" s="60">
        <v>0</v>
      </c>
      <c r="D20" s="60">
        <v>1.9</v>
      </c>
      <c r="E20" s="60">
        <v>2.4</v>
      </c>
      <c r="F20" s="60">
        <v>2.4</v>
      </c>
      <c r="G20" s="60">
        <v>3.8</v>
      </c>
      <c r="H20" s="60">
        <v>4.3</v>
      </c>
      <c r="I20" s="60">
        <v>5.2</v>
      </c>
      <c r="J20" s="60">
        <v>5.7</v>
      </c>
      <c r="K20" s="60">
        <v>6.6</v>
      </c>
      <c r="L20" s="60">
        <v>5.2</v>
      </c>
      <c r="M20" s="60">
        <v>6.2</v>
      </c>
      <c r="N20" s="60">
        <v>4.3</v>
      </c>
      <c r="O20" s="60">
        <v>4.7</v>
      </c>
      <c r="P20" s="60">
        <v>5.2</v>
      </c>
      <c r="Q20" s="60">
        <v>6.2</v>
      </c>
      <c r="R20" s="60">
        <v>9.5</v>
      </c>
      <c r="S20" s="60">
        <v>6.2</v>
      </c>
      <c r="T20" s="60">
        <v>7.1</v>
      </c>
      <c r="U20" s="60"/>
      <c r="V20" s="60"/>
      <c r="W20" s="60"/>
      <c r="X20" s="60"/>
    </row>
    <row r="21" spans="1:24" s="32" customFormat="1">
      <c r="A21" s="32" t="s">
        <v>445</v>
      </c>
      <c r="T21" s="32" t="s">
        <v>413</v>
      </c>
    </row>
    <row r="22" spans="1:24" s="32" customFormat="1">
      <c r="A22" s="32" t="s">
        <v>344</v>
      </c>
    </row>
    <row r="23" spans="1:24" s="32" customFormat="1">
      <c r="A23" s="32" t="s">
        <v>341</v>
      </c>
      <c r="B23" s="32" t="s">
        <v>341</v>
      </c>
      <c r="C23" s="32" t="s">
        <v>341</v>
      </c>
      <c r="D23" s="32" t="s">
        <v>341</v>
      </c>
      <c r="E23" s="32" t="s">
        <v>341</v>
      </c>
      <c r="F23" s="32" t="s">
        <v>341</v>
      </c>
      <c r="G23" s="32" t="s">
        <v>341</v>
      </c>
      <c r="H23" s="32" t="s">
        <v>341</v>
      </c>
      <c r="I23" s="32" t="s">
        <v>341</v>
      </c>
      <c r="J23" s="32" t="s">
        <v>341</v>
      </c>
      <c r="K23" s="32" t="s">
        <v>341</v>
      </c>
      <c r="L23" s="32" t="s">
        <v>341</v>
      </c>
      <c r="M23" s="32" t="s">
        <v>341</v>
      </c>
      <c r="N23" s="32" t="s">
        <v>341</v>
      </c>
      <c r="O23" s="32" t="s">
        <v>341</v>
      </c>
      <c r="P23" s="32" t="s">
        <v>341</v>
      </c>
      <c r="Q23" s="32" t="s">
        <v>341</v>
      </c>
      <c r="R23" s="32" t="s">
        <v>341</v>
      </c>
      <c r="S23" s="32" t="s">
        <v>341</v>
      </c>
      <c r="T23" s="32" t="s">
        <v>341</v>
      </c>
    </row>
    <row r="24" spans="1:24" s="32" customFormat="1">
      <c r="A24" s="32" t="s">
        <v>342</v>
      </c>
      <c r="B24" s="32">
        <v>10</v>
      </c>
      <c r="C24" s="32">
        <v>11</v>
      </c>
      <c r="D24" s="32">
        <v>12</v>
      </c>
      <c r="E24" s="32">
        <v>13</v>
      </c>
      <c r="F24" s="32">
        <v>14</v>
      </c>
      <c r="G24" s="32">
        <v>15</v>
      </c>
      <c r="H24" s="32">
        <v>16</v>
      </c>
      <c r="I24" s="32">
        <v>17</v>
      </c>
      <c r="J24" s="32">
        <v>18</v>
      </c>
      <c r="K24" s="32">
        <v>19</v>
      </c>
      <c r="L24" s="32">
        <v>20</v>
      </c>
      <c r="M24" s="32">
        <v>21</v>
      </c>
      <c r="N24" s="32">
        <v>22</v>
      </c>
      <c r="O24" s="32">
        <v>23</v>
      </c>
      <c r="P24" s="32">
        <v>24</v>
      </c>
      <c r="Q24" s="32">
        <v>25</v>
      </c>
      <c r="R24" s="32">
        <v>26</v>
      </c>
      <c r="S24" s="32">
        <v>27</v>
      </c>
      <c r="T24" s="32">
        <v>28</v>
      </c>
    </row>
    <row r="25" spans="1:24" s="32" customFormat="1">
      <c r="A25" s="32" t="s">
        <v>341</v>
      </c>
      <c r="B25" s="32" t="s">
        <v>341</v>
      </c>
      <c r="C25" s="32" t="s">
        <v>341</v>
      </c>
      <c r="D25" s="32" t="s">
        <v>341</v>
      </c>
      <c r="E25" s="32" t="s">
        <v>341</v>
      </c>
      <c r="F25" s="32" t="s">
        <v>341</v>
      </c>
      <c r="G25" s="32" t="s">
        <v>341</v>
      </c>
      <c r="H25" s="32" t="s">
        <v>341</v>
      </c>
      <c r="I25" s="32" t="s">
        <v>341</v>
      </c>
      <c r="J25" s="32" t="s">
        <v>341</v>
      </c>
      <c r="K25" s="32" t="s">
        <v>341</v>
      </c>
      <c r="L25" s="32" t="s">
        <v>341</v>
      </c>
      <c r="M25" s="32" t="s">
        <v>341</v>
      </c>
      <c r="N25" s="32" t="s">
        <v>341</v>
      </c>
      <c r="O25" s="32" t="s">
        <v>341</v>
      </c>
      <c r="P25" s="32" t="s">
        <v>341</v>
      </c>
      <c r="Q25" s="32" t="s">
        <v>341</v>
      </c>
      <c r="R25" s="32" t="s">
        <v>341</v>
      </c>
      <c r="S25" s="32" t="s">
        <v>341</v>
      </c>
      <c r="T25" s="32" t="s">
        <v>341</v>
      </c>
    </row>
    <row r="26" spans="1:24" s="32" customFormat="1">
      <c r="A26" s="32">
        <v>1</v>
      </c>
      <c r="B26" s="60">
        <v>0</v>
      </c>
      <c r="C26" s="60">
        <v>1.5</v>
      </c>
      <c r="D26" s="60">
        <v>-0.5</v>
      </c>
      <c r="E26" s="60">
        <v>2</v>
      </c>
      <c r="F26" s="60">
        <v>0</v>
      </c>
      <c r="G26" s="60">
        <v>0</v>
      </c>
      <c r="H26" s="60">
        <v>0.5</v>
      </c>
      <c r="I26" s="60">
        <v>2</v>
      </c>
      <c r="J26" s="60">
        <v>4</v>
      </c>
      <c r="K26" s="60">
        <v>1.5</v>
      </c>
      <c r="L26" s="60">
        <v>2</v>
      </c>
      <c r="M26" s="60">
        <v>2</v>
      </c>
      <c r="N26" s="60">
        <v>1</v>
      </c>
      <c r="O26" s="60">
        <v>2</v>
      </c>
      <c r="P26" s="60">
        <v>1.5</v>
      </c>
      <c r="Q26" s="60">
        <v>0</v>
      </c>
      <c r="R26" s="60">
        <v>3.5</v>
      </c>
      <c r="S26" s="60">
        <v>3.5</v>
      </c>
      <c r="T26" s="60">
        <v>4.5</v>
      </c>
      <c r="U26" s="60"/>
      <c r="V26" s="60"/>
      <c r="W26" s="60"/>
      <c r="X26" s="60"/>
    </row>
    <row r="27" spans="1:24" s="32" customFormat="1">
      <c r="A27" s="32">
        <v>2</v>
      </c>
      <c r="B27" s="60">
        <v>0</v>
      </c>
      <c r="C27" s="60">
        <v>0</v>
      </c>
      <c r="D27" s="60">
        <v>0.5</v>
      </c>
      <c r="E27" s="60">
        <v>0</v>
      </c>
      <c r="F27" s="60">
        <v>0</v>
      </c>
      <c r="G27" s="60">
        <v>0</v>
      </c>
      <c r="H27" s="60">
        <v>-2.9</v>
      </c>
      <c r="I27" s="60">
        <v>0</v>
      </c>
      <c r="J27" s="60">
        <v>-1</v>
      </c>
      <c r="K27" s="60">
        <v>-1.5</v>
      </c>
      <c r="L27" s="60">
        <v>-2</v>
      </c>
      <c r="M27" s="60">
        <v>-3.9</v>
      </c>
      <c r="N27" s="60">
        <v>-2</v>
      </c>
      <c r="O27" s="60">
        <v>-1</v>
      </c>
      <c r="P27" s="60">
        <v>-0.5</v>
      </c>
      <c r="Q27" s="60">
        <v>0.5</v>
      </c>
      <c r="R27" s="60">
        <v>3.4</v>
      </c>
      <c r="S27" s="60">
        <v>3.4</v>
      </c>
      <c r="T27" s="60">
        <v>3.9</v>
      </c>
      <c r="U27" s="60"/>
      <c r="V27" s="60"/>
      <c r="W27" s="60"/>
      <c r="X27" s="60"/>
    </row>
    <row r="28" spans="1:24" s="32" customFormat="1">
      <c r="A28" s="32">
        <v>3</v>
      </c>
      <c r="B28" s="60">
        <v>0</v>
      </c>
      <c r="C28" s="60">
        <v>1.4</v>
      </c>
      <c r="D28" s="60">
        <v>0.9</v>
      </c>
      <c r="E28" s="60">
        <v>3.2</v>
      </c>
      <c r="F28" s="60">
        <v>2.2999999999999998</v>
      </c>
      <c r="G28" s="60">
        <v>1.8</v>
      </c>
      <c r="H28" s="60">
        <v>1.8</v>
      </c>
      <c r="I28" s="60">
        <v>5</v>
      </c>
      <c r="J28" s="60">
        <v>5.4</v>
      </c>
      <c r="K28" s="60">
        <v>0</v>
      </c>
      <c r="L28" s="60">
        <v>1.8</v>
      </c>
      <c r="M28" s="60">
        <v>3.2</v>
      </c>
      <c r="N28" s="60">
        <v>5.9</v>
      </c>
      <c r="O28" s="60">
        <v>6.3</v>
      </c>
      <c r="P28" s="60">
        <v>5.4</v>
      </c>
      <c r="Q28" s="60">
        <v>5.4</v>
      </c>
      <c r="R28" s="60">
        <v>5.9</v>
      </c>
      <c r="S28" s="60">
        <v>5.4</v>
      </c>
      <c r="T28" s="60">
        <v>7.2</v>
      </c>
      <c r="U28" s="60"/>
      <c r="V28" s="60"/>
      <c r="W28" s="60"/>
      <c r="X28" s="60"/>
    </row>
    <row r="29" spans="1:24" s="32" customFormat="1">
      <c r="A29" s="32">
        <v>4</v>
      </c>
      <c r="B29" s="60">
        <v>0</v>
      </c>
      <c r="C29" s="60">
        <v>0.5</v>
      </c>
      <c r="D29" s="60">
        <v>2.6</v>
      </c>
      <c r="E29" s="60">
        <v>5.7</v>
      </c>
      <c r="F29" s="60">
        <v>4.2</v>
      </c>
      <c r="G29" s="60">
        <v>3.6</v>
      </c>
      <c r="H29" s="60">
        <v>4.7</v>
      </c>
      <c r="I29" s="60">
        <v>8.9</v>
      </c>
      <c r="J29" s="60">
        <v>8.9</v>
      </c>
      <c r="K29" s="60">
        <v>7.8</v>
      </c>
      <c r="L29" s="60">
        <v>5.7</v>
      </c>
      <c r="M29" s="60">
        <v>5.2</v>
      </c>
      <c r="N29" s="60">
        <v>8.3000000000000007</v>
      </c>
      <c r="O29" s="60">
        <v>7.8</v>
      </c>
      <c r="P29" s="60">
        <v>10.9</v>
      </c>
      <c r="Q29" s="60">
        <v>9.9</v>
      </c>
      <c r="R29" s="60">
        <v>8.3000000000000007</v>
      </c>
      <c r="S29" s="60">
        <v>7.3</v>
      </c>
      <c r="T29" s="60">
        <v>9.9</v>
      </c>
      <c r="U29" s="60"/>
      <c r="V29" s="60"/>
      <c r="W29" s="60"/>
      <c r="X29" s="60"/>
    </row>
    <row r="30" spans="1:24" s="32" customFormat="1">
      <c r="A30" s="32">
        <v>5</v>
      </c>
      <c r="B30" s="60">
        <v>0</v>
      </c>
      <c r="C30" s="60">
        <v>-1.3</v>
      </c>
      <c r="D30" s="60">
        <v>-1.3</v>
      </c>
      <c r="E30" s="60">
        <v>-1.8</v>
      </c>
      <c r="F30" s="60">
        <v>-2.2000000000000002</v>
      </c>
      <c r="G30" s="60">
        <v>-0.9</v>
      </c>
      <c r="H30" s="60">
        <v>-3.1</v>
      </c>
      <c r="I30" s="60">
        <v>-3.1</v>
      </c>
      <c r="J30" s="60">
        <v>-3.1</v>
      </c>
      <c r="K30" s="60">
        <v>-1.8</v>
      </c>
      <c r="L30" s="60">
        <v>-1.3</v>
      </c>
      <c r="M30" s="60">
        <v>-2.7</v>
      </c>
      <c r="N30" s="60">
        <v>-1.8</v>
      </c>
      <c r="O30" s="60">
        <v>-0.4</v>
      </c>
      <c r="P30" s="60">
        <v>2.2000000000000002</v>
      </c>
      <c r="Q30" s="60">
        <v>1.8</v>
      </c>
      <c r="R30" s="60">
        <v>3.6</v>
      </c>
      <c r="S30" s="60">
        <v>2.2000000000000002</v>
      </c>
      <c r="T30" s="60">
        <v>2.2000000000000002</v>
      </c>
      <c r="U30" s="60"/>
      <c r="V30" s="60"/>
      <c r="W30" s="60"/>
      <c r="X30" s="60"/>
    </row>
    <row r="31" spans="1:24" s="32" customFormat="1">
      <c r="A31" s="32" t="s">
        <v>445</v>
      </c>
      <c r="T31" s="32" t="s">
        <v>413</v>
      </c>
    </row>
    <row r="32" spans="1:24" s="32" customFormat="1">
      <c r="A32" s="32" t="s">
        <v>345</v>
      </c>
    </row>
    <row r="33" spans="1:24" s="32" customFormat="1">
      <c r="A33" s="32" t="s">
        <v>341</v>
      </c>
      <c r="B33" s="32" t="s">
        <v>341</v>
      </c>
      <c r="C33" s="32" t="s">
        <v>341</v>
      </c>
      <c r="D33" s="32" t="s">
        <v>341</v>
      </c>
      <c r="E33" s="32" t="s">
        <v>341</v>
      </c>
      <c r="F33" s="32" t="s">
        <v>341</v>
      </c>
      <c r="G33" s="32" t="s">
        <v>341</v>
      </c>
      <c r="H33" s="32" t="s">
        <v>341</v>
      </c>
      <c r="I33" s="32" t="s">
        <v>341</v>
      </c>
      <c r="J33" s="32" t="s">
        <v>341</v>
      </c>
      <c r="K33" s="32" t="s">
        <v>341</v>
      </c>
      <c r="L33" s="32" t="s">
        <v>341</v>
      </c>
      <c r="M33" s="32" t="s">
        <v>341</v>
      </c>
      <c r="N33" s="32" t="s">
        <v>341</v>
      </c>
      <c r="O33" s="32" t="s">
        <v>341</v>
      </c>
      <c r="P33" s="32" t="s">
        <v>341</v>
      </c>
      <c r="Q33" s="32" t="s">
        <v>341</v>
      </c>
      <c r="R33" s="32" t="s">
        <v>341</v>
      </c>
      <c r="S33" s="32" t="s">
        <v>341</v>
      </c>
      <c r="T33" s="32" t="s">
        <v>341</v>
      </c>
    </row>
    <row r="34" spans="1:24" s="32" customFormat="1">
      <c r="A34" s="32" t="s">
        <v>342</v>
      </c>
      <c r="B34" s="32">
        <v>10</v>
      </c>
      <c r="C34" s="32">
        <v>11</v>
      </c>
      <c r="D34" s="32">
        <v>12</v>
      </c>
      <c r="E34" s="32">
        <v>13</v>
      </c>
      <c r="F34" s="32">
        <v>14</v>
      </c>
      <c r="G34" s="32">
        <v>15</v>
      </c>
      <c r="H34" s="32">
        <v>16</v>
      </c>
      <c r="I34" s="32">
        <v>17</v>
      </c>
      <c r="J34" s="32">
        <v>18</v>
      </c>
      <c r="K34" s="32">
        <v>19</v>
      </c>
      <c r="L34" s="32">
        <v>20</v>
      </c>
      <c r="M34" s="32">
        <v>21</v>
      </c>
      <c r="N34" s="32">
        <v>22</v>
      </c>
      <c r="O34" s="32">
        <v>23</v>
      </c>
      <c r="P34" s="32">
        <v>24</v>
      </c>
      <c r="Q34" s="32">
        <v>25</v>
      </c>
      <c r="R34" s="32">
        <v>26</v>
      </c>
      <c r="S34" s="32">
        <v>27</v>
      </c>
      <c r="T34" s="32">
        <v>28</v>
      </c>
    </row>
    <row r="35" spans="1:24" s="32" customFormat="1">
      <c r="A35" s="32" t="s">
        <v>341</v>
      </c>
      <c r="B35" s="32" t="s">
        <v>341</v>
      </c>
      <c r="C35" s="32" t="s">
        <v>341</v>
      </c>
      <c r="D35" s="32" t="s">
        <v>341</v>
      </c>
      <c r="E35" s="32" t="s">
        <v>341</v>
      </c>
      <c r="F35" s="32" t="s">
        <v>341</v>
      </c>
      <c r="G35" s="32" t="s">
        <v>341</v>
      </c>
      <c r="H35" s="32" t="s">
        <v>341</v>
      </c>
      <c r="I35" s="32" t="s">
        <v>341</v>
      </c>
      <c r="J35" s="32" t="s">
        <v>341</v>
      </c>
      <c r="K35" s="32" t="s">
        <v>341</v>
      </c>
      <c r="L35" s="32" t="s">
        <v>341</v>
      </c>
      <c r="M35" s="32" t="s">
        <v>341</v>
      </c>
      <c r="N35" s="32" t="s">
        <v>341</v>
      </c>
      <c r="O35" s="32" t="s">
        <v>341</v>
      </c>
      <c r="P35" s="32" t="s">
        <v>341</v>
      </c>
      <c r="Q35" s="32" t="s">
        <v>341</v>
      </c>
      <c r="R35" s="32" t="s">
        <v>341</v>
      </c>
      <c r="S35" s="32" t="s">
        <v>341</v>
      </c>
      <c r="T35" s="32" t="s">
        <v>341</v>
      </c>
    </row>
    <row r="36" spans="1:24" s="32" customFormat="1">
      <c r="A36" s="32">
        <v>1</v>
      </c>
      <c r="B36" s="60">
        <v>0</v>
      </c>
      <c r="C36" s="60">
        <v>-1.9</v>
      </c>
      <c r="D36" s="60">
        <v>2.4</v>
      </c>
      <c r="E36" s="60">
        <v>3.8</v>
      </c>
      <c r="F36" s="60">
        <v>5.2</v>
      </c>
      <c r="G36" s="60">
        <v>7.6</v>
      </c>
      <c r="H36" s="60">
        <v>6.7</v>
      </c>
      <c r="I36" s="60">
        <v>10</v>
      </c>
      <c r="J36" s="60">
        <v>9</v>
      </c>
      <c r="K36" s="60">
        <v>7.6</v>
      </c>
      <c r="L36" s="60">
        <v>4.8</v>
      </c>
      <c r="M36" s="60">
        <v>4.8</v>
      </c>
      <c r="N36" s="60">
        <v>5.7</v>
      </c>
      <c r="O36" s="60">
        <v>4.8</v>
      </c>
      <c r="P36" s="60">
        <v>9</v>
      </c>
      <c r="Q36" s="60">
        <v>7.1</v>
      </c>
      <c r="R36" s="60">
        <v>8.6</v>
      </c>
      <c r="S36" s="60">
        <v>5.7</v>
      </c>
      <c r="T36" s="60">
        <v>5.2</v>
      </c>
      <c r="U36" s="60"/>
      <c r="V36" s="60"/>
      <c r="W36" s="60"/>
      <c r="X36" s="60"/>
    </row>
    <row r="37" spans="1:24" s="32" customFormat="1">
      <c r="A37" s="32">
        <v>2</v>
      </c>
      <c r="B37" s="60">
        <v>0</v>
      </c>
      <c r="C37" s="60">
        <v>-1.5</v>
      </c>
      <c r="D37" s="60">
        <v>1</v>
      </c>
      <c r="E37" s="60">
        <v>1.9</v>
      </c>
      <c r="F37" s="60">
        <v>1.9</v>
      </c>
      <c r="G37" s="60">
        <v>2.4</v>
      </c>
      <c r="H37" s="60">
        <v>2.9</v>
      </c>
      <c r="I37" s="60">
        <v>6.3</v>
      </c>
      <c r="J37" s="60">
        <v>5.3</v>
      </c>
      <c r="K37" s="60">
        <v>3.9</v>
      </c>
      <c r="L37" s="60">
        <v>3.9</v>
      </c>
      <c r="M37" s="60">
        <v>3.9</v>
      </c>
      <c r="N37" s="60">
        <v>5.8</v>
      </c>
      <c r="O37" s="60">
        <v>1.9</v>
      </c>
      <c r="P37" s="60">
        <v>1.9</v>
      </c>
      <c r="Q37" s="60">
        <v>5.8</v>
      </c>
      <c r="R37" s="60">
        <v>7.8</v>
      </c>
      <c r="S37" s="60">
        <v>6.3</v>
      </c>
      <c r="T37" s="60">
        <v>5.8</v>
      </c>
      <c r="U37" s="60"/>
      <c r="V37" s="60"/>
      <c r="W37" s="60"/>
      <c r="X37" s="60"/>
    </row>
    <row r="38" spans="1:24" s="32" customFormat="1">
      <c r="A38" s="32">
        <v>3</v>
      </c>
      <c r="B38" s="60">
        <v>0</v>
      </c>
      <c r="C38" s="60">
        <v>-0.9</v>
      </c>
      <c r="D38" s="60">
        <v>0</v>
      </c>
      <c r="E38" s="60">
        <v>-0.5</v>
      </c>
      <c r="F38" s="60">
        <v>-2.8</v>
      </c>
      <c r="G38" s="60">
        <v>-0.5</v>
      </c>
      <c r="H38" s="60">
        <v>-3.8</v>
      </c>
      <c r="I38" s="60">
        <v>0.5</v>
      </c>
      <c r="J38" s="60">
        <v>-0.5</v>
      </c>
      <c r="K38" s="60">
        <v>-0.9</v>
      </c>
      <c r="L38" s="60">
        <v>0</v>
      </c>
      <c r="M38" s="60">
        <v>-0.5</v>
      </c>
      <c r="N38" s="60">
        <v>0.9</v>
      </c>
      <c r="O38" s="60">
        <v>0</v>
      </c>
      <c r="P38" s="60">
        <v>0</v>
      </c>
      <c r="Q38" s="60">
        <v>1.4</v>
      </c>
      <c r="R38" s="60">
        <v>1.9</v>
      </c>
      <c r="S38" s="60">
        <v>0.5</v>
      </c>
      <c r="T38" s="60">
        <v>0.5</v>
      </c>
      <c r="U38" s="60"/>
      <c r="V38" s="60"/>
      <c r="W38" s="60"/>
      <c r="X38" s="60"/>
    </row>
    <row r="39" spans="1:24" s="32" customFormat="1">
      <c r="A39" s="32">
        <v>4</v>
      </c>
      <c r="B39" s="60">
        <v>0</v>
      </c>
      <c r="C39" s="60">
        <v>0.9</v>
      </c>
      <c r="D39" s="60">
        <v>3.3</v>
      </c>
      <c r="E39" s="60">
        <v>4.7</v>
      </c>
      <c r="F39" s="60">
        <v>5.6</v>
      </c>
      <c r="G39" s="60">
        <v>6.5</v>
      </c>
      <c r="H39" s="60">
        <v>6.5</v>
      </c>
      <c r="I39" s="60">
        <v>9.8000000000000007</v>
      </c>
      <c r="J39" s="60">
        <v>5.6</v>
      </c>
      <c r="K39" s="60">
        <v>7.4</v>
      </c>
      <c r="L39" s="60">
        <v>6.5</v>
      </c>
      <c r="M39" s="60">
        <v>7.9</v>
      </c>
      <c r="N39" s="60">
        <v>8.4</v>
      </c>
      <c r="O39" s="60">
        <v>7.9</v>
      </c>
      <c r="P39" s="60">
        <v>8.4</v>
      </c>
      <c r="Q39" s="60">
        <v>8.8000000000000007</v>
      </c>
      <c r="R39" s="60">
        <v>11.6</v>
      </c>
      <c r="S39" s="60">
        <v>13.5</v>
      </c>
      <c r="T39" s="60">
        <v>14.9</v>
      </c>
      <c r="U39" s="60"/>
      <c r="V39" s="60"/>
      <c r="W39" s="60"/>
      <c r="X39" s="60"/>
    </row>
    <row r="40" spans="1:24" s="32" customFormat="1">
      <c r="A40" s="32">
        <v>5</v>
      </c>
      <c r="B40" s="60">
        <v>0</v>
      </c>
      <c r="C40" s="60">
        <v>0</v>
      </c>
      <c r="D40" s="60">
        <v>3.5</v>
      </c>
      <c r="E40" s="60">
        <v>4.5</v>
      </c>
      <c r="F40" s="60">
        <v>8</v>
      </c>
      <c r="G40" s="60">
        <v>8</v>
      </c>
      <c r="H40" s="60">
        <v>6</v>
      </c>
      <c r="I40" s="60">
        <v>8.5</v>
      </c>
      <c r="J40" s="60">
        <v>9</v>
      </c>
      <c r="K40" s="60">
        <v>7</v>
      </c>
      <c r="L40" s="60">
        <v>6</v>
      </c>
      <c r="M40" s="60">
        <v>7</v>
      </c>
      <c r="N40" s="60">
        <v>6.5</v>
      </c>
      <c r="O40" s="60">
        <v>6</v>
      </c>
      <c r="P40" s="60">
        <v>6</v>
      </c>
      <c r="Q40" s="60">
        <v>12.9</v>
      </c>
      <c r="R40" s="60">
        <v>14.4</v>
      </c>
      <c r="S40" s="60">
        <v>13.9</v>
      </c>
      <c r="T40" s="60">
        <v>11.4</v>
      </c>
      <c r="U40" s="60"/>
      <c r="V40" s="60"/>
      <c r="W40" s="60"/>
      <c r="X40" s="60"/>
    </row>
    <row r="41" spans="1:24" s="32" customFormat="1">
      <c r="A41" s="32" t="s">
        <v>445</v>
      </c>
      <c r="T41" s="32" t="s">
        <v>413</v>
      </c>
    </row>
    <row r="42" spans="1:24" s="32" customFormat="1">
      <c r="A42" s="32" t="s">
        <v>346</v>
      </c>
    </row>
    <row r="43" spans="1:24" s="32" customFormat="1">
      <c r="A43" s="32" t="s">
        <v>341</v>
      </c>
      <c r="B43" s="32" t="s">
        <v>341</v>
      </c>
      <c r="C43" s="32" t="s">
        <v>341</v>
      </c>
      <c r="D43" s="32" t="s">
        <v>341</v>
      </c>
      <c r="E43" s="32" t="s">
        <v>341</v>
      </c>
      <c r="F43" s="32" t="s">
        <v>341</v>
      </c>
      <c r="G43" s="32" t="s">
        <v>341</v>
      </c>
      <c r="H43" s="32" t="s">
        <v>341</v>
      </c>
      <c r="I43" s="32" t="s">
        <v>341</v>
      </c>
      <c r="J43" s="32" t="s">
        <v>341</v>
      </c>
      <c r="K43" s="32" t="s">
        <v>341</v>
      </c>
      <c r="L43" s="32" t="s">
        <v>341</v>
      </c>
      <c r="M43" s="32" t="s">
        <v>341</v>
      </c>
      <c r="N43" s="32" t="s">
        <v>341</v>
      </c>
      <c r="O43" s="32" t="s">
        <v>341</v>
      </c>
      <c r="P43" s="32" t="s">
        <v>341</v>
      </c>
      <c r="Q43" s="32" t="s">
        <v>341</v>
      </c>
      <c r="R43" s="32" t="s">
        <v>341</v>
      </c>
      <c r="S43" s="32" t="s">
        <v>341</v>
      </c>
      <c r="T43" s="32" t="s">
        <v>341</v>
      </c>
    </row>
    <row r="44" spans="1:24" s="32" customFormat="1">
      <c r="A44" s="32" t="s">
        <v>342</v>
      </c>
      <c r="B44" s="32">
        <v>10</v>
      </c>
      <c r="C44" s="32">
        <v>11</v>
      </c>
      <c r="D44" s="32">
        <v>12</v>
      </c>
      <c r="E44" s="32">
        <v>13</v>
      </c>
      <c r="F44" s="32">
        <v>14</v>
      </c>
      <c r="G44" s="32">
        <v>15</v>
      </c>
      <c r="H44" s="32">
        <v>16</v>
      </c>
      <c r="I44" s="32">
        <v>17</v>
      </c>
      <c r="J44" s="32">
        <v>18</v>
      </c>
      <c r="K44" s="32">
        <v>19</v>
      </c>
      <c r="L44" s="32">
        <v>20</v>
      </c>
      <c r="M44" s="32">
        <v>21</v>
      </c>
      <c r="N44" s="32">
        <v>22</v>
      </c>
      <c r="O44" s="32">
        <v>23</v>
      </c>
      <c r="P44" s="32">
        <v>24</v>
      </c>
      <c r="Q44" s="32">
        <v>25</v>
      </c>
      <c r="R44" s="32">
        <v>26</v>
      </c>
      <c r="S44" s="32">
        <v>27</v>
      </c>
      <c r="T44" s="32">
        <v>28</v>
      </c>
    </row>
    <row r="45" spans="1:24" s="32" customFormat="1">
      <c r="A45" s="32" t="s">
        <v>341</v>
      </c>
      <c r="B45" s="32" t="s">
        <v>341</v>
      </c>
      <c r="C45" s="32" t="s">
        <v>341</v>
      </c>
      <c r="D45" s="32" t="s">
        <v>341</v>
      </c>
      <c r="E45" s="32" t="s">
        <v>341</v>
      </c>
      <c r="F45" s="32" t="s">
        <v>341</v>
      </c>
      <c r="G45" s="32" t="s">
        <v>341</v>
      </c>
      <c r="H45" s="32" t="s">
        <v>341</v>
      </c>
      <c r="I45" s="32" t="s">
        <v>341</v>
      </c>
      <c r="J45" s="32" t="s">
        <v>341</v>
      </c>
      <c r="K45" s="32" t="s">
        <v>341</v>
      </c>
      <c r="L45" s="32" t="s">
        <v>341</v>
      </c>
      <c r="M45" s="32" t="s">
        <v>341</v>
      </c>
      <c r="N45" s="32" t="s">
        <v>341</v>
      </c>
      <c r="O45" s="32" t="s">
        <v>341</v>
      </c>
      <c r="P45" s="32" t="s">
        <v>341</v>
      </c>
      <c r="Q45" s="32" t="s">
        <v>341</v>
      </c>
      <c r="R45" s="32" t="s">
        <v>341</v>
      </c>
      <c r="S45" s="32" t="s">
        <v>341</v>
      </c>
      <c r="T45" s="32" t="s">
        <v>341</v>
      </c>
    </row>
    <row r="46" spans="1:24" s="32" customFormat="1">
      <c r="A46" s="32">
        <v>1</v>
      </c>
      <c r="B46" s="60">
        <v>0</v>
      </c>
      <c r="C46" s="60">
        <v>0</v>
      </c>
      <c r="D46" s="60">
        <v>0.5</v>
      </c>
      <c r="E46" s="60">
        <v>0.5</v>
      </c>
      <c r="F46" s="60">
        <v>1.4</v>
      </c>
      <c r="G46" s="60">
        <v>1.4</v>
      </c>
      <c r="H46" s="60">
        <v>1.4</v>
      </c>
      <c r="I46" s="60">
        <v>0.9</v>
      </c>
      <c r="J46" s="60">
        <v>2.8</v>
      </c>
      <c r="K46" s="60">
        <v>3.2</v>
      </c>
      <c r="L46" s="60">
        <v>3.2</v>
      </c>
      <c r="M46" s="60">
        <v>3.2</v>
      </c>
      <c r="N46" s="60">
        <v>4.5999999999999996</v>
      </c>
      <c r="O46" s="60">
        <v>5.0999999999999996</v>
      </c>
      <c r="P46" s="60">
        <v>7.4</v>
      </c>
      <c r="Q46" s="60">
        <v>8.3000000000000007</v>
      </c>
      <c r="R46" s="60">
        <v>10.1</v>
      </c>
      <c r="S46" s="60">
        <v>6.9</v>
      </c>
      <c r="T46" s="60">
        <v>-1.4</v>
      </c>
      <c r="U46" s="60"/>
      <c r="V46" s="60"/>
      <c r="W46" s="60"/>
      <c r="X46" s="60"/>
    </row>
    <row r="47" spans="1:24" s="32" customFormat="1">
      <c r="A47" s="32">
        <v>2</v>
      </c>
      <c r="B47" s="60">
        <v>0</v>
      </c>
      <c r="C47" s="60">
        <v>-1.4</v>
      </c>
      <c r="D47" s="60">
        <v>0.9</v>
      </c>
      <c r="E47" s="60">
        <v>2.8</v>
      </c>
      <c r="F47" s="60">
        <v>6.5</v>
      </c>
      <c r="G47" s="60">
        <v>5.0999999999999996</v>
      </c>
      <c r="H47" s="60">
        <v>8.9</v>
      </c>
      <c r="I47" s="60">
        <v>7</v>
      </c>
      <c r="J47" s="60">
        <v>5.6</v>
      </c>
      <c r="K47" s="60">
        <v>6.1</v>
      </c>
      <c r="L47" s="60">
        <v>6.5</v>
      </c>
      <c r="M47" s="60">
        <v>7</v>
      </c>
      <c r="N47" s="60">
        <v>8.4</v>
      </c>
      <c r="O47" s="60">
        <v>9.8000000000000007</v>
      </c>
      <c r="P47" s="60">
        <v>2.8</v>
      </c>
      <c r="Q47" s="60">
        <v>-6.1</v>
      </c>
      <c r="R47" s="60">
        <v>3.3</v>
      </c>
      <c r="S47" s="60">
        <v>4.7</v>
      </c>
      <c r="T47" s="60">
        <v>6.1</v>
      </c>
      <c r="U47" s="60"/>
      <c r="V47" s="60"/>
      <c r="W47" s="60"/>
      <c r="X47" s="60"/>
    </row>
    <row r="48" spans="1:24" s="32" customFormat="1">
      <c r="A48" s="32">
        <v>3</v>
      </c>
      <c r="B48" s="60">
        <v>0</v>
      </c>
      <c r="C48" s="60">
        <v>-3</v>
      </c>
      <c r="D48" s="60">
        <v>-2.6</v>
      </c>
      <c r="E48" s="60">
        <v>-4.8</v>
      </c>
      <c r="F48" s="60">
        <v>-3.5</v>
      </c>
      <c r="G48" s="60">
        <v>-6.1</v>
      </c>
      <c r="H48" s="60">
        <v>-3.5</v>
      </c>
      <c r="I48" s="60">
        <v>-3.5</v>
      </c>
      <c r="J48" s="60">
        <v>-4.8</v>
      </c>
      <c r="K48" s="60">
        <v>-5.2</v>
      </c>
      <c r="L48" s="60">
        <v>-3.9</v>
      </c>
      <c r="M48" s="60">
        <v>-3.5</v>
      </c>
      <c r="N48" s="60">
        <v>-1.3</v>
      </c>
      <c r="O48" s="60">
        <v>0</v>
      </c>
      <c r="P48" s="60">
        <v>0.4</v>
      </c>
      <c r="Q48" s="60">
        <v>-3.9</v>
      </c>
      <c r="R48" s="60">
        <v>-3</v>
      </c>
      <c r="S48" s="60">
        <v>-2.6</v>
      </c>
      <c r="T48" s="60">
        <v>-2.6</v>
      </c>
      <c r="U48" s="60"/>
      <c r="V48" s="60"/>
      <c r="W48" s="60"/>
      <c r="X48" s="60"/>
    </row>
    <row r="49" spans="1:35" s="32" customFormat="1">
      <c r="A49" s="32">
        <v>4</v>
      </c>
      <c r="B49" s="60">
        <v>0</v>
      </c>
      <c r="C49" s="60">
        <v>-2.9</v>
      </c>
      <c r="D49" s="60">
        <v>-1.5</v>
      </c>
      <c r="E49" s="60">
        <v>-1.5</v>
      </c>
      <c r="F49" s="60">
        <v>1</v>
      </c>
      <c r="G49" s="60">
        <v>1</v>
      </c>
      <c r="H49" s="60">
        <v>1.5</v>
      </c>
      <c r="I49" s="60">
        <v>0</v>
      </c>
      <c r="J49" s="60">
        <v>-2</v>
      </c>
      <c r="K49" s="60">
        <v>3.4</v>
      </c>
      <c r="L49" s="60">
        <v>1.5</v>
      </c>
      <c r="M49" s="60">
        <v>6.3</v>
      </c>
      <c r="N49" s="60">
        <v>6.8</v>
      </c>
      <c r="O49" s="60">
        <v>5.9</v>
      </c>
      <c r="P49" s="60">
        <v>5.9</v>
      </c>
      <c r="Q49" s="60">
        <v>6.3</v>
      </c>
      <c r="R49" s="60">
        <v>4.9000000000000004</v>
      </c>
      <c r="S49" s="60">
        <v>3.4</v>
      </c>
      <c r="T49" s="60">
        <v>2.4</v>
      </c>
      <c r="U49" s="60"/>
      <c r="V49" s="60"/>
      <c r="W49" s="60"/>
      <c r="X49" s="60"/>
    </row>
    <row r="50" spans="1:35" s="32" customFormat="1">
      <c r="A50" s="32">
        <v>5</v>
      </c>
      <c r="B50" s="60">
        <v>0</v>
      </c>
      <c r="C50" s="60">
        <v>-2.7</v>
      </c>
      <c r="D50" s="60">
        <v>-2.2000000000000002</v>
      </c>
      <c r="E50" s="60">
        <v>-2.7</v>
      </c>
      <c r="F50" s="60">
        <v>-1.3</v>
      </c>
      <c r="G50" s="60">
        <v>1.3</v>
      </c>
      <c r="H50" s="60">
        <v>0.4</v>
      </c>
      <c r="I50" s="60">
        <v>-0.4</v>
      </c>
      <c r="J50" s="60">
        <v>0.9</v>
      </c>
      <c r="K50" s="60">
        <v>3.1</v>
      </c>
      <c r="L50" s="60">
        <v>4.9000000000000004</v>
      </c>
      <c r="M50" s="60">
        <v>4.4000000000000004</v>
      </c>
      <c r="N50" s="60">
        <v>6.2</v>
      </c>
      <c r="O50" s="60">
        <v>7.6</v>
      </c>
      <c r="P50" s="60">
        <v>10.199999999999999</v>
      </c>
      <c r="Q50" s="60">
        <v>8.4</v>
      </c>
      <c r="R50" s="60">
        <v>10.199999999999999</v>
      </c>
      <c r="S50" s="60">
        <v>8</v>
      </c>
      <c r="T50" s="60">
        <v>7.6</v>
      </c>
      <c r="U50" s="60"/>
      <c r="V50" s="60"/>
      <c r="W50" s="60"/>
      <c r="X50" s="60"/>
    </row>
    <row r="51" spans="1:35" s="32" customFormat="1"/>
    <row r="52" spans="1:35" s="32" customFormat="1"/>
    <row r="53" spans="1:35" s="32" customFormat="1">
      <c r="A53" s="32" t="s">
        <v>341</v>
      </c>
      <c r="B53" s="32" t="s">
        <v>341</v>
      </c>
      <c r="C53" s="32" t="s">
        <v>341</v>
      </c>
      <c r="D53" s="32" t="s">
        <v>341</v>
      </c>
      <c r="E53" s="32" t="s">
        <v>341</v>
      </c>
      <c r="F53" s="32" t="s">
        <v>341</v>
      </c>
      <c r="G53" s="32" t="s">
        <v>341</v>
      </c>
      <c r="H53" s="32" t="s">
        <v>341</v>
      </c>
      <c r="I53" s="32" t="s">
        <v>341</v>
      </c>
      <c r="J53" s="32" t="s">
        <v>341</v>
      </c>
      <c r="K53" s="32" t="s">
        <v>341</v>
      </c>
      <c r="L53" s="32" t="s">
        <v>341</v>
      </c>
      <c r="M53" s="32" t="s">
        <v>341</v>
      </c>
      <c r="N53" s="32" t="s">
        <v>341</v>
      </c>
      <c r="O53" s="32" t="s">
        <v>341</v>
      </c>
      <c r="P53" s="32" t="s">
        <v>341</v>
      </c>
      <c r="Q53" s="32" t="s">
        <v>341</v>
      </c>
      <c r="R53" s="32" t="s">
        <v>341</v>
      </c>
      <c r="S53" s="32" t="s">
        <v>341</v>
      </c>
      <c r="T53" s="32" t="s">
        <v>341</v>
      </c>
      <c r="U53" s="32" t="s">
        <v>341</v>
      </c>
    </row>
    <row r="54" spans="1:35">
      <c r="A54" s="40" t="s">
        <v>341</v>
      </c>
      <c r="B54" s="40" t="s">
        <v>341</v>
      </c>
      <c r="C54" s="40" t="s">
        <v>341</v>
      </c>
      <c r="D54" s="40" t="s">
        <v>341</v>
      </c>
      <c r="E54" s="40" t="s">
        <v>341</v>
      </c>
      <c r="F54" s="42" t="s">
        <v>341</v>
      </c>
      <c r="G54" s="42" t="s">
        <v>341</v>
      </c>
      <c r="H54" s="42" t="s">
        <v>341</v>
      </c>
      <c r="I54" s="42" t="s">
        <v>341</v>
      </c>
      <c r="X54" s="42" t="s">
        <v>341</v>
      </c>
      <c r="Y54" s="42" t="s">
        <v>341</v>
      </c>
      <c r="Z54" s="42"/>
    </row>
    <row r="55" spans="1:35" s="32" customFormat="1">
      <c r="A55" s="32" t="s">
        <v>446</v>
      </c>
      <c r="T55" s="32" t="s">
        <v>413</v>
      </c>
    </row>
    <row r="56" spans="1:35">
      <c r="A56" s="40" t="s">
        <v>341</v>
      </c>
      <c r="B56" s="40" t="s">
        <v>341</v>
      </c>
      <c r="C56" s="40" t="s">
        <v>341</v>
      </c>
      <c r="D56" s="40" t="s">
        <v>341</v>
      </c>
      <c r="E56" s="40" t="s">
        <v>341</v>
      </c>
      <c r="F56" s="41" t="s">
        <v>341</v>
      </c>
      <c r="G56" s="42" t="s">
        <v>341</v>
      </c>
      <c r="H56" s="42" t="s">
        <v>341</v>
      </c>
      <c r="I56" s="42" t="s">
        <v>341</v>
      </c>
      <c r="X56" s="42" t="s">
        <v>341</v>
      </c>
      <c r="Y56" s="42" t="s">
        <v>341</v>
      </c>
      <c r="Z56" s="42"/>
    </row>
    <row r="57" spans="1:35">
      <c r="A57" s="40" t="s">
        <v>347</v>
      </c>
      <c r="B57" s="40"/>
      <c r="C57" s="40"/>
      <c r="D57" s="40"/>
      <c r="E57" s="40"/>
      <c r="F57" s="41" t="s">
        <v>348</v>
      </c>
      <c r="G57" s="42">
        <v>0</v>
      </c>
      <c r="H57" s="42">
        <v>1</v>
      </c>
      <c r="I57" s="42">
        <v>2</v>
      </c>
      <c r="J57" s="42">
        <v>3</v>
      </c>
      <c r="K57" s="42">
        <v>4</v>
      </c>
      <c r="L57" s="42">
        <v>5</v>
      </c>
      <c r="M57" s="42">
        <v>6</v>
      </c>
      <c r="N57" s="42">
        <v>7</v>
      </c>
      <c r="O57" s="42">
        <v>8</v>
      </c>
      <c r="P57" s="42">
        <v>9</v>
      </c>
      <c r="Q57" s="42">
        <v>10</v>
      </c>
      <c r="R57" s="42">
        <v>11</v>
      </c>
      <c r="S57" s="42">
        <v>12</v>
      </c>
      <c r="T57" s="42">
        <v>13</v>
      </c>
      <c r="U57" s="42">
        <v>14</v>
      </c>
      <c r="V57" s="42">
        <v>15</v>
      </c>
      <c r="W57" s="42">
        <v>16</v>
      </c>
      <c r="X57" s="42">
        <v>17</v>
      </c>
      <c r="Y57" s="42">
        <v>18</v>
      </c>
      <c r="Z57" s="42">
        <v>20</v>
      </c>
    </row>
    <row r="58" spans="1:35">
      <c r="A58" s="40" t="s">
        <v>341</v>
      </c>
      <c r="B58" s="40" t="s">
        <v>341</v>
      </c>
      <c r="C58" s="40" t="s">
        <v>341</v>
      </c>
      <c r="D58" s="40" t="s">
        <v>341</v>
      </c>
      <c r="E58" s="40" t="s">
        <v>341</v>
      </c>
      <c r="F58" s="41" t="s">
        <v>341</v>
      </c>
      <c r="G58" s="42" t="s">
        <v>341</v>
      </c>
      <c r="H58" s="42" t="s">
        <v>341</v>
      </c>
      <c r="I58" s="42" t="s">
        <v>341</v>
      </c>
      <c r="X58" s="42" t="s">
        <v>341</v>
      </c>
      <c r="Y58" s="42" t="s">
        <v>341</v>
      </c>
      <c r="Z58" s="42"/>
    </row>
    <row r="59" spans="1:35">
      <c r="A59" s="40" t="s">
        <v>406</v>
      </c>
      <c r="B59" s="40"/>
      <c r="C59" s="40"/>
      <c r="D59" s="40"/>
      <c r="E59" s="40"/>
      <c r="F59" s="41">
        <v>5</v>
      </c>
      <c r="G59" s="61">
        <v>0</v>
      </c>
      <c r="H59" s="61">
        <v>-0.9</v>
      </c>
      <c r="I59" s="61">
        <v>0.4</v>
      </c>
      <c r="J59" s="61">
        <v>1.1000000000000001</v>
      </c>
      <c r="K59" s="61">
        <v>1.5</v>
      </c>
      <c r="L59" s="61">
        <v>2.5</v>
      </c>
      <c r="M59" s="61">
        <v>0.8</v>
      </c>
      <c r="N59" s="61">
        <v>2.6</v>
      </c>
      <c r="O59" s="61">
        <v>2.4</v>
      </c>
      <c r="P59" s="61">
        <v>1.4</v>
      </c>
      <c r="Q59" s="61">
        <v>2.6</v>
      </c>
      <c r="R59" s="61">
        <v>1.8</v>
      </c>
      <c r="S59" s="61">
        <v>2.8</v>
      </c>
      <c r="T59" s="61">
        <v>3.7</v>
      </c>
      <c r="U59" s="61">
        <v>5.2</v>
      </c>
      <c r="V59" s="61">
        <v>6.9</v>
      </c>
      <c r="W59" s="61">
        <v>8.4</v>
      </c>
      <c r="X59" s="61">
        <v>7.1</v>
      </c>
      <c r="Y59" s="61">
        <v>7.6</v>
      </c>
      <c r="Z59" s="42"/>
    </row>
    <row r="60" spans="1:35">
      <c r="A60" s="43"/>
      <c r="B60" s="43"/>
      <c r="C60" s="43"/>
      <c r="D60" s="43"/>
      <c r="E60" s="43"/>
      <c r="F60" s="44"/>
      <c r="G60" s="62" t="s">
        <v>416</v>
      </c>
      <c r="H60" s="62" t="s">
        <v>435</v>
      </c>
      <c r="I60" s="62" t="s">
        <v>438</v>
      </c>
      <c r="J60" s="62" t="s">
        <v>447</v>
      </c>
      <c r="K60" s="62" t="s">
        <v>448</v>
      </c>
      <c r="L60" s="62" t="s">
        <v>449</v>
      </c>
      <c r="M60" s="62" t="s">
        <v>450</v>
      </c>
      <c r="N60" s="62" t="s">
        <v>451</v>
      </c>
      <c r="O60" s="62" t="s">
        <v>452</v>
      </c>
      <c r="P60" s="62" t="s">
        <v>452</v>
      </c>
      <c r="Q60" s="62" t="s">
        <v>451</v>
      </c>
      <c r="R60" s="62" t="s">
        <v>453</v>
      </c>
      <c r="S60" s="62" t="s">
        <v>454</v>
      </c>
      <c r="T60" s="62" t="s">
        <v>455</v>
      </c>
      <c r="U60" s="62" t="s">
        <v>453</v>
      </c>
      <c r="V60" s="62" t="s">
        <v>456</v>
      </c>
      <c r="W60" s="62" t="s">
        <v>456</v>
      </c>
      <c r="X60" s="62" t="s">
        <v>455</v>
      </c>
      <c r="Y60" s="62" t="s">
        <v>448</v>
      </c>
      <c r="Z60" s="45"/>
      <c r="AA60" s="43"/>
      <c r="AB60" s="43"/>
      <c r="AC60" s="43"/>
      <c r="AD60" s="43"/>
      <c r="AE60" s="43"/>
      <c r="AF60" s="43"/>
      <c r="AG60" s="43"/>
      <c r="AH60" s="43"/>
      <c r="AI60" s="43"/>
    </row>
    <row r="61" spans="1:35">
      <c r="A61" s="40" t="s">
        <v>403</v>
      </c>
      <c r="B61" s="40"/>
      <c r="C61" s="40"/>
      <c r="D61" s="40"/>
      <c r="E61" s="40"/>
      <c r="F61" s="41">
        <v>5</v>
      </c>
      <c r="G61" s="61">
        <v>0</v>
      </c>
      <c r="H61" s="61">
        <v>-1.8</v>
      </c>
      <c r="I61" s="61">
        <v>-1.1000000000000001</v>
      </c>
      <c r="J61" s="61">
        <v>-1.3</v>
      </c>
      <c r="K61" s="61">
        <v>-2.2999999999999998</v>
      </c>
      <c r="L61" s="61">
        <v>-2</v>
      </c>
      <c r="M61" s="61">
        <v>-2.9</v>
      </c>
      <c r="N61" s="61">
        <v>-1.3</v>
      </c>
      <c r="O61" s="61">
        <v>-1.4</v>
      </c>
      <c r="P61" s="61">
        <v>-0.8</v>
      </c>
      <c r="Q61" s="61">
        <v>-1.1000000000000001</v>
      </c>
      <c r="R61" s="61">
        <v>-1.3</v>
      </c>
      <c r="S61" s="61">
        <v>-1</v>
      </c>
      <c r="T61" s="61">
        <v>-0.8</v>
      </c>
      <c r="U61" s="61">
        <v>0.4</v>
      </c>
      <c r="V61" s="61">
        <v>1.7</v>
      </c>
      <c r="W61" s="61">
        <v>3.2</v>
      </c>
      <c r="X61" s="61">
        <v>2.7</v>
      </c>
      <c r="Y61" s="61">
        <v>2.8</v>
      </c>
      <c r="Z61" s="42"/>
    </row>
    <row r="62" spans="1:35">
      <c r="A62" s="43"/>
      <c r="B62" s="43"/>
      <c r="C62" s="43"/>
      <c r="D62" s="43"/>
      <c r="E62" s="43"/>
      <c r="F62" s="44"/>
      <c r="G62" s="62" t="s">
        <v>416</v>
      </c>
      <c r="H62" s="62" t="s">
        <v>422</v>
      </c>
      <c r="I62" s="62" t="s">
        <v>438</v>
      </c>
      <c r="J62" s="62" t="s">
        <v>447</v>
      </c>
      <c r="K62" s="62" t="s">
        <v>457</v>
      </c>
      <c r="L62" s="62" t="s">
        <v>458</v>
      </c>
      <c r="M62" s="62" t="s">
        <v>459</v>
      </c>
      <c r="N62" s="62" t="s">
        <v>451</v>
      </c>
      <c r="O62" s="62" t="s">
        <v>451</v>
      </c>
      <c r="P62" s="62" t="s">
        <v>460</v>
      </c>
      <c r="Q62" s="62" t="s">
        <v>461</v>
      </c>
      <c r="R62" s="62" t="s">
        <v>452</v>
      </c>
      <c r="S62" s="62" t="s">
        <v>455</v>
      </c>
      <c r="T62" s="62" t="s">
        <v>450</v>
      </c>
      <c r="U62" s="62" t="s">
        <v>458</v>
      </c>
      <c r="V62" s="62" t="s">
        <v>462</v>
      </c>
      <c r="W62" s="62" t="s">
        <v>451</v>
      </c>
      <c r="X62" s="62" t="s">
        <v>463</v>
      </c>
      <c r="Y62" s="62" t="s">
        <v>448</v>
      </c>
      <c r="Z62" s="45"/>
      <c r="AA62" s="43"/>
      <c r="AB62" s="43"/>
      <c r="AC62" s="43"/>
      <c r="AD62" s="43"/>
      <c r="AE62" s="43"/>
      <c r="AF62" s="43"/>
      <c r="AG62" s="43"/>
      <c r="AH62" s="43"/>
      <c r="AI62" s="43"/>
    </row>
    <row r="63" spans="1:35">
      <c r="A63" s="40" t="s">
        <v>402</v>
      </c>
      <c r="B63" s="40"/>
      <c r="C63" s="40"/>
      <c r="D63" s="40"/>
      <c r="E63" s="40"/>
      <c r="F63" s="41">
        <v>5</v>
      </c>
      <c r="G63" s="61">
        <v>0</v>
      </c>
      <c r="H63" s="61">
        <v>0.4</v>
      </c>
      <c r="I63" s="61">
        <v>0.4</v>
      </c>
      <c r="J63" s="61">
        <v>1.8</v>
      </c>
      <c r="K63" s="61">
        <v>0.9</v>
      </c>
      <c r="L63" s="61">
        <v>0.9</v>
      </c>
      <c r="M63" s="61">
        <v>0.2</v>
      </c>
      <c r="N63" s="61">
        <v>2.6</v>
      </c>
      <c r="O63" s="61">
        <v>2.8</v>
      </c>
      <c r="P63" s="61">
        <v>1.2</v>
      </c>
      <c r="Q63" s="61">
        <v>1.2</v>
      </c>
      <c r="R63" s="61">
        <v>0.8</v>
      </c>
      <c r="S63" s="61">
        <v>2.2999999999999998</v>
      </c>
      <c r="T63" s="61">
        <v>2.9</v>
      </c>
      <c r="U63" s="61">
        <v>3.9</v>
      </c>
      <c r="V63" s="61">
        <v>3.5</v>
      </c>
      <c r="W63" s="61">
        <v>4.9000000000000004</v>
      </c>
      <c r="X63" s="61">
        <v>4.4000000000000004</v>
      </c>
      <c r="Y63" s="61">
        <v>5.5</v>
      </c>
      <c r="Z63" s="42"/>
    </row>
    <row r="64" spans="1:35">
      <c r="A64" s="43"/>
      <c r="B64" s="43"/>
      <c r="C64" s="43"/>
      <c r="D64" s="43"/>
      <c r="E64" s="43"/>
      <c r="F64" s="44"/>
      <c r="G64" s="62" t="s">
        <v>416</v>
      </c>
      <c r="H64" s="62" t="s">
        <v>417</v>
      </c>
      <c r="I64" s="62" t="s">
        <v>418</v>
      </c>
      <c r="J64" s="62" t="s">
        <v>420</v>
      </c>
      <c r="K64" s="62" t="s">
        <v>447</v>
      </c>
      <c r="L64" s="62" t="s">
        <v>429</v>
      </c>
      <c r="M64" s="62" t="s">
        <v>453</v>
      </c>
      <c r="N64" s="62" t="s">
        <v>464</v>
      </c>
      <c r="O64" s="62" t="s">
        <v>465</v>
      </c>
      <c r="P64" s="62" t="s">
        <v>458</v>
      </c>
      <c r="Q64" s="62" t="s">
        <v>457</v>
      </c>
      <c r="R64" s="62" t="s">
        <v>458</v>
      </c>
      <c r="S64" s="62" t="s">
        <v>464</v>
      </c>
      <c r="T64" s="62" t="s">
        <v>466</v>
      </c>
      <c r="U64" s="62" t="s">
        <v>467</v>
      </c>
      <c r="V64" s="62" t="s">
        <v>468</v>
      </c>
      <c r="W64" s="62" t="s">
        <v>443</v>
      </c>
      <c r="X64" s="62" t="s">
        <v>427</v>
      </c>
      <c r="Y64" s="62" t="s">
        <v>441</v>
      </c>
      <c r="Z64" s="45"/>
      <c r="AA64" s="43"/>
      <c r="AB64" s="43"/>
      <c r="AC64" s="43"/>
      <c r="AD64" s="43"/>
      <c r="AE64" s="43"/>
      <c r="AF64" s="43"/>
      <c r="AG64" s="43"/>
      <c r="AH64" s="43"/>
      <c r="AI64" s="43"/>
    </row>
    <row r="65" spans="1:36">
      <c r="A65" s="40" t="s">
        <v>401</v>
      </c>
      <c r="B65" s="40"/>
      <c r="C65" s="40"/>
      <c r="D65" s="40"/>
      <c r="E65" s="40"/>
      <c r="F65" s="41">
        <v>5</v>
      </c>
      <c r="G65" s="61">
        <v>0</v>
      </c>
      <c r="H65" s="61">
        <v>-0.7</v>
      </c>
      <c r="I65" s="61">
        <v>2</v>
      </c>
      <c r="J65" s="61">
        <v>2.9</v>
      </c>
      <c r="K65" s="61">
        <v>3.6</v>
      </c>
      <c r="L65" s="61">
        <v>4.8</v>
      </c>
      <c r="M65" s="61">
        <v>3.7</v>
      </c>
      <c r="N65" s="61">
        <v>7</v>
      </c>
      <c r="O65" s="61">
        <v>5.7</v>
      </c>
      <c r="P65" s="61">
        <v>5</v>
      </c>
      <c r="Q65" s="61">
        <v>4.2</v>
      </c>
      <c r="R65" s="61">
        <v>4.5999999999999996</v>
      </c>
      <c r="S65" s="61">
        <v>5.5</v>
      </c>
      <c r="T65" s="61">
        <v>4.0999999999999996</v>
      </c>
      <c r="U65" s="61">
        <v>5.0999999999999996</v>
      </c>
      <c r="V65" s="61">
        <v>7.2</v>
      </c>
      <c r="W65" s="61">
        <v>8.9</v>
      </c>
      <c r="X65" s="61">
        <v>8</v>
      </c>
      <c r="Y65" s="61">
        <v>7.6</v>
      </c>
      <c r="Z65" s="42"/>
    </row>
    <row r="66" spans="1:36">
      <c r="A66" s="43"/>
      <c r="B66" s="43"/>
      <c r="C66" s="43"/>
      <c r="D66" s="43"/>
      <c r="E66" s="43"/>
      <c r="F66" s="44"/>
      <c r="G66" s="62" t="s">
        <v>416</v>
      </c>
      <c r="H66" s="62" t="s">
        <v>417</v>
      </c>
      <c r="I66" s="62" t="s">
        <v>418</v>
      </c>
      <c r="J66" s="62" t="s">
        <v>438</v>
      </c>
      <c r="K66" s="62" t="s">
        <v>469</v>
      </c>
      <c r="L66" s="62" t="s">
        <v>463</v>
      </c>
      <c r="M66" s="62" t="s">
        <v>470</v>
      </c>
      <c r="N66" s="62" t="s">
        <v>458</v>
      </c>
      <c r="O66" s="62" t="s">
        <v>458</v>
      </c>
      <c r="P66" s="62" t="s">
        <v>456</v>
      </c>
      <c r="Q66" s="62" t="s">
        <v>419</v>
      </c>
      <c r="R66" s="62" t="s">
        <v>453</v>
      </c>
      <c r="S66" s="62" t="s">
        <v>471</v>
      </c>
      <c r="T66" s="62" t="s">
        <v>442</v>
      </c>
      <c r="U66" s="62" t="s">
        <v>466</v>
      </c>
      <c r="V66" s="62" t="s">
        <v>469</v>
      </c>
      <c r="W66" s="62" t="s">
        <v>461</v>
      </c>
      <c r="X66" s="62" t="s">
        <v>472</v>
      </c>
      <c r="Y66" s="62" t="s">
        <v>473</v>
      </c>
      <c r="Z66" s="45"/>
      <c r="AA66" s="43"/>
      <c r="AB66" s="43"/>
      <c r="AC66" s="43"/>
      <c r="AD66" s="43"/>
      <c r="AE66" s="43"/>
      <c r="AF66" s="43"/>
      <c r="AG66" s="43"/>
      <c r="AH66" s="43"/>
      <c r="AI66" s="43"/>
    </row>
    <row r="67" spans="1:36">
      <c r="A67" s="40" t="s">
        <v>400</v>
      </c>
      <c r="B67" s="40"/>
      <c r="C67" s="40"/>
      <c r="D67" s="40"/>
      <c r="E67" s="40"/>
      <c r="F67" s="41">
        <v>5</v>
      </c>
      <c r="G67" s="61">
        <v>0</v>
      </c>
      <c r="H67" s="61">
        <v>-2</v>
      </c>
      <c r="I67" s="61">
        <v>-1</v>
      </c>
      <c r="J67" s="61">
        <v>-1.1000000000000001</v>
      </c>
      <c r="K67" s="61">
        <v>0.8</v>
      </c>
      <c r="L67" s="61">
        <v>0.5</v>
      </c>
      <c r="M67" s="61">
        <v>1.7</v>
      </c>
      <c r="N67" s="61">
        <v>0.8</v>
      </c>
      <c r="O67" s="61">
        <v>0.5</v>
      </c>
      <c r="P67" s="61">
        <v>2.1</v>
      </c>
      <c r="Q67" s="61">
        <v>2.4</v>
      </c>
      <c r="R67" s="61">
        <v>3.5</v>
      </c>
      <c r="S67" s="61">
        <v>4.9000000000000004</v>
      </c>
      <c r="T67" s="61">
        <v>5.7</v>
      </c>
      <c r="U67" s="61">
        <v>5.3</v>
      </c>
      <c r="V67" s="61">
        <v>2.6</v>
      </c>
      <c r="W67" s="61">
        <v>5.0999999999999996</v>
      </c>
      <c r="X67" s="61">
        <v>4.0999999999999996</v>
      </c>
      <c r="Y67" s="61">
        <v>2.4</v>
      </c>
      <c r="Z67" s="42"/>
    </row>
    <row r="68" spans="1:36">
      <c r="A68" s="43"/>
      <c r="B68" s="43"/>
      <c r="C68" s="43"/>
      <c r="D68" s="43"/>
      <c r="E68" s="43"/>
      <c r="F68" s="44"/>
      <c r="G68" s="62" t="s">
        <v>416</v>
      </c>
      <c r="H68" s="62" t="s">
        <v>426</v>
      </c>
      <c r="I68" s="62" t="s">
        <v>422</v>
      </c>
      <c r="J68" s="62" t="s">
        <v>420</v>
      </c>
      <c r="K68" s="62" t="s">
        <v>463</v>
      </c>
      <c r="L68" s="62" t="s">
        <v>468</v>
      </c>
      <c r="M68" s="62" t="s">
        <v>467</v>
      </c>
      <c r="N68" s="62" t="s">
        <v>462</v>
      </c>
      <c r="O68" s="62" t="s">
        <v>468</v>
      </c>
      <c r="P68" s="62" t="s">
        <v>455</v>
      </c>
      <c r="Q68" s="62" t="s">
        <v>466</v>
      </c>
      <c r="R68" s="62" t="s">
        <v>469</v>
      </c>
      <c r="S68" s="62" t="s">
        <v>463</v>
      </c>
      <c r="T68" s="62" t="s">
        <v>463</v>
      </c>
      <c r="U68" s="62" t="s">
        <v>462</v>
      </c>
      <c r="V68" s="62" t="s">
        <v>474</v>
      </c>
      <c r="W68" s="62" t="s">
        <v>475</v>
      </c>
      <c r="X68" s="62" t="s">
        <v>468</v>
      </c>
      <c r="Y68" s="62" t="s">
        <v>467</v>
      </c>
      <c r="Z68" s="45"/>
      <c r="AA68" s="43"/>
      <c r="AB68" s="43"/>
      <c r="AC68" s="43"/>
      <c r="AD68" s="43"/>
      <c r="AE68" s="43"/>
      <c r="AF68" s="43"/>
      <c r="AG68" s="43"/>
      <c r="AH68" s="43"/>
      <c r="AI68" s="43"/>
    </row>
    <row r="69" spans="1:36">
      <c r="B69" s="40"/>
      <c r="C69" s="40"/>
      <c r="D69" s="40"/>
      <c r="E69" s="40"/>
      <c r="F69" s="4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42"/>
    </row>
    <row r="70" spans="1:36">
      <c r="A70" s="43"/>
      <c r="B70" s="43"/>
      <c r="C70" s="43"/>
      <c r="D70" s="43"/>
      <c r="E70" s="43"/>
      <c r="F70" s="44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45"/>
      <c r="AA70" s="43"/>
      <c r="AB70" s="43"/>
      <c r="AC70" s="43"/>
      <c r="AD70" s="43"/>
      <c r="AE70" s="43"/>
      <c r="AF70" s="43"/>
      <c r="AG70" s="43"/>
      <c r="AH70" s="43"/>
      <c r="AI70" s="43"/>
    </row>
    <row r="71" spans="1:36">
      <c r="A71" s="43">
        <v>0</v>
      </c>
      <c r="B71" s="43"/>
      <c r="C71" s="43"/>
      <c r="D71" s="43"/>
      <c r="E71" s="43"/>
      <c r="F71" s="44"/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45">
        <v>0</v>
      </c>
      <c r="AA71" s="43"/>
      <c r="AB71" s="43"/>
      <c r="AC71" s="43"/>
      <c r="AD71" s="43"/>
      <c r="AE71" s="43"/>
      <c r="AF71" s="43"/>
      <c r="AG71" s="43"/>
      <c r="AH71" s="43"/>
      <c r="AI71" s="43"/>
    </row>
    <row r="72" spans="1:36">
      <c r="A72" s="40" t="s">
        <v>341</v>
      </c>
      <c r="B72" s="40" t="s">
        <v>341</v>
      </c>
      <c r="C72" s="40" t="s">
        <v>341</v>
      </c>
      <c r="D72" s="40" t="s">
        <v>341</v>
      </c>
      <c r="E72" s="40" t="s">
        <v>341</v>
      </c>
      <c r="F72" s="41" t="s">
        <v>341</v>
      </c>
      <c r="G72" s="61" t="s">
        <v>341</v>
      </c>
      <c r="H72" s="61" t="s">
        <v>341</v>
      </c>
      <c r="I72" s="61" t="s">
        <v>341</v>
      </c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 t="s">
        <v>341</v>
      </c>
      <c r="Y72" s="61" t="s">
        <v>341</v>
      </c>
      <c r="Z72" s="42"/>
    </row>
    <row r="73" spans="1:36" s="32" customFormat="1"/>
    <row r="74" spans="1:36" s="32" customFormat="1"/>
    <row r="75" spans="1:36" s="32" customFormat="1"/>
    <row r="76" spans="1:36" s="32" customFormat="1"/>
    <row r="77" spans="1:36" s="32" customFormat="1"/>
    <row r="78" spans="1:36">
      <c r="A78" s="43"/>
      <c r="B78" s="43"/>
      <c r="C78" s="43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3"/>
      <c r="Z78" s="43"/>
      <c r="AA78" s="43"/>
      <c r="AB78" s="43"/>
      <c r="AC78" s="43"/>
      <c r="AD78" s="43"/>
      <c r="AE78" s="43"/>
      <c r="AF78" s="43"/>
      <c r="AG78" s="43"/>
    </row>
    <row r="79" spans="1:36">
      <c r="B79" s="40"/>
      <c r="C79" s="40"/>
    </row>
    <row r="80" spans="1:36">
      <c r="AH80" s="43"/>
      <c r="AI80" s="43"/>
      <c r="AJ80" s="43"/>
    </row>
    <row r="82" spans="2:36">
      <c r="B82" s="40"/>
      <c r="C82" s="40"/>
      <c r="AH82" s="43"/>
      <c r="AI82" s="43"/>
      <c r="AJ82" s="43"/>
    </row>
    <row r="83" spans="2:36">
      <c r="B83" s="40"/>
      <c r="C83" s="40"/>
    </row>
    <row r="84" spans="2:36">
      <c r="B84" s="40"/>
      <c r="C84" s="40"/>
      <c r="AH84" s="43"/>
      <c r="AI84" s="43"/>
      <c r="AJ84" s="43"/>
    </row>
    <row r="85" spans="2:36">
      <c r="B85" s="40"/>
      <c r="C85" s="40"/>
    </row>
    <row r="86" spans="2:36">
      <c r="B86" s="40"/>
      <c r="C86" s="40"/>
      <c r="AH86" s="43"/>
      <c r="AI86" s="43"/>
      <c r="AJ86" s="43"/>
    </row>
    <row r="87" spans="2:36">
      <c r="B87" s="40"/>
      <c r="C87" s="40"/>
    </row>
    <row r="88" spans="2:36">
      <c r="B88" s="40"/>
      <c r="C88" s="40"/>
      <c r="AH88" s="43"/>
      <c r="AI88" s="43"/>
      <c r="AJ88" s="43"/>
    </row>
    <row r="89" spans="2:36">
      <c r="B89" s="40"/>
      <c r="C89" s="40"/>
    </row>
    <row r="90" spans="2:36">
      <c r="B90" s="40"/>
      <c r="C90" s="40"/>
      <c r="AH90" s="43"/>
      <c r="AI90" s="43"/>
      <c r="AJ90" s="43"/>
    </row>
    <row r="91" spans="2:36">
      <c r="B91" s="40"/>
      <c r="C91" s="40"/>
    </row>
    <row r="92" spans="2:36">
      <c r="B92" s="40"/>
      <c r="C92" s="40"/>
      <c r="AH92" s="43"/>
      <c r="AI92" s="43"/>
      <c r="AJ92" s="43"/>
    </row>
    <row r="93" spans="2:36">
      <c r="B93" s="40"/>
      <c r="C93" s="40"/>
    </row>
    <row r="94" spans="2:36">
      <c r="B94" s="40"/>
      <c r="C94" s="40"/>
      <c r="AH94" s="43"/>
      <c r="AI94" s="43"/>
      <c r="AJ94" s="43"/>
    </row>
    <row r="95" spans="2:36">
      <c r="B95" s="40"/>
      <c r="C95" s="40"/>
    </row>
    <row r="96" spans="2:36">
      <c r="AH96" s="43"/>
      <c r="AI96" s="43"/>
      <c r="AJ96" s="43"/>
    </row>
    <row r="103" spans="1:25">
      <c r="Y103" s="42"/>
    </row>
    <row r="104" spans="1:25">
      <c r="A104" s="43" t="s">
        <v>341</v>
      </c>
      <c r="B104" s="43"/>
      <c r="C104" s="43"/>
      <c r="D104" s="45"/>
      <c r="E104" s="62" t="s">
        <v>341</v>
      </c>
      <c r="F104" s="62" t="s">
        <v>341</v>
      </c>
      <c r="G104" s="62" t="s">
        <v>341</v>
      </c>
      <c r="H104" s="62" t="s">
        <v>341</v>
      </c>
      <c r="I104" s="62" t="s">
        <v>341</v>
      </c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45"/>
    </row>
    <row r="105" spans="1:25">
      <c r="A105" s="43" t="s">
        <v>347</v>
      </c>
      <c r="B105" s="43"/>
      <c r="C105" s="43"/>
      <c r="D105" s="45"/>
      <c r="E105" s="63">
        <v>10</v>
      </c>
      <c r="F105" s="63">
        <v>11</v>
      </c>
      <c r="G105" s="63">
        <v>12</v>
      </c>
      <c r="H105" s="63">
        <v>13</v>
      </c>
      <c r="I105" s="63">
        <v>14</v>
      </c>
      <c r="J105" s="63">
        <v>15</v>
      </c>
      <c r="K105" s="63">
        <v>16</v>
      </c>
      <c r="L105" s="63">
        <v>17</v>
      </c>
      <c r="M105" s="63">
        <v>18</v>
      </c>
      <c r="N105" s="63">
        <v>19</v>
      </c>
      <c r="O105" s="63">
        <v>20</v>
      </c>
      <c r="P105" s="63">
        <v>21</v>
      </c>
      <c r="Q105" s="63">
        <v>22</v>
      </c>
      <c r="R105" s="63">
        <v>23</v>
      </c>
      <c r="S105" s="63">
        <v>24</v>
      </c>
      <c r="T105" s="63">
        <v>25</v>
      </c>
      <c r="U105" s="63">
        <v>26</v>
      </c>
      <c r="V105" s="63">
        <v>27</v>
      </c>
      <c r="W105" s="63">
        <v>28</v>
      </c>
      <c r="X105" s="63"/>
      <c r="Y105" s="45"/>
    </row>
    <row r="106" spans="1:25">
      <c r="A106" s="43" t="s">
        <v>341</v>
      </c>
      <c r="B106" s="43"/>
      <c r="C106" s="43"/>
      <c r="D106" s="45"/>
      <c r="E106" s="62" t="s">
        <v>341</v>
      </c>
      <c r="F106" s="62" t="s">
        <v>341</v>
      </c>
      <c r="G106" s="62" t="s">
        <v>341</v>
      </c>
      <c r="H106" s="62" t="s">
        <v>341</v>
      </c>
      <c r="I106" s="62" t="s">
        <v>341</v>
      </c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45"/>
    </row>
    <row r="107" spans="1:25">
      <c r="A107" s="43"/>
      <c r="B107" s="43"/>
      <c r="C107" s="43"/>
      <c r="D107" s="45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45"/>
    </row>
    <row r="108" spans="1:25">
      <c r="A108" s="43" t="s">
        <v>399</v>
      </c>
      <c r="B108" s="43"/>
      <c r="C108" s="43"/>
      <c r="D108" s="45"/>
      <c r="E108" s="62">
        <v>0</v>
      </c>
      <c r="F108" s="62">
        <v>0.8</v>
      </c>
      <c r="G108" s="62">
        <v>2.2000000000000002</v>
      </c>
      <c r="H108" s="62">
        <v>2.5</v>
      </c>
      <c r="I108" s="62">
        <v>3.5</v>
      </c>
      <c r="J108" s="62">
        <v>5.3</v>
      </c>
      <c r="K108" s="62">
        <v>5</v>
      </c>
      <c r="L108" s="62">
        <v>5.0999999999999996</v>
      </c>
      <c r="M108" s="62">
        <v>4.8</v>
      </c>
      <c r="N108" s="62">
        <v>4.8</v>
      </c>
      <c r="O108" s="62">
        <v>5.0999999999999996</v>
      </c>
      <c r="P108" s="62">
        <v>3.3</v>
      </c>
      <c r="Q108" s="62">
        <v>3.4</v>
      </c>
      <c r="R108" s="62">
        <v>4.3</v>
      </c>
      <c r="S108" s="62">
        <v>3.3</v>
      </c>
      <c r="T108" s="62">
        <v>3.6</v>
      </c>
      <c r="U108" s="62">
        <v>3.6</v>
      </c>
      <c r="V108" s="62">
        <v>4.3</v>
      </c>
      <c r="W108" s="62">
        <v>3.5</v>
      </c>
      <c r="X108" s="62"/>
      <c r="Y108" s="45"/>
    </row>
    <row r="109" spans="1:25">
      <c r="B109" s="40"/>
      <c r="C109" s="40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42"/>
    </row>
    <row r="110" spans="1:25">
      <c r="A110" s="43" t="s">
        <v>484</v>
      </c>
      <c r="B110" s="43"/>
      <c r="C110" s="43"/>
      <c r="D110" s="45"/>
      <c r="E110" s="62">
        <v>0</v>
      </c>
      <c r="F110" s="62">
        <v>1.6</v>
      </c>
      <c r="G110" s="62">
        <v>2.2000000000000002</v>
      </c>
      <c r="H110" s="62">
        <v>2.5</v>
      </c>
      <c r="I110" s="62">
        <v>3.1</v>
      </c>
      <c r="J110" s="62">
        <v>3.9</v>
      </c>
      <c r="K110" s="62">
        <v>5.2</v>
      </c>
      <c r="L110" s="62">
        <v>5.0999999999999996</v>
      </c>
      <c r="M110" s="62">
        <v>5.0999999999999996</v>
      </c>
      <c r="N110" s="62">
        <v>5.4</v>
      </c>
      <c r="O110" s="62">
        <v>4.7</v>
      </c>
      <c r="P110" s="62">
        <v>4.8</v>
      </c>
      <c r="Q110" s="62">
        <v>4.3</v>
      </c>
      <c r="R110" s="62">
        <v>5</v>
      </c>
      <c r="S110" s="62">
        <v>3.9</v>
      </c>
      <c r="T110" s="62">
        <v>3.8</v>
      </c>
      <c r="U110" s="62">
        <v>5.0999999999999996</v>
      </c>
      <c r="V110" s="62">
        <v>3.7</v>
      </c>
      <c r="W110" s="62">
        <v>3.5</v>
      </c>
      <c r="X110" s="62"/>
      <c r="Y110" s="45"/>
    </row>
    <row r="111" spans="1:25">
      <c r="B111" s="40"/>
      <c r="C111" s="40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42"/>
    </row>
    <row r="112" spans="1:25">
      <c r="A112" s="43" t="s">
        <v>485</v>
      </c>
      <c r="B112" s="43"/>
      <c r="C112" s="43"/>
      <c r="D112" s="45"/>
      <c r="E112" s="62">
        <v>0</v>
      </c>
      <c r="F112" s="62">
        <v>1.1000000000000001</v>
      </c>
      <c r="G112" s="62">
        <v>1.5</v>
      </c>
      <c r="H112" s="62">
        <v>2.9</v>
      </c>
      <c r="I112" s="62">
        <v>2.5</v>
      </c>
      <c r="J112" s="62">
        <v>1.8</v>
      </c>
      <c r="K112" s="62">
        <v>3.3</v>
      </c>
      <c r="L112" s="62">
        <v>4.5999999999999996</v>
      </c>
      <c r="M112" s="62">
        <v>4.9000000000000004</v>
      </c>
      <c r="N112" s="62">
        <v>3.9</v>
      </c>
      <c r="O112" s="62">
        <v>3.1</v>
      </c>
      <c r="P112" s="62">
        <v>3.9</v>
      </c>
      <c r="Q112" s="62">
        <v>4.5999999999999996</v>
      </c>
      <c r="R112" s="62">
        <v>4</v>
      </c>
      <c r="S112" s="62">
        <v>4.5</v>
      </c>
      <c r="T112" s="62">
        <v>4.0999999999999996</v>
      </c>
      <c r="U112" s="62">
        <v>2.1</v>
      </c>
      <c r="V112" s="62">
        <v>2</v>
      </c>
      <c r="W112" s="62">
        <v>3</v>
      </c>
      <c r="X112" s="62"/>
      <c r="Y112" s="45"/>
    </row>
    <row r="113" spans="1:37">
      <c r="B113" s="40"/>
      <c r="C113" s="40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42"/>
    </row>
    <row r="114" spans="1:37">
      <c r="A114" s="43" t="s">
        <v>486</v>
      </c>
      <c r="B114" s="43"/>
      <c r="C114" s="43"/>
      <c r="D114" s="45"/>
      <c r="E114" s="62">
        <v>0</v>
      </c>
      <c r="F114" s="62">
        <v>1.1000000000000001</v>
      </c>
      <c r="G114" s="62">
        <v>1.5</v>
      </c>
      <c r="H114" s="62">
        <v>2.2000000000000002</v>
      </c>
      <c r="I114" s="62">
        <v>4.2</v>
      </c>
      <c r="J114" s="62">
        <v>3.7</v>
      </c>
      <c r="K114" s="62">
        <v>4.4000000000000004</v>
      </c>
      <c r="L114" s="62">
        <v>3.9</v>
      </c>
      <c r="M114" s="62">
        <v>3.9</v>
      </c>
      <c r="N114" s="62">
        <v>3.6</v>
      </c>
      <c r="O114" s="62">
        <v>2.6</v>
      </c>
      <c r="P114" s="62">
        <v>3.3</v>
      </c>
      <c r="Q114" s="62">
        <v>2.8</v>
      </c>
      <c r="R114" s="62">
        <v>3.2</v>
      </c>
      <c r="S114" s="62">
        <v>4</v>
      </c>
      <c r="T114" s="62">
        <v>4.2</v>
      </c>
      <c r="U114" s="62">
        <v>4.7</v>
      </c>
      <c r="V114" s="62">
        <v>5.7</v>
      </c>
      <c r="W114" s="62">
        <v>5.6</v>
      </c>
      <c r="X114" s="62"/>
      <c r="Y114" s="45"/>
    </row>
    <row r="115" spans="1:37">
      <c r="B115" s="40"/>
      <c r="C115" s="40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42"/>
    </row>
    <row r="116" spans="1:37">
      <c r="A116" s="43" t="s">
        <v>487</v>
      </c>
      <c r="B116" s="43"/>
      <c r="C116" s="43"/>
      <c r="D116" s="45"/>
      <c r="E116" s="62">
        <v>0</v>
      </c>
      <c r="F116" s="62">
        <v>1.3</v>
      </c>
      <c r="G116" s="62">
        <v>1.6</v>
      </c>
      <c r="H116" s="62">
        <v>2.9</v>
      </c>
      <c r="I116" s="62">
        <v>3.7</v>
      </c>
      <c r="J116" s="62">
        <v>4.0999999999999996</v>
      </c>
      <c r="K116" s="62">
        <v>4.5</v>
      </c>
      <c r="L116" s="62">
        <v>3.8</v>
      </c>
      <c r="M116" s="62">
        <v>4.0999999999999996</v>
      </c>
      <c r="N116" s="62">
        <v>4.3</v>
      </c>
      <c r="O116" s="62">
        <v>4</v>
      </c>
      <c r="P116" s="62">
        <v>4.2</v>
      </c>
      <c r="Q116" s="62">
        <v>3.7</v>
      </c>
      <c r="R116" s="62">
        <v>3.7</v>
      </c>
      <c r="S116" s="62">
        <v>3.8</v>
      </c>
      <c r="T116" s="62">
        <v>7</v>
      </c>
      <c r="U116" s="62">
        <v>5.5</v>
      </c>
      <c r="V116" s="62">
        <v>4.0999999999999996</v>
      </c>
      <c r="W116" s="62">
        <v>4.5</v>
      </c>
      <c r="X116" s="62"/>
      <c r="Y116" s="45"/>
    </row>
    <row r="117" spans="1:37" s="43" customFormat="1">
      <c r="A117" s="40"/>
      <c r="B117" s="40"/>
      <c r="C117" s="40"/>
      <c r="D117" s="42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42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</row>
    <row r="118" spans="1:37">
      <c r="A118" s="43"/>
      <c r="B118" s="43"/>
      <c r="C118" s="43"/>
      <c r="D118" s="45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45"/>
    </row>
    <row r="119" spans="1:37" s="43" customFormat="1">
      <c r="A119" s="40"/>
      <c r="B119" s="40"/>
      <c r="C119" s="40"/>
      <c r="D119" s="42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42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</row>
    <row r="120" spans="1:37">
      <c r="A120" s="43"/>
      <c r="B120" s="43"/>
      <c r="C120" s="43"/>
      <c r="D120" s="45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45"/>
    </row>
    <row r="121" spans="1:37" s="43" customFormat="1">
      <c r="B121" s="40"/>
      <c r="C121" s="40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</row>
    <row r="122" spans="1:37">
      <c r="B122" s="43"/>
      <c r="C122" s="43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</row>
    <row r="123" spans="1:37" s="43" customFormat="1">
      <c r="B123" s="40"/>
      <c r="C123" s="40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</row>
    <row r="124" spans="1:37">
      <c r="B124" s="43"/>
      <c r="C124" s="43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</row>
    <row r="125" spans="1:37" s="43" customFormat="1"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</row>
    <row r="127" spans="1:37" s="43" customFormat="1">
      <c r="A127" s="40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</row>
    <row r="129" spans="1:36" s="43" customFormat="1">
      <c r="A129" s="40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</row>
    <row r="131" spans="1:36" s="43" customFormat="1">
      <c r="A131" s="40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</row>
    <row r="133" spans="1:36" s="43" customFormat="1">
      <c r="A133" s="40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</row>
  </sheetData>
  <phoneticPr fontId="1"/>
  <pageMargins left="0.7" right="0.7" top="0.75" bottom="0.75" header="0.3" footer="0.3"/>
  <pageSetup paperSize="9" scale="3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AK71"/>
  <sheetViews>
    <sheetView topLeftCell="B16" zoomScaleNormal="100" zoomScaleSheetLayoutView="100" workbookViewId="0">
      <selection activeCell="K22" sqref="K22"/>
    </sheetView>
  </sheetViews>
  <sheetFormatPr defaultColWidth="9" defaultRowHeight="15"/>
  <cols>
    <col min="1" max="1" width="10.625" style="40" customWidth="1"/>
    <col min="2" max="24" width="9" style="42"/>
    <col min="25" max="16384" width="9" style="40"/>
  </cols>
  <sheetData>
    <row r="1" spans="1:35">
      <c r="B1" s="40"/>
      <c r="C1" s="40"/>
      <c r="D1" s="40"/>
      <c r="E1" s="40"/>
      <c r="Y1" s="42"/>
      <c r="Z1" s="42"/>
    </row>
    <row r="2" spans="1:35" s="32" customFormat="1"/>
    <row r="3" spans="1:35">
      <c r="B3" s="40"/>
      <c r="C3" s="40"/>
      <c r="D3" s="40"/>
      <c r="E3" s="40"/>
      <c r="F3" s="41"/>
      <c r="Y3" s="42"/>
      <c r="Z3" s="42"/>
    </row>
    <row r="4" spans="1:35">
      <c r="A4" s="40" t="s">
        <v>347</v>
      </c>
      <c r="B4" s="40"/>
      <c r="C4" s="40"/>
      <c r="D4" s="40"/>
      <c r="E4" s="40"/>
      <c r="F4" s="41"/>
      <c r="G4" s="42">
        <v>0</v>
      </c>
      <c r="H4" s="42">
        <v>2</v>
      </c>
      <c r="I4" s="42">
        <v>4</v>
      </c>
      <c r="J4" s="42">
        <v>6</v>
      </c>
      <c r="K4" s="42">
        <v>8</v>
      </c>
      <c r="L4" s="42">
        <v>10</v>
      </c>
      <c r="Y4" s="42"/>
      <c r="Z4" s="42"/>
    </row>
    <row r="5" spans="1:35">
      <c r="A5" s="40" t="s">
        <v>406</v>
      </c>
      <c r="B5" s="40"/>
      <c r="C5" s="40"/>
      <c r="D5" s="40"/>
      <c r="E5" s="40"/>
      <c r="F5" s="41"/>
      <c r="G5" s="61">
        <v>0</v>
      </c>
      <c r="H5" s="61">
        <v>3.6521208519808912</v>
      </c>
      <c r="I5" s="61">
        <v>2.7928187938878182</v>
      </c>
      <c r="J5" s="61">
        <v>7.6999984214134169</v>
      </c>
      <c r="K5" s="61">
        <v>10.67743114390121</v>
      </c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42"/>
    </row>
    <row r="6" spans="1:35">
      <c r="A6" s="40" t="s">
        <v>405</v>
      </c>
      <c r="B6" s="43"/>
      <c r="C6" s="43"/>
      <c r="D6" s="43"/>
      <c r="E6" s="43"/>
      <c r="F6" s="44"/>
      <c r="G6" s="62">
        <v>0</v>
      </c>
      <c r="H6" s="62">
        <v>2.6009028843199822</v>
      </c>
      <c r="I6" s="62">
        <v>1.1746686827947155</v>
      </c>
      <c r="J6" s="62">
        <v>4.7074003019003285</v>
      </c>
      <c r="K6" s="62">
        <v>8.6880884478716283</v>
      </c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45"/>
      <c r="AA6" s="43"/>
      <c r="AB6" s="43"/>
      <c r="AC6" s="43"/>
      <c r="AD6" s="43"/>
      <c r="AE6" s="43"/>
      <c r="AF6" s="43"/>
      <c r="AG6" s="43"/>
      <c r="AH6" s="43"/>
      <c r="AI6" s="43"/>
    </row>
    <row r="7" spans="1:35">
      <c r="A7" s="40" t="s">
        <v>404</v>
      </c>
      <c r="B7" s="43"/>
      <c r="C7" s="43"/>
      <c r="D7" s="43"/>
      <c r="E7" s="43"/>
      <c r="F7" s="44"/>
      <c r="G7" s="62">
        <v>0</v>
      </c>
      <c r="H7" s="62">
        <v>3.8812075496290497</v>
      </c>
      <c r="I7" s="62">
        <v>4.0745940381272749</v>
      </c>
      <c r="J7" s="62">
        <v>7.7401970396487361</v>
      </c>
      <c r="K7" s="62">
        <v>11.412251001640662</v>
      </c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45"/>
      <c r="AA7" s="43"/>
      <c r="AB7" s="43"/>
      <c r="AC7" s="43"/>
      <c r="AD7" s="43"/>
      <c r="AE7" s="43"/>
      <c r="AF7" s="43"/>
      <c r="AG7" s="43"/>
      <c r="AH7" s="43"/>
      <c r="AI7" s="43"/>
    </row>
    <row r="8" spans="1:35">
      <c r="A8" s="40" t="s">
        <v>403</v>
      </c>
      <c r="B8" s="40"/>
      <c r="C8" s="40"/>
      <c r="D8" s="40"/>
      <c r="E8" s="40"/>
      <c r="F8" s="41"/>
      <c r="G8" s="61">
        <v>0</v>
      </c>
      <c r="H8" s="61">
        <v>1.9191850711015856</v>
      </c>
      <c r="I8" s="61">
        <v>2.0633107195630114</v>
      </c>
      <c r="J8" s="61">
        <v>5.6814166803843413</v>
      </c>
      <c r="K8" s="61">
        <v>7.2023360918265169</v>
      </c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42"/>
    </row>
    <row r="9" spans="1:35">
      <c r="A9" s="40" t="s">
        <v>402</v>
      </c>
      <c r="B9" s="40"/>
      <c r="C9" s="40"/>
      <c r="D9" s="40"/>
      <c r="E9" s="40"/>
      <c r="F9" s="41"/>
      <c r="G9" s="61">
        <v>0</v>
      </c>
      <c r="H9" s="61">
        <v>0.2265567137655804</v>
      </c>
      <c r="I9" s="61">
        <v>-4.2926579084090832</v>
      </c>
      <c r="J9" s="61">
        <v>-2.9545375330267873</v>
      </c>
      <c r="K9" s="61">
        <v>-3.748503946404325</v>
      </c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42"/>
    </row>
    <row r="10" spans="1:35">
      <c r="A10" s="40" t="s">
        <v>401</v>
      </c>
      <c r="B10" s="40"/>
      <c r="C10" s="40"/>
      <c r="D10" s="40"/>
      <c r="E10" s="40"/>
      <c r="F10" s="41"/>
      <c r="G10" s="61">
        <v>0</v>
      </c>
      <c r="H10" s="61">
        <v>1.8567430251943495</v>
      </c>
      <c r="I10" s="61">
        <v>-3.3504018124349688</v>
      </c>
      <c r="J10" s="61">
        <v>-4.3250677827496347</v>
      </c>
      <c r="K10" s="61">
        <v>-4.6889494886923373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42"/>
    </row>
    <row r="11" spans="1:35">
      <c r="A11" s="40" t="s">
        <v>400</v>
      </c>
      <c r="B11" s="40"/>
      <c r="C11" s="40"/>
      <c r="D11" s="40"/>
      <c r="E11" s="40"/>
      <c r="F11" s="41"/>
      <c r="G11" s="61">
        <v>0</v>
      </c>
      <c r="H11" s="61">
        <v>3.3984737605007567</v>
      </c>
      <c r="I11" s="61">
        <v>3.2128342467140651</v>
      </c>
      <c r="J11" s="61">
        <v>5.0882973982074358</v>
      </c>
      <c r="K11" s="61">
        <v>4.5868923175201779</v>
      </c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42"/>
    </row>
    <row r="12" spans="1:35">
      <c r="B12" s="40"/>
      <c r="C12" s="40"/>
      <c r="D12" s="40"/>
      <c r="E12" s="40"/>
      <c r="F12" s="4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42"/>
    </row>
    <row r="13" spans="1:35">
      <c r="A13" s="43"/>
      <c r="B13" s="43"/>
      <c r="C13" s="43"/>
      <c r="D13" s="43"/>
      <c r="E13" s="43"/>
      <c r="F13" s="44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45"/>
      <c r="AA13" s="43"/>
      <c r="AB13" s="43"/>
      <c r="AC13" s="43"/>
      <c r="AD13" s="43"/>
      <c r="AE13" s="43"/>
      <c r="AF13" s="43"/>
      <c r="AG13" s="43"/>
      <c r="AH13" s="43"/>
      <c r="AI13" s="43"/>
    </row>
    <row r="14" spans="1:35">
      <c r="A14" s="43">
        <v>0</v>
      </c>
      <c r="B14" s="43"/>
      <c r="C14" s="43"/>
      <c r="D14" s="43"/>
      <c r="E14" s="43"/>
      <c r="F14" s="44"/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45"/>
      <c r="AA14" s="43"/>
      <c r="AB14" s="43"/>
      <c r="AC14" s="43"/>
      <c r="AD14" s="43"/>
      <c r="AE14" s="43"/>
      <c r="AF14" s="43"/>
      <c r="AG14" s="43"/>
      <c r="AH14" s="43"/>
      <c r="AI14" s="43"/>
    </row>
    <row r="15" spans="1:35">
      <c r="A15" s="40" t="s">
        <v>341</v>
      </c>
      <c r="B15" s="40" t="s">
        <v>341</v>
      </c>
      <c r="C15" s="40" t="s">
        <v>341</v>
      </c>
      <c r="D15" s="40" t="s">
        <v>341</v>
      </c>
      <c r="E15" s="40" t="s">
        <v>341</v>
      </c>
      <c r="F15" s="41" t="s">
        <v>341</v>
      </c>
      <c r="G15" s="61" t="s">
        <v>341</v>
      </c>
      <c r="H15" s="61" t="s">
        <v>341</v>
      </c>
      <c r="I15" s="61" t="s">
        <v>341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42"/>
    </row>
    <row r="16" spans="1:35" s="32" customFormat="1"/>
    <row r="17" spans="1:36" s="32" customFormat="1"/>
    <row r="18" spans="1:36" s="32" customFormat="1"/>
    <row r="19" spans="1:36" s="32" customFormat="1"/>
    <row r="20" spans="1:36" s="32" customFormat="1"/>
    <row r="21" spans="1:36">
      <c r="A21" s="43"/>
      <c r="B21" s="43"/>
      <c r="C21" s="43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3"/>
      <c r="Z21" s="43"/>
      <c r="AA21" s="43"/>
      <c r="AB21" s="43"/>
      <c r="AC21" s="43"/>
      <c r="AD21" s="43"/>
      <c r="AE21" s="43"/>
      <c r="AF21" s="43"/>
      <c r="AG21" s="43"/>
    </row>
    <row r="22" spans="1:36">
      <c r="B22" s="40"/>
      <c r="C22" s="40"/>
    </row>
    <row r="23" spans="1:36">
      <c r="AH23" s="43"/>
      <c r="AI23" s="43"/>
      <c r="AJ23" s="43"/>
    </row>
    <row r="25" spans="1:36">
      <c r="B25" s="40"/>
      <c r="C25" s="40"/>
      <c r="AH25" s="43"/>
      <c r="AI25" s="43"/>
      <c r="AJ25" s="43"/>
    </row>
    <row r="26" spans="1:36">
      <c r="B26" s="40"/>
      <c r="C26" s="40"/>
    </row>
    <row r="27" spans="1:36">
      <c r="B27" s="40"/>
      <c r="C27" s="40"/>
      <c r="AH27" s="43"/>
      <c r="AI27" s="43"/>
      <c r="AJ27" s="43"/>
    </row>
    <row r="28" spans="1:36">
      <c r="B28" s="40"/>
      <c r="C28" s="40"/>
    </row>
    <row r="29" spans="1:36">
      <c r="B29" s="40"/>
      <c r="C29" s="40"/>
      <c r="AH29" s="43"/>
      <c r="AI29" s="43"/>
      <c r="AJ29" s="43"/>
    </row>
    <row r="30" spans="1:36">
      <c r="B30" s="40"/>
      <c r="C30" s="40"/>
    </row>
    <row r="31" spans="1:36">
      <c r="B31" s="40"/>
      <c r="C31" s="40"/>
      <c r="AH31" s="43"/>
      <c r="AI31" s="43"/>
      <c r="AJ31" s="43"/>
    </row>
    <row r="32" spans="1:36">
      <c r="B32" s="40"/>
      <c r="C32" s="40"/>
    </row>
    <row r="33" spans="1:36">
      <c r="B33" s="40"/>
      <c r="C33" s="40"/>
      <c r="AH33" s="43"/>
      <c r="AI33" s="43"/>
      <c r="AJ33" s="43"/>
    </row>
    <row r="34" spans="1:36">
      <c r="B34" s="40"/>
      <c r="C34" s="40"/>
    </row>
    <row r="35" spans="1:36">
      <c r="B35" s="40"/>
      <c r="C35" s="40"/>
      <c r="AH35" s="43"/>
      <c r="AI35" s="43"/>
      <c r="AJ35" s="43"/>
    </row>
    <row r="36" spans="1:36">
      <c r="B36" s="40"/>
      <c r="C36" s="40"/>
    </row>
    <row r="37" spans="1:36">
      <c r="B37" s="40"/>
      <c r="C37" s="40"/>
      <c r="AH37" s="43"/>
      <c r="AI37" s="43"/>
      <c r="AJ37" s="43"/>
    </row>
    <row r="38" spans="1:36">
      <c r="B38" s="40"/>
      <c r="C38" s="40"/>
    </row>
    <row r="39" spans="1:36">
      <c r="AH39" s="43"/>
      <c r="AI39" s="43"/>
      <c r="AJ39" s="43"/>
    </row>
    <row r="46" spans="1:36">
      <c r="Y46" s="42"/>
      <c r="Z46" s="42"/>
      <c r="AA46" s="42"/>
    </row>
    <row r="47" spans="1:36">
      <c r="A47" s="43" t="s">
        <v>347</v>
      </c>
      <c r="B47" s="43"/>
      <c r="C47" s="43"/>
      <c r="D47" s="45"/>
      <c r="E47" s="63">
        <v>0</v>
      </c>
      <c r="F47" s="63">
        <v>2</v>
      </c>
      <c r="G47" s="63">
        <v>4</v>
      </c>
      <c r="H47" s="63">
        <v>6</v>
      </c>
      <c r="I47" s="63">
        <v>8</v>
      </c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45"/>
    </row>
    <row r="48" spans="1:36">
      <c r="A48" s="43" t="s">
        <v>399</v>
      </c>
      <c r="B48" s="43"/>
      <c r="C48" s="43"/>
      <c r="D48" s="45"/>
      <c r="E48" s="62">
        <v>0</v>
      </c>
      <c r="F48" s="62">
        <v>1.9568761043459488</v>
      </c>
      <c r="G48" s="62">
        <v>4.2930422987821704</v>
      </c>
      <c r="H48" s="62">
        <v>5.7439974204421018</v>
      </c>
      <c r="I48" s="62">
        <v>5.3443321321145048</v>
      </c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45"/>
    </row>
    <row r="49" spans="1:37">
      <c r="A49" s="40" t="s">
        <v>488</v>
      </c>
      <c r="B49" s="40"/>
      <c r="C49" s="40"/>
      <c r="E49" s="61">
        <v>0</v>
      </c>
      <c r="F49" s="61">
        <v>1.2058205371269293</v>
      </c>
      <c r="G49" s="61">
        <v>1.9871235208189859</v>
      </c>
      <c r="H49" s="61">
        <v>2.0136409145448213</v>
      </c>
      <c r="I49" s="61">
        <v>2.8922328755356568</v>
      </c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42"/>
    </row>
    <row r="50" spans="1:37">
      <c r="A50" s="40" t="s">
        <v>489</v>
      </c>
      <c r="B50" s="40"/>
      <c r="C50" s="40"/>
      <c r="E50" s="61">
        <v>0</v>
      </c>
      <c r="F50" s="61">
        <v>2.1300987583748903</v>
      </c>
      <c r="G50" s="61">
        <v>3.9350015505151346</v>
      </c>
      <c r="H50" s="61">
        <v>5.2741026442299583</v>
      </c>
      <c r="I50" s="61">
        <v>5.8879773722535944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42"/>
    </row>
    <row r="51" spans="1:37">
      <c r="A51" s="43" t="s">
        <v>484</v>
      </c>
      <c r="B51" s="43"/>
      <c r="C51" s="43"/>
      <c r="D51" s="45"/>
      <c r="E51" s="62">
        <v>0</v>
      </c>
      <c r="F51" s="62">
        <v>1.7211122252157813</v>
      </c>
      <c r="G51" s="62">
        <v>1.7429341093808584</v>
      </c>
      <c r="H51" s="62">
        <v>1.6225833477450546</v>
      </c>
      <c r="I51" s="62">
        <v>1.7865868128269129</v>
      </c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45"/>
    </row>
    <row r="52" spans="1:37">
      <c r="A52" s="43" t="s">
        <v>485</v>
      </c>
      <c r="B52" s="43"/>
      <c r="C52" s="43"/>
      <c r="D52" s="45"/>
      <c r="E52" s="62">
        <v>0</v>
      </c>
      <c r="F52" s="62">
        <v>0.68951215708550651</v>
      </c>
      <c r="G52" s="62">
        <v>1.8794277620208459</v>
      </c>
      <c r="H52" s="62">
        <v>3.0212385220724847</v>
      </c>
      <c r="I52" s="62">
        <v>3.549911264892895</v>
      </c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45"/>
    </row>
    <row r="53" spans="1:37">
      <c r="A53" s="43" t="s">
        <v>486</v>
      </c>
      <c r="B53" s="43"/>
      <c r="C53" s="43"/>
      <c r="D53" s="45"/>
      <c r="E53" s="62">
        <v>0</v>
      </c>
      <c r="F53" s="62">
        <v>1.5599934184923592</v>
      </c>
      <c r="G53" s="62">
        <v>3.6124980327034333</v>
      </c>
      <c r="H53" s="62">
        <v>1.475358595984219</v>
      </c>
      <c r="I53" s="62">
        <v>2.4025216005559105</v>
      </c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45"/>
    </row>
    <row r="54" spans="1:37">
      <c r="A54" s="43" t="s">
        <v>487</v>
      </c>
      <c r="B54" s="43"/>
      <c r="C54" s="43"/>
      <c r="D54" s="45"/>
      <c r="E54" s="62">
        <v>0</v>
      </c>
      <c r="F54" s="62">
        <v>3.3684230076049841</v>
      </c>
      <c r="G54" s="62">
        <v>1.7771409265978131</v>
      </c>
      <c r="H54" s="62">
        <v>6.632227652645919</v>
      </c>
      <c r="I54" s="62">
        <v>6.2593754559705133</v>
      </c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45"/>
    </row>
    <row r="55" spans="1:37" s="43" customFormat="1">
      <c r="A55" s="40"/>
      <c r="B55" s="40"/>
      <c r="C55" s="40"/>
      <c r="D55" s="42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42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</row>
    <row r="56" spans="1:37">
      <c r="A56" s="43"/>
      <c r="B56" s="43"/>
      <c r="C56" s="43"/>
      <c r="D56" s="45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45"/>
    </row>
    <row r="57" spans="1:37" s="43" customFormat="1">
      <c r="A57" s="40"/>
      <c r="B57" s="40"/>
      <c r="C57" s="40"/>
      <c r="D57" s="42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42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</row>
    <row r="58" spans="1:37">
      <c r="A58" s="43"/>
      <c r="B58" s="43"/>
      <c r="C58" s="43"/>
      <c r="D58" s="45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45"/>
    </row>
    <row r="59" spans="1:37" s="43" customFormat="1">
      <c r="B59" s="40"/>
      <c r="C59" s="40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</row>
    <row r="60" spans="1:37">
      <c r="B60" s="43"/>
      <c r="C60" s="43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37" s="43" customFormat="1">
      <c r="B61" s="40"/>
      <c r="C61" s="40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</row>
    <row r="62" spans="1:37">
      <c r="B62" s="43"/>
      <c r="C62" s="43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37" s="43" customFormat="1"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</row>
    <row r="65" spans="1:36" s="43" customFormat="1">
      <c r="A65" s="40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</row>
    <row r="67" spans="1:36" s="43" customFormat="1">
      <c r="A67" s="40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</row>
    <row r="69" spans="1:36" s="43" customFormat="1">
      <c r="A69" s="40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</row>
    <row r="71" spans="1:36" s="43" customFormat="1">
      <c r="A71" s="40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</row>
  </sheetData>
  <phoneticPr fontId="1"/>
  <pageMargins left="0.7" right="0.7" top="0.75" bottom="0.75" header="0.3" footer="0.3"/>
  <pageSetup paperSize="9" scale="3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W148"/>
  <sheetViews>
    <sheetView topLeftCell="B83" zoomScaleNormal="100" zoomScaleSheetLayoutView="100" workbookViewId="0">
      <selection activeCell="J88" sqref="J88"/>
    </sheetView>
  </sheetViews>
  <sheetFormatPr defaultColWidth="9" defaultRowHeight="15"/>
  <cols>
    <col min="1" max="1" width="10.625" style="40" customWidth="1"/>
    <col min="2" max="10" width="9" style="42"/>
    <col min="11" max="16384" width="9" style="40"/>
  </cols>
  <sheetData>
    <row r="1" spans="1:10" s="32" customFormat="1">
      <c r="A1" s="32" t="s">
        <v>412</v>
      </c>
      <c r="F1" s="32" t="s">
        <v>413</v>
      </c>
      <c r="G1" s="32" t="s">
        <v>339</v>
      </c>
    </row>
    <row r="2" spans="1:10" s="32" customFormat="1">
      <c r="A2" s="32" t="s">
        <v>373</v>
      </c>
    </row>
    <row r="3" spans="1:10" s="32" customFormat="1">
      <c r="A3" s="32" t="s">
        <v>341</v>
      </c>
      <c r="B3" s="32" t="s">
        <v>341</v>
      </c>
      <c r="C3" s="32" t="s">
        <v>341</v>
      </c>
      <c r="D3" s="32" t="s">
        <v>341</v>
      </c>
      <c r="E3" s="32" t="s">
        <v>341</v>
      </c>
      <c r="F3" s="32" t="s">
        <v>341</v>
      </c>
    </row>
    <row r="4" spans="1:10" s="32" customFormat="1">
      <c r="A4" s="32" t="s">
        <v>342</v>
      </c>
      <c r="B4" s="32">
        <v>0</v>
      </c>
      <c r="C4" s="32">
        <v>1</v>
      </c>
      <c r="D4" s="32">
        <v>2</v>
      </c>
      <c r="E4" s="32">
        <v>3</v>
      </c>
      <c r="F4" s="32">
        <v>4</v>
      </c>
    </row>
    <row r="5" spans="1:10" s="32" customFormat="1">
      <c r="A5" s="32" t="s">
        <v>341</v>
      </c>
      <c r="B5" s="32" t="s">
        <v>341</v>
      </c>
      <c r="C5" s="32" t="s">
        <v>341</v>
      </c>
      <c r="D5" s="32" t="s">
        <v>341</v>
      </c>
      <c r="E5" s="32" t="s">
        <v>341</v>
      </c>
      <c r="F5" s="32" t="s">
        <v>341</v>
      </c>
    </row>
    <row r="6" spans="1:10" s="32" customFormat="1">
      <c r="A6" s="32">
        <v>1</v>
      </c>
      <c r="B6" s="60">
        <v>0</v>
      </c>
      <c r="C6" s="60">
        <v>-3.3</v>
      </c>
      <c r="D6" s="60">
        <v>-2.2999999999999998</v>
      </c>
      <c r="E6" s="60">
        <v>0</v>
      </c>
      <c r="F6" s="60">
        <v>-1.9</v>
      </c>
      <c r="G6" s="60"/>
      <c r="H6" s="60"/>
      <c r="I6" s="60"/>
      <c r="J6" s="60"/>
    </row>
    <row r="7" spans="1:10" s="32" customFormat="1">
      <c r="A7" s="32">
        <v>2</v>
      </c>
      <c r="B7" s="60">
        <v>0</v>
      </c>
      <c r="C7" s="60">
        <v>-3.6</v>
      </c>
      <c r="D7" s="60">
        <v>-4.0999999999999996</v>
      </c>
      <c r="E7" s="60">
        <v>-3.2</v>
      </c>
      <c r="F7" s="60">
        <v>-4.5</v>
      </c>
      <c r="G7" s="60"/>
      <c r="H7" s="60"/>
      <c r="I7" s="60"/>
      <c r="J7" s="60"/>
    </row>
    <row r="8" spans="1:10" s="32" customFormat="1">
      <c r="A8" s="32">
        <v>3</v>
      </c>
      <c r="B8" s="60">
        <v>0</v>
      </c>
      <c r="C8" s="60">
        <v>-2.4</v>
      </c>
      <c r="D8" s="60">
        <v>-0.9</v>
      </c>
      <c r="E8" s="60">
        <v>2.4</v>
      </c>
      <c r="F8" s="60">
        <v>3.8</v>
      </c>
      <c r="G8" s="60"/>
      <c r="H8" s="60"/>
      <c r="I8" s="60"/>
      <c r="J8" s="60"/>
    </row>
    <row r="9" spans="1:10" s="32" customFormat="1">
      <c r="A9" s="32">
        <v>4</v>
      </c>
      <c r="B9" s="60">
        <v>0</v>
      </c>
      <c r="C9" s="60">
        <v>-0.5</v>
      </c>
      <c r="D9" s="60">
        <v>0.5</v>
      </c>
      <c r="E9" s="60">
        <v>2</v>
      </c>
      <c r="F9" s="60">
        <v>2</v>
      </c>
      <c r="G9" s="60"/>
      <c r="H9" s="60"/>
      <c r="I9" s="60"/>
      <c r="J9" s="60"/>
    </row>
    <row r="10" spans="1:10" s="32" customFormat="1">
      <c r="A10" s="32">
        <v>5</v>
      </c>
      <c r="B10" s="60">
        <v>0</v>
      </c>
      <c r="C10" s="60">
        <v>-2.6</v>
      </c>
      <c r="D10" s="60">
        <v>-2.2000000000000002</v>
      </c>
      <c r="E10" s="60">
        <v>-0.4</v>
      </c>
      <c r="F10" s="60">
        <v>-0.9</v>
      </c>
      <c r="G10" s="60"/>
      <c r="H10" s="60"/>
      <c r="I10" s="60"/>
      <c r="J10" s="60"/>
    </row>
    <row r="11" spans="1:10" s="32" customFormat="1">
      <c r="A11" s="32">
        <v>6</v>
      </c>
      <c r="B11" s="32">
        <v>0</v>
      </c>
      <c r="C11" s="32">
        <v>-1.9</v>
      </c>
      <c r="D11" s="32">
        <v>-1.4</v>
      </c>
      <c r="E11" s="32">
        <v>-3.8</v>
      </c>
      <c r="F11" s="32">
        <v>0</v>
      </c>
    </row>
    <row r="12" spans="1:10" s="32" customFormat="1">
      <c r="A12" s="32" t="s">
        <v>412</v>
      </c>
      <c r="F12" s="32" t="s">
        <v>413</v>
      </c>
      <c r="G12" s="32" t="s">
        <v>339</v>
      </c>
    </row>
    <row r="13" spans="1:10" s="32" customFormat="1">
      <c r="A13" s="32" t="s">
        <v>374</v>
      </c>
    </row>
    <row r="14" spans="1:10" s="32" customFormat="1">
      <c r="A14" s="32" t="s">
        <v>341</v>
      </c>
      <c r="B14" s="32" t="s">
        <v>341</v>
      </c>
      <c r="C14" s="32" t="s">
        <v>341</v>
      </c>
      <c r="D14" s="32" t="s">
        <v>341</v>
      </c>
      <c r="E14" s="32" t="s">
        <v>341</v>
      </c>
      <c r="F14" s="32" t="s">
        <v>341</v>
      </c>
    </row>
    <row r="15" spans="1:10" s="32" customFormat="1">
      <c r="A15" s="32" t="s">
        <v>342</v>
      </c>
      <c r="B15" s="32">
        <v>0</v>
      </c>
      <c r="C15" s="32">
        <v>1</v>
      </c>
      <c r="D15" s="32">
        <v>2</v>
      </c>
      <c r="E15" s="32">
        <v>3</v>
      </c>
      <c r="F15" s="32">
        <v>4</v>
      </c>
    </row>
    <row r="16" spans="1:10" s="32" customFormat="1">
      <c r="A16" s="32" t="s">
        <v>341</v>
      </c>
      <c r="B16" s="60" t="s">
        <v>341</v>
      </c>
      <c r="C16" s="60" t="s">
        <v>341</v>
      </c>
      <c r="D16" s="60" t="s">
        <v>341</v>
      </c>
      <c r="E16" s="60" t="s">
        <v>341</v>
      </c>
      <c r="F16" s="60" t="s">
        <v>341</v>
      </c>
      <c r="G16" s="60"/>
      <c r="H16" s="60"/>
      <c r="I16" s="60"/>
      <c r="J16" s="60"/>
    </row>
    <row r="17" spans="1:10" s="32" customFormat="1">
      <c r="A17" s="32">
        <v>1</v>
      </c>
      <c r="B17" s="60">
        <v>0</v>
      </c>
      <c r="C17" s="60">
        <v>-0.5</v>
      </c>
      <c r="D17" s="60">
        <v>0.5</v>
      </c>
      <c r="E17" s="60">
        <v>1.9</v>
      </c>
      <c r="F17" s="60">
        <v>1.4</v>
      </c>
      <c r="G17" s="60"/>
      <c r="H17" s="60"/>
      <c r="I17" s="60"/>
      <c r="J17" s="60"/>
    </row>
    <row r="18" spans="1:10" s="32" customFormat="1">
      <c r="A18" s="32">
        <v>2</v>
      </c>
      <c r="B18" s="60">
        <v>0</v>
      </c>
      <c r="C18" s="60">
        <v>-0.5</v>
      </c>
      <c r="D18" s="60">
        <v>3.8</v>
      </c>
      <c r="E18" s="60">
        <v>4.3</v>
      </c>
      <c r="F18" s="60">
        <v>4.8</v>
      </c>
      <c r="G18" s="60"/>
      <c r="H18" s="60"/>
      <c r="I18" s="60"/>
      <c r="J18" s="60"/>
    </row>
    <row r="19" spans="1:10" s="32" customFormat="1">
      <c r="A19" s="32">
        <v>3</v>
      </c>
      <c r="B19" s="60">
        <v>0</v>
      </c>
      <c r="C19" s="60">
        <v>0.5</v>
      </c>
      <c r="D19" s="60">
        <v>1.4</v>
      </c>
      <c r="E19" s="60">
        <v>1.4</v>
      </c>
      <c r="F19" s="60">
        <v>2.8</v>
      </c>
      <c r="G19" s="60"/>
      <c r="H19" s="60"/>
      <c r="I19" s="60"/>
      <c r="J19" s="60"/>
    </row>
    <row r="20" spans="1:10" s="32" customFormat="1">
      <c r="A20" s="32">
        <v>4</v>
      </c>
      <c r="B20" s="60">
        <v>0</v>
      </c>
      <c r="C20" s="60">
        <v>-2.2999999999999998</v>
      </c>
      <c r="D20" s="60">
        <v>-3.2</v>
      </c>
      <c r="E20" s="60">
        <v>-2.7</v>
      </c>
      <c r="F20" s="60">
        <v>-2.2999999999999998</v>
      </c>
      <c r="G20" s="60"/>
      <c r="H20" s="60"/>
      <c r="I20" s="60"/>
      <c r="J20" s="60"/>
    </row>
    <row r="21" spans="1:10" s="32" customFormat="1">
      <c r="A21" s="32">
        <v>5</v>
      </c>
      <c r="B21" s="32">
        <v>0</v>
      </c>
      <c r="C21" s="32">
        <v>-3.9</v>
      </c>
      <c r="D21" s="32">
        <v>-0.4</v>
      </c>
      <c r="E21" s="32">
        <v>0.4</v>
      </c>
      <c r="F21" s="32">
        <v>0.4</v>
      </c>
    </row>
    <row r="22" spans="1:10" s="32" customFormat="1">
      <c r="A22" s="32">
        <v>6</v>
      </c>
      <c r="B22" s="32">
        <v>0</v>
      </c>
      <c r="C22" s="32">
        <v>-1.5</v>
      </c>
      <c r="D22" s="32">
        <v>-1.5</v>
      </c>
      <c r="E22" s="32">
        <v>0</v>
      </c>
      <c r="F22" s="32">
        <v>2</v>
      </c>
    </row>
    <row r="23" spans="1:10" s="32" customFormat="1">
      <c r="A23" s="32" t="s">
        <v>412</v>
      </c>
      <c r="F23" s="32" t="s">
        <v>413</v>
      </c>
      <c r="G23" s="32" t="s">
        <v>339</v>
      </c>
    </row>
    <row r="24" spans="1:10" s="32" customFormat="1">
      <c r="A24" s="32" t="s">
        <v>375</v>
      </c>
    </row>
    <row r="25" spans="1:10" s="32" customFormat="1">
      <c r="A25" s="32" t="s">
        <v>341</v>
      </c>
      <c r="B25" s="32" t="s">
        <v>341</v>
      </c>
      <c r="C25" s="32" t="s">
        <v>341</v>
      </c>
      <c r="D25" s="32" t="s">
        <v>341</v>
      </c>
      <c r="E25" s="32" t="s">
        <v>341</v>
      </c>
      <c r="F25" s="32" t="s">
        <v>341</v>
      </c>
    </row>
    <row r="26" spans="1:10" s="32" customFormat="1">
      <c r="A26" s="32" t="s">
        <v>342</v>
      </c>
      <c r="B26" s="60">
        <v>0</v>
      </c>
      <c r="C26" s="60">
        <v>1</v>
      </c>
      <c r="D26" s="60">
        <v>2</v>
      </c>
      <c r="E26" s="60">
        <v>3</v>
      </c>
      <c r="F26" s="60">
        <v>4</v>
      </c>
      <c r="G26" s="60"/>
      <c r="H26" s="60"/>
      <c r="I26" s="60"/>
      <c r="J26" s="60"/>
    </row>
    <row r="27" spans="1:10" s="32" customFormat="1">
      <c r="A27" s="32" t="s">
        <v>341</v>
      </c>
      <c r="B27" s="60" t="s">
        <v>341</v>
      </c>
      <c r="C27" s="60" t="s">
        <v>341</v>
      </c>
      <c r="D27" s="60" t="s">
        <v>341</v>
      </c>
      <c r="E27" s="60" t="s">
        <v>341</v>
      </c>
      <c r="F27" s="60" t="s">
        <v>341</v>
      </c>
      <c r="G27" s="60"/>
      <c r="H27" s="60"/>
      <c r="I27" s="60"/>
      <c r="J27" s="60"/>
    </row>
    <row r="28" spans="1:10" s="32" customFormat="1">
      <c r="A28" s="32">
        <v>1</v>
      </c>
      <c r="B28" s="60">
        <v>0</v>
      </c>
      <c r="C28" s="60">
        <v>-2</v>
      </c>
      <c r="D28" s="60">
        <v>0.5</v>
      </c>
      <c r="E28" s="60">
        <v>1.5</v>
      </c>
      <c r="F28" s="60">
        <v>1</v>
      </c>
      <c r="G28" s="60"/>
      <c r="H28" s="60"/>
      <c r="I28" s="60"/>
      <c r="J28" s="60"/>
    </row>
    <row r="29" spans="1:10" s="32" customFormat="1">
      <c r="A29" s="32">
        <v>2</v>
      </c>
      <c r="B29" s="60">
        <v>0</v>
      </c>
      <c r="C29" s="60">
        <v>-2.4</v>
      </c>
      <c r="D29" s="60">
        <v>-1.4</v>
      </c>
      <c r="E29" s="60">
        <v>-0.5</v>
      </c>
      <c r="F29" s="60">
        <v>-2.4</v>
      </c>
      <c r="G29" s="60"/>
      <c r="H29" s="60"/>
      <c r="I29" s="60"/>
      <c r="J29" s="60"/>
    </row>
    <row r="30" spans="1:10" s="32" customFormat="1">
      <c r="A30" s="32">
        <v>3</v>
      </c>
      <c r="B30" s="60">
        <v>0</v>
      </c>
      <c r="C30" s="60">
        <v>-3</v>
      </c>
      <c r="D30" s="60">
        <v>-0.5</v>
      </c>
      <c r="E30" s="60">
        <v>-0.5</v>
      </c>
      <c r="F30" s="60">
        <v>-2.5</v>
      </c>
      <c r="G30" s="60"/>
      <c r="H30" s="60"/>
      <c r="I30" s="60"/>
      <c r="J30" s="60"/>
    </row>
    <row r="31" spans="1:10" s="32" customFormat="1">
      <c r="A31" s="32">
        <v>4</v>
      </c>
      <c r="B31" s="32">
        <v>0</v>
      </c>
      <c r="C31" s="32">
        <v>-0.5</v>
      </c>
      <c r="D31" s="32">
        <v>2.5</v>
      </c>
      <c r="E31" s="32">
        <v>2.5</v>
      </c>
      <c r="F31" s="32">
        <v>1.5</v>
      </c>
    </row>
    <row r="32" spans="1:10" s="32" customFormat="1">
      <c r="A32" s="32">
        <v>5</v>
      </c>
      <c r="B32" s="32">
        <v>0</v>
      </c>
      <c r="C32" s="32">
        <v>-4.5999999999999996</v>
      </c>
      <c r="D32" s="32">
        <v>-1.8</v>
      </c>
      <c r="E32" s="32">
        <v>-0.9</v>
      </c>
      <c r="F32" s="32">
        <v>-1.8</v>
      </c>
    </row>
    <row r="33" spans="1:10" s="32" customFormat="1">
      <c r="A33" s="32">
        <v>6</v>
      </c>
      <c r="B33" s="32">
        <v>0</v>
      </c>
      <c r="C33" s="32">
        <v>-2.9</v>
      </c>
      <c r="D33" s="32">
        <v>-3.4</v>
      </c>
      <c r="E33" s="32">
        <v>-0.5</v>
      </c>
      <c r="F33" s="32">
        <v>-1.9</v>
      </c>
    </row>
    <row r="34" spans="1:10" s="32" customFormat="1">
      <c r="A34" s="32" t="s">
        <v>412</v>
      </c>
      <c r="F34" s="32" t="s">
        <v>413</v>
      </c>
      <c r="G34" s="32" t="s">
        <v>339</v>
      </c>
    </row>
    <row r="35" spans="1:10" s="32" customFormat="1">
      <c r="A35" s="32" t="s">
        <v>376</v>
      </c>
    </row>
    <row r="36" spans="1:10" s="32" customFormat="1">
      <c r="A36" s="32" t="s">
        <v>341</v>
      </c>
      <c r="B36" s="60" t="s">
        <v>341</v>
      </c>
      <c r="C36" s="60" t="s">
        <v>341</v>
      </c>
      <c r="D36" s="60" t="s">
        <v>341</v>
      </c>
      <c r="E36" s="60" t="s">
        <v>341</v>
      </c>
      <c r="F36" s="60" t="s">
        <v>341</v>
      </c>
      <c r="G36" s="60"/>
      <c r="H36" s="60"/>
      <c r="I36" s="60"/>
      <c r="J36" s="60"/>
    </row>
    <row r="37" spans="1:10" s="32" customFormat="1">
      <c r="A37" s="32" t="s">
        <v>342</v>
      </c>
      <c r="B37" s="60">
        <v>0</v>
      </c>
      <c r="C37" s="60">
        <v>1</v>
      </c>
      <c r="D37" s="60">
        <v>2</v>
      </c>
      <c r="E37" s="60">
        <v>3</v>
      </c>
      <c r="F37" s="60">
        <v>4</v>
      </c>
      <c r="G37" s="60"/>
      <c r="H37" s="60"/>
      <c r="I37" s="60"/>
      <c r="J37" s="60"/>
    </row>
    <row r="38" spans="1:10" s="32" customFormat="1">
      <c r="A38" s="32" t="s">
        <v>341</v>
      </c>
      <c r="B38" s="60" t="s">
        <v>341</v>
      </c>
      <c r="C38" s="60" t="s">
        <v>341</v>
      </c>
      <c r="D38" s="60" t="s">
        <v>341</v>
      </c>
      <c r="E38" s="60" t="s">
        <v>341</v>
      </c>
      <c r="F38" s="60" t="s">
        <v>341</v>
      </c>
      <c r="G38" s="60"/>
      <c r="H38" s="60"/>
      <c r="I38" s="60"/>
      <c r="J38" s="60"/>
    </row>
    <row r="39" spans="1:10" s="32" customFormat="1">
      <c r="A39" s="32">
        <v>1</v>
      </c>
      <c r="B39" s="60">
        <v>0</v>
      </c>
      <c r="C39" s="60">
        <v>-1.9</v>
      </c>
      <c r="D39" s="60">
        <v>-2.4</v>
      </c>
      <c r="E39" s="60">
        <v>-1</v>
      </c>
      <c r="F39" s="60">
        <v>-1</v>
      </c>
      <c r="G39" s="60"/>
      <c r="H39" s="60"/>
      <c r="I39" s="60"/>
      <c r="J39" s="60"/>
    </row>
    <row r="40" spans="1:10" s="32" customFormat="1">
      <c r="A40" s="32">
        <v>2</v>
      </c>
      <c r="B40" s="60">
        <v>0</v>
      </c>
      <c r="C40" s="60">
        <v>-2.5</v>
      </c>
      <c r="D40" s="60">
        <v>-1</v>
      </c>
      <c r="E40" s="60">
        <v>-1</v>
      </c>
      <c r="F40" s="60">
        <v>-2.5</v>
      </c>
      <c r="G40" s="60"/>
      <c r="H40" s="60"/>
      <c r="I40" s="60"/>
      <c r="J40" s="60"/>
    </row>
    <row r="41" spans="1:10" s="32" customFormat="1">
      <c r="A41" s="32">
        <v>3</v>
      </c>
      <c r="B41" s="32">
        <v>0</v>
      </c>
      <c r="C41" s="32">
        <v>-2.8</v>
      </c>
      <c r="D41" s="32">
        <v>-2.8</v>
      </c>
      <c r="E41" s="32">
        <v>-2.2999999999999998</v>
      </c>
      <c r="F41" s="32">
        <v>-3.8</v>
      </c>
    </row>
    <row r="42" spans="1:10" s="32" customFormat="1">
      <c r="A42" s="32">
        <v>4</v>
      </c>
      <c r="B42" s="32">
        <v>0</v>
      </c>
      <c r="C42" s="32">
        <v>-3.4</v>
      </c>
      <c r="D42" s="32">
        <v>-1.9</v>
      </c>
      <c r="E42" s="32">
        <v>-2.9</v>
      </c>
      <c r="F42" s="32">
        <v>-3.9</v>
      </c>
    </row>
    <row r="43" spans="1:10" s="32" customFormat="1">
      <c r="A43" s="32">
        <v>5</v>
      </c>
      <c r="B43" s="32">
        <v>0</v>
      </c>
      <c r="C43" s="32">
        <v>-2.6</v>
      </c>
      <c r="D43" s="32">
        <v>-2.1</v>
      </c>
      <c r="E43" s="32">
        <v>-1.5</v>
      </c>
      <c r="F43" s="32">
        <v>-2.1</v>
      </c>
    </row>
    <row r="44" spans="1:10" s="32" customFormat="1">
      <c r="A44" s="32">
        <v>6</v>
      </c>
      <c r="B44" s="32">
        <v>0</v>
      </c>
      <c r="C44" s="32">
        <v>-5</v>
      </c>
      <c r="D44" s="32">
        <v>-2.5</v>
      </c>
      <c r="E44" s="32">
        <v>-3</v>
      </c>
      <c r="F44" s="32">
        <v>-6</v>
      </c>
    </row>
    <row r="45" spans="1:10" s="32" customFormat="1">
      <c r="A45" s="32" t="s">
        <v>412</v>
      </c>
      <c r="F45" s="32" t="s">
        <v>413</v>
      </c>
      <c r="G45" s="32" t="s">
        <v>339</v>
      </c>
    </row>
    <row r="46" spans="1:10" s="32" customFormat="1">
      <c r="A46" s="32" t="s">
        <v>377</v>
      </c>
      <c r="B46" s="60"/>
      <c r="C46" s="60"/>
      <c r="D46" s="60"/>
      <c r="E46" s="60"/>
      <c r="F46" s="60"/>
      <c r="G46" s="60"/>
      <c r="H46" s="60"/>
      <c r="I46" s="60"/>
      <c r="J46" s="60"/>
    </row>
    <row r="47" spans="1:10" s="32" customFormat="1">
      <c r="A47" s="32" t="s">
        <v>341</v>
      </c>
      <c r="B47" s="60" t="s">
        <v>341</v>
      </c>
      <c r="C47" s="60" t="s">
        <v>341</v>
      </c>
      <c r="D47" s="60" t="s">
        <v>341</v>
      </c>
      <c r="E47" s="60" t="s">
        <v>341</v>
      </c>
      <c r="F47" s="60" t="s">
        <v>341</v>
      </c>
      <c r="G47" s="60"/>
      <c r="H47" s="60"/>
      <c r="I47" s="60"/>
      <c r="J47" s="60"/>
    </row>
    <row r="48" spans="1:10" s="32" customFormat="1">
      <c r="A48" s="32" t="s">
        <v>342</v>
      </c>
      <c r="B48" s="60">
        <v>0</v>
      </c>
      <c r="C48" s="60">
        <v>1</v>
      </c>
      <c r="D48" s="60">
        <v>2</v>
      </c>
      <c r="E48" s="60">
        <v>3</v>
      </c>
      <c r="F48" s="60">
        <v>4</v>
      </c>
      <c r="G48" s="60"/>
      <c r="H48" s="60"/>
      <c r="I48" s="60"/>
      <c r="J48" s="60"/>
    </row>
    <row r="49" spans="1:10" s="32" customFormat="1">
      <c r="A49" s="32" t="s">
        <v>341</v>
      </c>
      <c r="B49" s="60" t="s">
        <v>341</v>
      </c>
      <c r="C49" s="60" t="s">
        <v>341</v>
      </c>
      <c r="D49" s="60" t="s">
        <v>341</v>
      </c>
      <c r="E49" s="60" t="s">
        <v>341</v>
      </c>
      <c r="F49" s="60" t="s">
        <v>341</v>
      </c>
      <c r="G49" s="60"/>
      <c r="H49" s="60"/>
      <c r="I49" s="60"/>
      <c r="J49" s="60"/>
    </row>
    <row r="50" spans="1:10" s="32" customFormat="1">
      <c r="A50" s="32">
        <v>1</v>
      </c>
      <c r="B50" s="60">
        <v>0</v>
      </c>
      <c r="C50" s="60">
        <v>-2.9</v>
      </c>
      <c r="D50" s="60">
        <v>-2.5</v>
      </c>
      <c r="E50" s="60">
        <v>-2.5</v>
      </c>
      <c r="F50" s="60">
        <v>-3.4</v>
      </c>
      <c r="G50" s="60"/>
      <c r="H50" s="60"/>
      <c r="I50" s="60"/>
      <c r="J50" s="60"/>
    </row>
    <row r="51" spans="1:10" s="32" customFormat="1">
      <c r="A51" s="32">
        <v>2</v>
      </c>
      <c r="B51" s="32">
        <v>0</v>
      </c>
      <c r="C51" s="32">
        <v>-3.5</v>
      </c>
      <c r="D51" s="32">
        <v>-1.5</v>
      </c>
      <c r="E51" s="32">
        <v>-2.5</v>
      </c>
      <c r="F51" s="32">
        <v>-2</v>
      </c>
    </row>
    <row r="52" spans="1:10" s="32" customFormat="1">
      <c r="A52" s="32">
        <v>3</v>
      </c>
      <c r="B52" s="32">
        <v>0</v>
      </c>
      <c r="C52" s="32">
        <v>-2.2999999999999998</v>
      </c>
      <c r="D52" s="32">
        <v>-3.6</v>
      </c>
      <c r="E52" s="32">
        <v>-2.7</v>
      </c>
      <c r="F52" s="32">
        <v>-2.7</v>
      </c>
    </row>
    <row r="53" spans="1:10" s="32" customFormat="1">
      <c r="A53" s="32">
        <v>4</v>
      </c>
      <c r="B53" s="32">
        <v>0</v>
      </c>
      <c r="C53" s="32">
        <v>-5.8</v>
      </c>
      <c r="D53" s="32">
        <v>-3.1</v>
      </c>
      <c r="E53" s="32">
        <v>-6.7</v>
      </c>
      <c r="F53" s="32">
        <v>-4</v>
      </c>
    </row>
    <row r="54" spans="1:10" s="32" customFormat="1">
      <c r="A54" s="32">
        <v>5</v>
      </c>
      <c r="B54" s="32">
        <v>0</v>
      </c>
      <c r="C54" s="32">
        <v>-1.8</v>
      </c>
      <c r="D54" s="32">
        <v>-2.2999999999999998</v>
      </c>
      <c r="E54" s="32">
        <v>-2.8</v>
      </c>
      <c r="F54" s="32">
        <v>-2.2999999999999998</v>
      </c>
    </row>
    <row r="55" spans="1:10" s="32" customFormat="1">
      <c r="A55" s="32">
        <v>6</v>
      </c>
      <c r="B55" s="32">
        <v>0</v>
      </c>
      <c r="C55" s="32">
        <v>-1.5</v>
      </c>
      <c r="D55" s="32">
        <v>-1.5</v>
      </c>
      <c r="E55" s="32">
        <v>-0.5</v>
      </c>
      <c r="F55" s="32">
        <v>1.5</v>
      </c>
    </row>
    <row r="56" spans="1:10" s="32" customFormat="1">
      <c r="A56" s="32" t="s">
        <v>412</v>
      </c>
      <c r="B56" s="60"/>
      <c r="C56" s="60"/>
      <c r="D56" s="60"/>
      <c r="E56" s="60"/>
      <c r="F56" s="60" t="s">
        <v>413</v>
      </c>
      <c r="G56" s="60" t="s">
        <v>339</v>
      </c>
      <c r="H56" s="60"/>
      <c r="I56" s="60"/>
      <c r="J56" s="60"/>
    </row>
    <row r="57" spans="1:10" s="32" customFormat="1">
      <c r="A57" s="32" t="s">
        <v>378</v>
      </c>
      <c r="B57" s="60"/>
      <c r="C57" s="60"/>
      <c r="D57" s="60"/>
      <c r="E57" s="60"/>
      <c r="F57" s="60"/>
      <c r="G57" s="60"/>
      <c r="H57" s="60"/>
      <c r="I57" s="60"/>
      <c r="J57" s="60"/>
    </row>
    <row r="58" spans="1:10" s="32" customFormat="1">
      <c r="A58" s="32" t="s">
        <v>341</v>
      </c>
      <c r="B58" s="60" t="s">
        <v>341</v>
      </c>
      <c r="C58" s="60" t="s">
        <v>341</v>
      </c>
      <c r="D58" s="60" t="s">
        <v>341</v>
      </c>
      <c r="E58" s="60" t="s">
        <v>341</v>
      </c>
      <c r="F58" s="60" t="s">
        <v>341</v>
      </c>
      <c r="G58" s="60"/>
      <c r="H58" s="60"/>
      <c r="I58" s="60"/>
      <c r="J58" s="60"/>
    </row>
    <row r="59" spans="1:10" s="32" customFormat="1">
      <c r="A59" s="32" t="s">
        <v>342</v>
      </c>
      <c r="B59" s="60">
        <v>0</v>
      </c>
      <c r="C59" s="60">
        <v>1</v>
      </c>
      <c r="D59" s="60">
        <v>2</v>
      </c>
      <c r="E59" s="60">
        <v>3</v>
      </c>
      <c r="F59" s="60">
        <v>4</v>
      </c>
      <c r="G59" s="60"/>
      <c r="H59" s="60"/>
      <c r="I59" s="60"/>
      <c r="J59" s="60"/>
    </row>
    <row r="60" spans="1:10" s="32" customFormat="1">
      <c r="A60" s="32" t="s">
        <v>341</v>
      </c>
      <c r="B60" s="60" t="s">
        <v>341</v>
      </c>
      <c r="C60" s="60" t="s">
        <v>341</v>
      </c>
      <c r="D60" s="60" t="s">
        <v>341</v>
      </c>
      <c r="E60" s="60" t="s">
        <v>341</v>
      </c>
      <c r="F60" s="60" t="s">
        <v>341</v>
      </c>
      <c r="G60" s="60"/>
      <c r="H60" s="60"/>
      <c r="I60" s="60"/>
      <c r="J60" s="60"/>
    </row>
    <row r="61" spans="1:10" s="32" customFormat="1">
      <c r="A61" s="32">
        <v>1</v>
      </c>
      <c r="B61" s="32">
        <v>0</v>
      </c>
      <c r="C61" s="32">
        <v>-1</v>
      </c>
      <c r="D61" s="32">
        <v>-1.9</v>
      </c>
      <c r="E61" s="32">
        <v>-2.4</v>
      </c>
      <c r="F61" s="32">
        <v>-3.9</v>
      </c>
    </row>
    <row r="62" spans="1:10" s="32" customFormat="1">
      <c r="A62" s="32">
        <v>2</v>
      </c>
      <c r="B62" s="32">
        <v>0</v>
      </c>
      <c r="C62" s="32">
        <v>-1.4</v>
      </c>
      <c r="D62" s="32">
        <v>-0.5</v>
      </c>
      <c r="E62" s="32">
        <v>-1.4</v>
      </c>
      <c r="F62" s="32">
        <v>-3.8</v>
      </c>
    </row>
    <row r="63" spans="1:10" s="32" customFormat="1">
      <c r="A63" s="32">
        <v>3</v>
      </c>
      <c r="B63" s="32">
        <v>0</v>
      </c>
      <c r="C63" s="32">
        <v>-4.2</v>
      </c>
      <c r="D63" s="32">
        <v>-3.3</v>
      </c>
      <c r="E63" s="32">
        <v>-4.2</v>
      </c>
      <c r="F63" s="32">
        <v>-6.5</v>
      </c>
    </row>
    <row r="64" spans="1:10" s="32" customFormat="1">
      <c r="A64" s="32">
        <v>4</v>
      </c>
      <c r="B64" s="32">
        <v>0</v>
      </c>
      <c r="C64" s="32">
        <v>-2.7</v>
      </c>
      <c r="D64" s="32">
        <v>-1.8</v>
      </c>
      <c r="E64" s="32">
        <v>2.2999999999999998</v>
      </c>
      <c r="F64" s="32">
        <v>-2.2999999999999998</v>
      </c>
    </row>
    <row r="65" spans="1:21" s="32" customFormat="1">
      <c r="A65" s="32">
        <v>5</v>
      </c>
      <c r="B65" s="32">
        <v>0</v>
      </c>
      <c r="C65" s="32">
        <v>-0.5</v>
      </c>
      <c r="D65" s="32">
        <v>-1.9</v>
      </c>
      <c r="E65" s="32">
        <v>-1.4</v>
      </c>
      <c r="F65" s="32">
        <v>-5.3</v>
      </c>
    </row>
    <row r="66" spans="1:21" s="32" customFormat="1">
      <c r="A66" s="32">
        <v>6</v>
      </c>
      <c r="B66" s="60">
        <v>0</v>
      </c>
      <c r="C66" s="60">
        <v>-2.2999999999999998</v>
      </c>
      <c r="D66" s="60">
        <v>-1.8</v>
      </c>
      <c r="E66" s="60">
        <v>-2.8</v>
      </c>
      <c r="F66" s="60">
        <v>-4.5999999999999996</v>
      </c>
      <c r="G66" s="60"/>
      <c r="H66" s="60"/>
      <c r="I66" s="60"/>
      <c r="J66" s="60"/>
    </row>
    <row r="67" spans="1:21" s="32" customFormat="1"/>
    <row r="68" spans="1:21" s="32" customFormat="1"/>
    <row r="69" spans="1:21">
      <c r="A69" s="40" t="s">
        <v>341</v>
      </c>
      <c r="B69" s="40" t="s">
        <v>341</v>
      </c>
      <c r="C69" s="40" t="s">
        <v>341</v>
      </c>
      <c r="D69" s="40" t="s">
        <v>341</v>
      </c>
      <c r="E69" s="40" t="s">
        <v>341</v>
      </c>
      <c r="F69" s="42" t="s">
        <v>341</v>
      </c>
      <c r="G69" s="42" t="s">
        <v>341</v>
      </c>
      <c r="H69" s="42" t="s">
        <v>341</v>
      </c>
      <c r="I69" s="42" t="s">
        <v>341</v>
      </c>
      <c r="J69" s="42" t="s">
        <v>341</v>
      </c>
      <c r="K69" s="42" t="s">
        <v>341</v>
      </c>
      <c r="L69" s="42"/>
    </row>
    <row r="70" spans="1:21">
      <c r="A70" s="40" t="s">
        <v>414</v>
      </c>
      <c r="B70" s="40"/>
      <c r="C70" s="40"/>
      <c r="D70" s="40"/>
      <c r="E70" s="40"/>
      <c r="J70" s="42" t="s">
        <v>413</v>
      </c>
      <c r="K70" s="42"/>
      <c r="L70" s="42"/>
    </row>
    <row r="71" spans="1:21">
      <c r="A71" s="40" t="s">
        <v>341</v>
      </c>
      <c r="B71" s="40" t="s">
        <v>341</v>
      </c>
      <c r="C71" s="40" t="s">
        <v>341</v>
      </c>
      <c r="D71" s="40" t="s">
        <v>341</v>
      </c>
      <c r="E71" s="40" t="s">
        <v>341</v>
      </c>
      <c r="F71" s="41" t="s">
        <v>341</v>
      </c>
      <c r="G71" s="42" t="s">
        <v>341</v>
      </c>
      <c r="H71" s="42" t="s">
        <v>341</v>
      </c>
      <c r="I71" s="42" t="s">
        <v>341</v>
      </c>
      <c r="J71" s="42" t="s">
        <v>341</v>
      </c>
      <c r="K71" s="42" t="s">
        <v>341</v>
      </c>
      <c r="L71" s="42"/>
    </row>
    <row r="72" spans="1:21">
      <c r="A72" s="40" t="s">
        <v>347</v>
      </c>
      <c r="B72" s="40"/>
      <c r="C72" s="40"/>
      <c r="D72" s="40"/>
      <c r="E72" s="40"/>
      <c r="F72" s="41" t="s">
        <v>348</v>
      </c>
      <c r="G72" s="42">
        <v>0</v>
      </c>
      <c r="H72" s="42">
        <v>1</v>
      </c>
      <c r="I72" s="42">
        <v>2</v>
      </c>
      <c r="J72" s="42">
        <v>3</v>
      </c>
      <c r="K72" s="42">
        <v>4</v>
      </c>
      <c r="L72" s="42">
        <v>5</v>
      </c>
    </row>
    <row r="73" spans="1:21">
      <c r="A73" s="40" t="s">
        <v>341</v>
      </c>
      <c r="B73" s="40" t="s">
        <v>341</v>
      </c>
      <c r="C73" s="40" t="s">
        <v>341</v>
      </c>
      <c r="D73" s="40" t="s">
        <v>341</v>
      </c>
      <c r="E73" s="40" t="s">
        <v>341</v>
      </c>
      <c r="F73" s="41" t="s">
        <v>341</v>
      </c>
      <c r="G73" s="42" t="s">
        <v>341</v>
      </c>
      <c r="H73" s="42" t="s">
        <v>341</v>
      </c>
      <c r="I73" s="42" t="s">
        <v>341</v>
      </c>
      <c r="J73" s="42" t="s">
        <v>341</v>
      </c>
      <c r="K73" s="42" t="s">
        <v>341</v>
      </c>
      <c r="L73" s="42"/>
    </row>
    <row r="74" spans="1:21">
      <c r="A74" s="40" t="s">
        <v>415</v>
      </c>
      <c r="B74" s="40"/>
      <c r="C74" s="40"/>
      <c r="D74" s="40"/>
      <c r="E74" s="40"/>
      <c r="F74" s="41">
        <v>6</v>
      </c>
      <c r="G74" s="61">
        <v>0</v>
      </c>
      <c r="H74" s="61">
        <v>-2.4</v>
      </c>
      <c r="I74" s="61">
        <v>-1.7</v>
      </c>
      <c r="J74" s="61">
        <v>-0.5</v>
      </c>
      <c r="K74" s="61">
        <v>-0.3</v>
      </c>
      <c r="L74" s="42"/>
    </row>
    <row r="75" spans="1:21">
      <c r="A75" s="43"/>
      <c r="B75" s="43"/>
      <c r="C75" s="43"/>
      <c r="D75" s="43"/>
      <c r="E75" s="43"/>
      <c r="F75" s="44"/>
      <c r="G75" s="62" t="s">
        <v>416</v>
      </c>
      <c r="H75" s="62" t="s">
        <v>417</v>
      </c>
      <c r="I75" s="62" t="s">
        <v>418</v>
      </c>
      <c r="J75" s="62" t="s">
        <v>419</v>
      </c>
      <c r="K75" s="62" t="s">
        <v>420</v>
      </c>
      <c r="L75" s="45"/>
      <c r="M75" s="43"/>
      <c r="N75" s="43"/>
      <c r="O75" s="43"/>
      <c r="P75" s="43"/>
      <c r="Q75" s="43"/>
      <c r="R75" s="43"/>
      <c r="S75" s="43"/>
      <c r="T75" s="43"/>
      <c r="U75" s="43"/>
    </row>
    <row r="76" spans="1:21">
      <c r="A76" s="40" t="s">
        <v>421</v>
      </c>
      <c r="B76" s="40"/>
      <c r="C76" s="40"/>
      <c r="D76" s="40"/>
      <c r="E76" s="40"/>
      <c r="F76" s="41">
        <v>6</v>
      </c>
      <c r="G76" s="61">
        <v>0</v>
      </c>
      <c r="H76" s="61">
        <v>-1.4</v>
      </c>
      <c r="I76" s="61">
        <v>0.1</v>
      </c>
      <c r="J76" s="61">
        <v>0.9</v>
      </c>
      <c r="K76" s="61">
        <v>1.5</v>
      </c>
      <c r="L76" s="42"/>
    </row>
    <row r="77" spans="1:21">
      <c r="A77" s="43"/>
      <c r="B77" s="43"/>
      <c r="C77" s="43"/>
      <c r="D77" s="43"/>
      <c r="E77" s="43"/>
      <c r="F77" s="44"/>
      <c r="G77" s="62" t="s">
        <v>416</v>
      </c>
      <c r="H77" s="62" t="s">
        <v>422</v>
      </c>
      <c r="I77" s="62" t="s">
        <v>423</v>
      </c>
      <c r="J77" s="62" t="s">
        <v>424</v>
      </c>
      <c r="K77" s="62" t="s">
        <v>423</v>
      </c>
      <c r="L77" s="45"/>
      <c r="M77" s="43"/>
      <c r="N77" s="43"/>
      <c r="O77" s="43"/>
      <c r="P77" s="43"/>
      <c r="Q77" s="43"/>
      <c r="R77" s="43"/>
      <c r="S77" s="43"/>
      <c r="T77" s="43"/>
      <c r="U77" s="43"/>
    </row>
    <row r="78" spans="1:21">
      <c r="A78" s="40" t="s">
        <v>425</v>
      </c>
      <c r="B78" s="40"/>
      <c r="C78" s="40"/>
      <c r="D78" s="40"/>
      <c r="E78" s="40"/>
      <c r="F78" s="41">
        <v>6</v>
      </c>
      <c r="G78" s="61">
        <v>0</v>
      </c>
      <c r="H78" s="61">
        <v>-2.6</v>
      </c>
      <c r="I78" s="61">
        <v>-0.7</v>
      </c>
      <c r="J78" s="61">
        <v>0.3</v>
      </c>
      <c r="K78" s="61">
        <v>-1</v>
      </c>
      <c r="L78" s="42"/>
    </row>
    <row r="79" spans="1:21">
      <c r="A79" s="43"/>
      <c r="B79" s="43"/>
      <c r="C79" s="43"/>
      <c r="D79" s="43"/>
      <c r="E79" s="43"/>
      <c r="F79" s="44"/>
      <c r="G79" s="62" t="s">
        <v>416</v>
      </c>
      <c r="H79" s="62" t="s">
        <v>426</v>
      </c>
      <c r="I79" s="62" t="s">
        <v>427</v>
      </c>
      <c r="J79" s="62" t="s">
        <v>428</v>
      </c>
      <c r="K79" s="62" t="s">
        <v>429</v>
      </c>
      <c r="L79" s="45"/>
      <c r="M79" s="43"/>
      <c r="N79" s="43"/>
      <c r="O79" s="43"/>
      <c r="P79" s="43"/>
      <c r="Q79" s="43"/>
      <c r="R79" s="43"/>
      <c r="S79" s="43"/>
      <c r="T79" s="43"/>
      <c r="U79" s="43"/>
    </row>
    <row r="80" spans="1:21">
      <c r="A80" s="40" t="s">
        <v>430</v>
      </c>
      <c r="B80" s="40"/>
      <c r="C80" s="40"/>
      <c r="D80" s="40"/>
      <c r="E80" s="40"/>
      <c r="F80" s="41">
        <v>6</v>
      </c>
      <c r="G80" s="61">
        <v>0</v>
      </c>
      <c r="H80" s="61">
        <v>-3</v>
      </c>
      <c r="I80" s="61">
        <v>-2.1</v>
      </c>
      <c r="J80" s="61">
        <v>-2</v>
      </c>
      <c r="K80" s="61">
        <v>-3.2</v>
      </c>
      <c r="L80" s="42"/>
    </row>
    <row r="81" spans="1:22">
      <c r="A81" s="43"/>
      <c r="B81" s="43"/>
      <c r="C81" s="43"/>
      <c r="D81" s="43"/>
      <c r="E81" s="43"/>
      <c r="F81" s="44"/>
      <c r="G81" s="62" t="s">
        <v>416</v>
      </c>
      <c r="H81" s="62" t="s">
        <v>417</v>
      </c>
      <c r="I81" s="62" t="s">
        <v>431</v>
      </c>
      <c r="J81" s="62" t="s">
        <v>432</v>
      </c>
      <c r="K81" s="62" t="s">
        <v>433</v>
      </c>
      <c r="L81" s="45"/>
      <c r="M81" s="43"/>
      <c r="N81" s="43"/>
      <c r="O81" s="43"/>
      <c r="P81" s="43"/>
      <c r="Q81" s="43"/>
      <c r="R81" s="43"/>
      <c r="S81" s="43"/>
      <c r="T81" s="43"/>
      <c r="U81" s="43"/>
    </row>
    <row r="82" spans="1:22">
      <c r="A82" s="40" t="s">
        <v>434</v>
      </c>
      <c r="B82" s="40"/>
      <c r="C82" s="40"/>
      <c r="D82" s="40"/>
      <c r="E82" s="40"/>
      <c r="F82" s="41">
        <v>6</v>
      </c>
      <c r="G82" s="61">
        <v>0</v>
      </c>
      <c r="H82" s="61">
        <v>-3</v>
      </c>
      <c r="I82" s="61">
        <v>-2.4</v>
      </c>
      <c r="J82" s="61">
        <v>-3</v>
      </c>
      <c r="K82" s="61">
        <v>-2.2000000000000002</v>
      </c>
      <c r="L82" s="42"/>
    </row>
    <row r="83" spans="1:22">
      <c r="A83" s="43"/>
      <c r="B83" s="43"/>
      <c r="C83" s="43"/>
      <c r="D83" s="43"/>
      <c r="E83" s="43"/>
      <c r="F83" s="44"/>
      <c r="G83" s="62" t="s">
        <v>416</v>
      </c>
      <c r="H83" s="62" t="s">
        <v>422</v>
      </c>
      <c r="I83" s="62" t="s">
        <v>435</v>
      </c>
      <c r="J83" s="62" t="s">
        <v>427</v>
      </c>
      <c r="K83" s="62" t="s">
        <v>436</v>
      </c>
      <c r="L83" s="45"/>
      <c r="M83" s="43"/>
      <c r="N83" s="43"/>
      <c r="O83" s="43"/>
      <c r="P83" s="43"/>
      <c r="Q83" s="43"/>
      <c r="R83" s="43"/>
      <c r="S83" s="43"/>
      <c r="T83" s="43"/>
      <c r="U83" s="43"/>
    </row>
    <row r="84" spans="1:22">
      <c r="A84" s="40" t="s">
        <v>437</v>
      </c>
      <c r="B84" s="40"/>
      <c r="C84" s="40"/>
      <c r="D84" s="40"/>
      <c r="E84" s="40"/>
      <c r="F84" s="41">
        <v>6</v>
      </c>
      <c r="G84" s="61">
        <v>0</v>
      </c>
      <c r="H84" s="61">
        <v>-2</v>
      </c>
      <c r="I84" s="61">
        <v>-1.9</v>
      </c>
      <c r="J84" s="61">
        <v>-1.7</v>
      </c>
      <c r="K84" s="61">
        <v>-4.4000000000000004</v>
      </c>
      <c r="L84" s="42"/>
    </row>
    <row r="85" spans="1:22">
      <c r="A85" s="43"/>
      <c r="B85" s="43"/>
      <c r="C85" s="43"/>
      <c r="D85" s="43"/>
      <c r="E85" s="43"/>
      <c r="F85" s="44"/>
      <c r="G85" s="62" t="s">
        <v>416</v>
      </c>
      <c r="H85" s="62" t="s">
        <v>426</v>
      </c>
      <c r="I85" s="62" t="s">
        <v>432</v>
      </c>
      <c r="J85" s="62" t="s">
        <v>438</v>
      </c>
      <c r="K85" s="62" t="s">
        <v>428</v>
      </c>
      <c r="L85" s="45"/>
      <c r="M85" s="43"/>
      <c r="N85" s="43"/>
      <c r="O85" s="43"/>
      <c r="P85" s="43"/>
      <c r="Q85" s="43"/>
      <c r="R85" s="43"/>
      <c r="S85" s="43"/>
      <c r="T85" s="43"/>
      <c r="U85" s="43"/>
    </row>
    <row r="86" spans="1:22">
      <c r="A86" s="43">
        <v>0</v>
      </c>
      <c r="B86" s="43"/>
      <c r="C86" s="43"/>
      <c r="D86" s="43"/>
      <c r="E86" s="43"/>
      <c r="F86" s="44"/>
      <c r="G86" s="62">
        <v>0</v>
      </c>
      <c r="H86" s="62">
        <v>0</v>
      </c>
      <c r="I86" s="62">
        <v>0</v>
      </c>
      <c r="J86" s="62">
        <v>0</v>
      </c>
      <c r="K86" s="62">
        <v>0</v>
      </c>
      <c r="L86" s="45">
        <v>0</v>
      </c>
      <c r="M86" s="43"/>
      <c r="N86" s="43"/>
      <c r="O86" s="43"/>
      <c r="P86" s="43"/>
      <c r="Q86" s="43"/>
      <c r="R86" s="43"/>
      <c r="S86" s="43"/>
      <c r="T86" s="43"/>
      <c r="U86" s="43"/>
    </row>
    <row r="87" spans="1:22">
      <c r="A87" s="40" t="s">
        <v>341</v>
      </c>
      <c r="B87" s="40" t="s">
        <v>341</v>
      </c>
      <c r="C87" s="40" t="s">
        <v>341</v>
      </c>
      <c r="D87" s="40" t="s">
        <v>341</v>
      </c>
      <c r="E87" s="40" t="s">
        <v>341</v>
      </c>
      <c r="F87" s="41" t="s">
        <v>341</v>
      </c>
      <c r="G87" s="61" t="s">
        <v>341</v>
      </c>
      <c r="H87" s="61" t="s">
        <v>341</v>
      </c>
      <c r="I87" s="61" t="s">
        <v>341</v>
      </c>
      <c r="J87" s="61" t="s">
        <v>341</v>
      </c>
      <c r="K87" s="61" t="s">
        <v>341</v>
      </c>
      <c r="L87" s="42"/>
    </row>
    <row r="88" spans="1:22" s="32" customFormat="1"/>
    <row r="89" spans="1:22" s="32" customFormat="1"/>
    <row r="90" spans="1:22" s="32" customFormat="1"/>
    <row r="91" spans="1:22" s="32" customFormat="1"/>
    <row r="92" spans="1:22" s="32" customFormat="1"/>
    <row r="93" spans="1:22">
      <c r="A93" s="43"/>
      <c r="B93" s="43"/>
      <c r="C93" s="43"/>
      <c r="D93" s="45"/>
      <c r="E93" s="45"/>
      <c r="F93" s="45"/>
      <c r="G93" s="45"/>
      <c r="H93" s="45"/>
      <c r="I93" s="45"/>
      <c r="J93" s="45"/>
      <c r="K93" s="43"/>
      <c r="L93" s="43"/>
      <c r="M93" s="43"/>
      <c r="N93" s="43"/>
      <c r="O93" s="43"/>
      <c r="P93" s="43"/>
      <c r="Q93" s="43"/>
      <c r="R93" s="43"/>
      <c r="S93" s="43"/>
    </row>
    <row r="94" spans="1:22">
      <c r="B94" s="40"/>
      <c r="C94" s="40"/>
    </row>
    <row r="95" spans="1:22">
      <c r="T95" s="43"/>
      <c r="U95" s="43"/>
      <c r="V95" s="43"/>
    </row>
    <row r="97" spans="2:22">
      <c r="B97" s="40"/>
      <c r="C97" s="40"/>
      <c r="T97" s="43"/>
      <c r="U97" s="43"/>
      <c r="V97" s="43"/>
    </row>
    <row r="98" spans="2:22">
      <c r="B98" s="40"/>
      <c r="C98" s="40"/>
    </row>
    <row r="99" spans="2:22">
      <c r="B99" s="40"/>
      <c r="C99" s="40"/>
      <c r="T99" s="43"/>
      <c r="U99" s="43"/>
      <c r="V99" s="43"/>
    </row>
    <row r="100" spans="2:22">
      <c r="B100" s="40"/>
      <c r="C100" s="40"/>
    </row>
    <row r="101" spans="2:22">
      <c r="B101" s="40"/>
      <c r="C101" s="40"/>
      <c r="T101" s="43"/>
      <c r="U101" s="43"/>
      <c r="V101" s="43"/>
    </row>
    <row r="102" spans="2:22">
      <c r="B102" s="40"/>
      <c r="C102" s="40"/>
    </row>
    <row r="103" spans="2:22">
      <c r="B103" s="40"/>
      <c r="C103" s="40"/>
      <c r="T103" s="43"/>
      <c r="U103" s="43"/>
      <c r="V103" s="43"/>
    </row>
    <row r="104" spans="2:22">
      <c r="B104" s="40"/>
      <c r="C104" s="40"/>
    </row>
    <row r="105" spans="2:22">
      <c r="B105" s="40"/>
      <c r="C105" s="40"/>
      <c r="T105" s="43"/>
      <c r="U105" s="43"/>
      <c r="V105" s="43"/>
    </row>
    <row r="106" spans="2:22">
      <c r="B106" s="40"/>
      <c r="C106" s="40"/>
    </row>
    <row r="107" spans="2:22">
      <c r="B107" s="40"/>
      <c r="C107" s="40"/>
      <c r="T107" s="43"/>
      <c r="U107" s="43"/>
      <c r="V107" s="43"/>
    </row>
    <row r="108" spans="2:22">
      <c r="B108" s="40"/>
      <c r="C108" s="40"/>
    </row>
    <row r="109" spans="2:22">
      <c r="B109" s="40"/>
      <c r="C109" s="40"/>
      <c r="T109" s="43"/>
      <c r="U109" s="43"/>
      <c r="V109" s="43"/>
    </row>
    <row r="110" spans="2:22">
      <c r="B110" s="40"/>
      <c r="C110" s="40"/>
    </row>
    <row r="111" spans="2:22">
      <c r="T111" s="43"/>
      <c r="U111" s="43"/>
      <c r="V111" s="43"/>
    </row>
    <row r="118" spans="1:11">
      <c r="K118" s="42"/>
    </row>
    <row r="119" spans="1:11">
      <c r="A119" s="43" t="s">
        <v>341</v>
      </c>
      <c r="B119" s="43"/>
      <c r="C119" s="43"/>
      <c r="D119" s="45"/>
      <c r="E119" s="62" t="s">
        <v>341</v>
      </c>
      <c r="F119" s="62" t="s">
        <v>341</v>
      </c>
      <c r="G119" s="62" t="s">
        <v>341</v>
      </c>
      <c r="H119" s="62" t="s">
        <v>341</v>
      </c>
      <c r="I119" s="62" t="s">
        <v>341</v>
      </c>
      <c r="J119" s="62"/>
      <c r="K119" s="45"/>
    </row>
    <row r="120" spans="1:11">
      <c r="A120" s="43" t="s">
        <v>347</v>
      </c>
      <c r="B120" s="43"/>
      <c r="C120" s="43"/>
      <c r="D120" s="45"/>
      <c r="E120" s="63">
        <v>0</v>
      </c>
      <c r="F120" s="63">
        <v>1</v>
      </c>
      <c r="G120" s="63">
        <v>2</v>
      </c>
      <c r="H120" s="63">
        <v>3</v>
      </c>
      <c r="I120" s="63">
        <v>4</v>
      </c>
      <c r="J120" s="63"/>
      <c r="K120" s="45"/>
    </row>
    <row r="121" spans="1:11">
      <c r="A121" s="43" t="s">
        <v>341</v>
      </c>
      <c r="B121" s="43"/>
      <c r="C121" s="43"/>
      <c r="D121" s="45"/>
      <c r="E121" s="62" t="s">
        <v>341</v>
      </c>
      <c r="F121" s="62" t="s">
        <v>341</v>
      </c>
      <c r="G121" s="62" t="s">
        <v>341</v>
      </c>
      <c r="H121" s="62" t="s">
        <v>341</v>
      </c>
      <c r="I121" s="62" t="s">
        <v>341</v>
      </c>
      <c r="J121" s="62"/>
      <c r="K121" s="45"/>
    </row>
    <row r="122" spans="1:11">
      <c r="A122" s="43"/>
      <c r="B122" s="43"/>
      <c r="C122" s="43"/>
      <c r="D122" s="45"/>
      <c r="E122" s="62"/>
      <c r="F122" s="62"/>
      <c r="G122" s="62"/>
      <c r="H122" s="62"/>
      <c r="I122" s="62"/>
      <c r="J122" s="62"/>
      <c r="K122" s="45"/>
    </row>
    <row r="123" spans="1:11">
      <c r="A123" s="43" t="s">
        <v>373</v>
      </c>
      <c r="B123" s="43"/>
      <c r="C123" s="43"/>
      <c r="D123" s="45"/>
      <c r="E123" s="62">
        <v>0</v>
      </c>
      <c r="F123" s="62">
        <v>1.1000000000000001</v>
      </c>
      <c r="G123" s="62">
        <v>1.5</v>
      </c>
      <c r="H123" s="62">
        <v>2.6</v>
      </c>
      <c r="I123" s="62">
        <v>2.9</v>
      </c>
      <c r="J123" s="62"/>
      <c r="K123" s="45"/>
    </row>
    <row r="124" spans="1:11">
      <c r="B124" s="40"/>
      <c r="C124" s="40"/>
      <c r="E124" s="61"/>
      <c r="F124" s="61"/>
      <c r="G124" s="61"/>
      <c r="H124" s="61"/>
      <c r="I124" s="61"/>
      <c r="J124" s="61"/>
      <c r="K124" s="42"/>
    </row>
    <row r="125" spans="1:11">
      <c r="A125" s="43" t="s">
        <v>374</v>
      </c>
      <c r="B125" s="43"/>
      <c r="C125" s="43"/>
      <c r="D125" s="45"/>
      <c r="E125" s="62">
        <v>0</v>
      </c>
      <c r="F125" s="62">
        <v>1.6</v>
      </c>
      <c r="G125" s="62">
        <v>2.4</v>
      </c>
      <c r="H125" s="62">
        <v>2.2999999999999998</v>
      </c>
      <c r="I125" s="62">
        <v>2.4</v>
      </c>
      <c r="J125" s="62"/>
      <c r="K125" s="45"/>
    </row>
    <row r="126" spans="1:11">
      <c r="B126" s="40"/>
      <c r="C126" s="40"/>
      <c r="E126" s="61"/>
      <c r="F126" s="61"/>
      <c r="G126" s="61"/>
      <c r="H126" s="61"/>
      <c r="I126" s="61"/>
      <c r="J126" s="61"/>
      <c r="K126" s="42"/>
    </row>
    <row r="127" spans="1:11">
      <c r="A127" s="43" t="s">
        <v>375</v>
      </c>
      <c r="B127" s="43"/>
      <c r="C127" s="43"/>
      <c r="D127" s="45"/>
      <c r="E127" s="62">
        <v>0</v>
      </c>
      <c r="F127" s="62">
        <v>1.3</v>
      </c>
      <c r="G127" s="62">
        <v>2</v>
      </c>
      <c r="H127" s="62">
        <v>1.4</v>
      </c>
      <c r="I127" s="62">
        <v>1.8</v>
      </c>
      <c r="J127" s="62"/>
      <c r="K127" s="45"/>
    </row>
    <row r="128" spans="1:11">
      <c r="B128" s="40"/>
      <c r="C128" s="40"/>
      <c r="E128" s="61"/>
      <c r="F128" s="61"/>
      <c r="G128" s="61"/>
      <c r="H128" s="61"/>
      <c r="I128" s="61"/>
      <c r="J128" s="61"/>
      <c r="K128" s="42"/>
    </row>
    <row r="129" spans="1:23">
      <c r="A129" s="43" t="s">
        <v>376</v>
      </c>
      <c r="B129" s="43"/>
      <c r="C129" s="43"/>
      <c r="D129" s="45"/>
      <c r="E129" s="62">
        <v>0</v>
      </c>
      <c r="F129" s="62">
        <v>1.1000000000000001</v>
      </c>
      <c r="G129" s="62">
        <v>0.6</v>
      </c>
      <c r="H129" s="62">
        <v>0.9</v>
      </c>
      <c r="I129" s="62">
        <v>1.7</v>
      </c>
      <c r="J129" s="62"/>
      <c r="K129" s="45"/>
    </row>
    <row r="130" spans="1:23">
      <c r="B130" s="40"/>
      <c r="C130" s="40"/>
      <c r="E130" s="61"/>
      <c r="F130" s="61"/>
      <c r="G130" s="61"/>
      <c r="H130" s="61"/>
      <c r="I130" s="61"/>
      <c r="J130" s="61"/>
      <c r="K130" s="42"/>
    </row>
    <row r="131" spans="1:23">
      <c r="A131" s="43" t="s">
        <v>377</v>
      </c>
      <c r="B131" s="43"/>
      <c r="C131" s="43"/>
      <c r="D131" s="45"/>
      <c r="E131" s="62">
        <v>0</v>
      </c>
      <c r="F131" s="62">
        <v>1.6</v>
      </c>
      <c r="G131" s="62">
        <v>0.8</v>
      </c>
      <c r="H131" s="62">
        <v>2</v>
      </c>
      <c r="I131" s="62">
        <v>1.9</v>
      </c>
      <c r="J131" s="62"/>
      <c r="K131" s="45"/>
    </row>
    <row r="132" spans="1:23" s="43" customFormat="1">
      <c r="A132" s="40"/>
      <c r="B132" s="40"/>
      <c r="C132" s="40"/>
      <c r="D132" s="42"/>
      <c r="E132" s="61"/>
      <c r="F132" s="61"/>
      <c r="G132" s="61"/>
      <c r="H132" s="61"/>
      <c r="I132" s="61"/>
      <c r="J132" s="61"/>
      <c r="K132" s="42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</row>
    <row r="133" spans="1:23">
      <c r="A133" s="43" t="s">
        <v>378</v>
      </c>
      <c r="B133" s="43"/>
      <c r="C133" s="43"/>
      <c r="D133" s="45"/>
      <c r="E133" s="62">
        <v>0</v>
      </c>
      <c r="F133" s="62">
        <v>1.3</v>
      </c>
      <c r="G133" s="62">
        <v>0.9</v>
      </c>
      <c r="H133" s="62">
        <v>2.2000000000000002</v>
      </c>
      <c r="I133" s="62">
        <v>1.4</v>
      </c>
      <c r="J133" s="62"/>
      <c r="K133" s="45"/>
    </row>
    <row r="134" spans="1:23" s="43" customFormat="1">
      <c r="A134" s="40"/>
      <c r="B134" s="40"/>
      <c r="C134" s="40"/>
      <c r="D134" s="42"/>
      <c r="E134" s="61" t="s">
        <v>341</v>
      </c>
      <c r="F134" s="61" t="s">
        <v>341</v>
      </c>
      <c r="G134" s="61" t="s">
        <v>341</v>
      </c>
      <c r="H134" s="61" t="s">
        <v>341</v>
      </c>
      <c r="I134" s="61" t="s">
        <v>341</v>
      </c>
      <c r="J134" s="61"/>
      <c r="K134" s="42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</row>
    <row r="135" spans="1:23">
      <c r="A135" s="43" t="s">
        <v>341</v>
      </c>
      <c r="B135" s="43"/>
      <c r="C135" s="43"/>
      <c r="D135" s="45"/>
      <c r="E135" s="62"/>
      <c r="F135" s="62"/>
      <c r="G135" s="62"/>
      <c r="H135" s="62"/>
      <c r="I135" s="62"/>
      <c r="J135" s="45"/>
    </row>
    <row r="136" spans="1:23" s="43" customFormat="1">
      <c r="B136" s="40"/>
      <c r="C136" s="40"/>
      <c r="D136" s="42"/>
      <c r="E136" s="42"/>
      <c r="F136" s="42"/>
      <c r="G136" s="42"/>
      <c r="H136" s="42"/>
      <c r="I136" s="42"/>
      <c r="J136" s="42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</row>
    <row r="137" spans="1:23">
      <c r="B137" s="43"/>
      <c r="C137" s="43"/>
      <c r="D137" s="45"/>
      <c r="E137" s="45"/>
      <c r="F137" s="45"/>
      <c r="G137" s="45"/>
      <c r="H137" s="45"/>
      <c r="I137" s="45"/>
      <c r="J137" s="45"/>
    </row>
    <row r="138" spans="1:23" s="43" customFormat="1">
      <c r="B138" s="40"/>
      <c r="C138" s="40"/>
      <c r="D138" s="42"/>
      <c r="E138" s="42"/>
      <c r="F138" s="42"/>
      <c r="G138" s="42"/>
      <c r="H138" s="42"/>
      <c r="I138" s="42"/>
      <c r="J138" s="42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</row>
    <row r="139" spans="1:23">
      <c r="B139" s="43"/>
      <c r="C139" s="43"/>
      <c r="D139" s="45"/>
      <c r="E139" s="45"/>
      <c r="F139" s="45"/>
      <c r="G139" s="45"/>
      <c r="H139" s="45"/>
      <c r="I139" s="45"/>
      <c r="J139" s="45"/>
    </row>
    <row r="140" spans="1:23" s="43" customFormat="1">
      <c r="B140" s="42"/>
      <c r="C140" s="42"/>
      <c r="D140" s="42"/>
      <c r="E140" s="42"/>
      <c r="F140" s="42"/>
      <c r="G140" s="42"/>
      <c r="H140" s="42"/>
      <c r="I140" s="42"/>
      <c r="J140" s="42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</row>
    <row r="142" spans="1:23" s="43" customFormat="1">
      <c r="A142" s="40"/>
      <c r="B142" s="42"/>
      <c r="C142" s="42"/>
      <c r="D142" s="42"/>
      <c r="E142" s="42"/>
      <c r="F142" s="42"/>
      <c r="G142" s="42"/>
      <c r="H142" s="42"/>
      <c r="I142" s="42"/>
      <c r="J142" s="42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</row>
    <row r="144" spans="1:23" s="43" customFormat="1">
      <c r="A144" s="40"/>
      <c r="B144" s="42"/>
      <c r="C144" s="42"/>
      <c r="D144" s="42"/>
      <c r="E144" s="42"/>
      <c r="F144" s="42"/>
      <c r="G144" s="42"/>
      <c r="H144" s="42"/>
      <c r="I144" s="42"/>
      <c r="J144" s="42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</row>
    <row r="146" spans="1:22" s="43" customFormat="1">
      <c r="A146" s="40"/>
      <c r="B146" s="42"/>
      <c r="C146" s="42"/>
      <c r="D146" s="42"/>
      <c r="E146" s="42"/>
      <c r="F146" s="42"/>
      <c r="G146" s="42"/>
      <c r="H146" s="42"/>
      <c r="I146" s="42"/>
      <c r="J146" s="42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</row>
    <row r="148" spans="1:22" s="43" customFormat="1">
      <c r="A148" s="40"/>
      <c r="B148" s="42"/>
      <c r="C148" s="42"/>
      <c r="D148" s="42"/>
      <c r="E148" s="42"/>
      <c r="F148" s="42"/>
      <c r="G148" s="42"/>
      <c r="H148" s="42"/>
      <c r="I148" s="42"/>
      <c r="J148" s="42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</row>
  </sheetData>
  <phoneticPr fontId="1"/>
  <pageMargins left="0.7" right="0.7" top="0.75" bottom="0.75" header="0.3" footer="0.3"/>
  <pageSetup paperSize="9" scale="3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W148"/>
  <sheetViews>
    <sheetView topLeftCell="A85" zoomScaleNormal="100" zoomScaleSheetLayoutView="100" workbookViewId="0">
      <selection activeCell="A88" sqref="A88"/>
    </sheetView>
  </sheetViews>
  <sheetFormatPr defaultColWidth="9" defaultRowHeight="15"/>
  <cols>
    <col min="1" max="1" width="10.625" style="40" customWidth="1"/>
    <col min="2" max="10" width="9" style="42"/>
    <col min="11" max="16384" width="9" style="40"/>
  </cols>
  <sheetData>
    <row r="1" spans="1:10" s="32" customFormat="1">
      <c r="A1" s="32" t="s">
        <v>439</v>
      </c>
      <c r="F1" s="32" t="s">
        <v>413</v>
      </c>
      <c r="G1" s="32" t="s">
        <v>339</v>
      </c>
    </row>
    <row r="2" spans="1:10" s="32" customFormat="1">
      <c r="A2" s="32" t="s">
        <v>373</v>
      </c>
    </row>
    <row r="3" spans="1:10" s="32" customFormat="1">
      <c r="A3" s="32" t="s">
        <v>341</v>
      </c>
      <c r="B3" s="32" t="s">
        <v>341</v>
      </c>
      <c r="C3" s="32" t="s">
        <v>341</v>
      </c>
      <c r="D3" s="32" t="s">
        <v>341</v>
      </c>
      <c r="E3" s="32" t="s">
        <v>341</v>
      </c>
      <c r="F3" s="32" t="s">
        <v>341</v>
      </c>
    </row>
    <row r="4" spans="1:10" s="32" customFormat="1">
      <c r="A4" s="32" t="s">
        <v>342</v>
      </c>
      <c r="B4" s="32">
        <v>0</v>
      </c>
      <c r="C4" s="32">
        <v>1</v>
      </c>
      <c r="D4" s="32">
        <v>2</v>
      </c>
      <c r="E4" s="32">
        <v>3</v>
      </c>
      <c r="F4" s="32">
        <v>4</v>
      </c>
    </row>
    <row r="5" spans="1:10" s="32" customFormat="1">
      <c r="A5" s="32" t="s">
        <v>341</v>
      </c>
      <c r="B5" s="32" t="s">
        <v>341</v>
      </c>
      <c r="C5" s="32" t="s">
        <v>341</v>
      </c>
      <c r="D5" s="32" t="s">
        <v>341</v>
      </c>
      <c r="E5" s="32" t="s">
        <v>341</v>
      </c>
      <c r="F5" s="32" t="s">
        <v>341</v>
      </c>
    </row>
    <row r="6" spans="1:10" s="32" customFormat="1">
      <c r="A6" s="32">
        <v>1</v>
      </c>
      <c r="B6" s="60">
        <v>0</v>
      </c>
      <c r="C6" s="60">
        <v>-4.4000000000000004</v>
      </c>
      <c r="D6" s="60">
        <v>-5.3</v>
      </c>
      <c r="E6" s="60">
        <v>-2.4</v>
      </c>
      <c r="F6" s="60">
        <v>-1.9</v>
      </c>
      <c r="G6" s="60"/>
      <c r="H6" s="60"/>
      <c r="I6" s="60"/>
      <c r="J6" s="60"/>
    </row>
    <row r="7" spans="1:10" s="32" customFormat="1">
      <c r="A7" s="32">
        <v>2</v>
      </c>
      <c r="B7" s="60">
        <v>0</v>
      </c>
      <c r="C7" s="60">
        <v>-2.2999999999999998</v>
      </c>
      <c r="D7" s="60">
        <v>-1.4</v>
      </c>
      <c r="E7" s="60">
        <v>0.9</v>
      </c>
      <c r="F7" s="60">
        <v>1.4</v>
      </c>
      <c r="G7" s="60"/>
      <c r="H7" s="60"/>
      <c r="I7" s="60"/>
      <c r="J7" s="60"/>
    </row>
    <row r="8" spans="1:10" s="32" customFormat="1">
      <c r="A8" s="32">
        <v>3</v>
      </c>
      <c r="B8" s="60">
        <v>0</v>
      </c>
      <c r="C8" s="60">
        <v>-2.9</v>
      </c>
      <c r="D8" s="60">
        <v>-1</v>
      </c>
      <c r="E8" s="60">
        <v>0</v>
      </c>
      <c r="F8" s="60">
        <v>-1</v>
      </c>
      <c r="G8" s="60"/>
      <c r="H8" s="60"/>
      <c r="I8" s="60"/>
      <c r="J8" s="60"/>
    </row>
    <row r="9" spans="1:10" s="32" customFormat="1">
      <c r="A9" s="32">
        <v>4</v>
      </c>
      <c r="B9" s="60">
        <v>0</v>
      </c>
      <c r="C9" s="60">
        <v>-0.5</v>
      </c>
      <c r="D9" s="60">
        <v>-1.4</v>
      </c>
      <c r="E9" s="60">
        <v>0</v>
      </c>
      <c r="F9" s="60">
        <v>1.9</v>
      </c>
      <c r="G9" s="60"/>
      <c r="H9" s="60"/>
      <c r="I9" s="60"/>
      <c r="J9" s="60"/>
    </row>
    <row r="10" spans="1:10" s="32" customFormat="1">
      <c r="A10" s="32">
        <v>5</v>
      </c>
      <c r="B10" s="60">
        <v>0</v>
      </c>
      <c r="C10" s="60">
        <v>-1.5</v>
      </c>
      <c r="D10" s="60">
        <v>-1</v>
      </c>
      <c r="E10" s="60">
        <v>-1</v>
      </c>
      <c r="F10" s="60">
        <v>3</v>
      </c>
      <c r="G10" s="60"/>
      <c r="H10" s="60"/>
      <c r="I10" s="60"/>
      <c r="J10" s="60"/>
    </row>
    <row r="11" spans="1:10" s="32" customFormat="1">
      <c r="A11" s="32">
        <v>6</v>
      </c>
      <c r="B11" s="32">
        <v>0</v>
      </c>
      <c r="C11" s="32">
        <v>-1.4</v>
      </c>
      <c r="D11" s="32">
        <v>0.5</v>
      </c>
      <c r="E11" s="32">
        <v>0.9</v>
      </c>
      <c r="F11" s="32">
        <v>4.2</v>
      </c>
    </row>
    <row r="12" spans="1:10" s="32" customFormat="1">
      <c r="A12" s="32" t="s">
        <v>439</v>
      </c>
      <c r="F12" s="32" t="s">
        <v>413</v>
      </c>
      <c r="G12" s="32" t="s">
        <v>339</v>
      </c>
    </row>
    <row r="13" spans="1:10" s="32" customFormat="1">
      <c r="A13" s="32" t="s">
        <v>374</v>
      </c>
    </row>
    <row r="14" spans="1:10" s="32" customFormat="1">
      <c r="A14" s="32" t="s">
        <v>341</v>
      </c>
      <c r="B14" s="32" t="s">
        <v>341</v>
      </c>
      <c r="C14" s="32" t="s">
        <v>341</v>
      </c>
      <c r="D14" s="32" t="s">
        <v>341</v>
      </c>
      <c r="E14" s="32" t="s">
        <v>341</v>
      </c>
      <c r="F14" s="32" t="s">
        <v>341</v>
      </c>
    </row>
    <row r="15" spans="1:10" s="32" customFormat="1">
      <c r="A15" s="32" t="s">
        <v>342</v>
      </c>
      <c r="B15" s="32">
        <v>0</v>
      </c>
      <c r="C15" s="32">
        <v>1</v>
      </c>
      <c r="D15" s="32">
        <v>2</v>
      </c>
      <c r="E15" s="32">
        <v>3</v>
      </c>
      <c r="F15" s="32">
        <v>4</v>
      </c>
    </row>
    <row r="16" spans="1:10" s="32" customFormat="1">
      <c r="A16" s="32" t="s">
        <v>341</v>
      </c>
      <c r="B16" s="60" t="s">
        <v>341</v>
      </c>
      <c r="C16" s="60" t="s">
        <v>341</v>
      </c>
      <c r="D16" s="60" t="s">
        <v>341</v>
      </c>
      <c r="E16" s="60" t="s">
        <v>341</v>
      </c>
      <c r="F16" s="60" t="s">
        <v>341</v>
      </c>
      <c r="G16" s="60"/>
      <c r="H16" s="60"/>
      <c r="I16" s="60"/>
      <c r="J16" s="60"/>
    </row>
    <row r="17" spans="1:10" s="32" customFormat="1">
      <c r="A17" s="32">
        <v>1</v>
      </c>
      <c r="B17" s="60">
        <v>0</v>
      </c>
      <c r="C17" s="60">
        <v>-3.6</v>
      </c>
      <c r="D17" s="60">
        <v>-1.4</v>
      </c>
      <c r="E17" s="60">
        <v>0.5</v>
      </c>
      <c r="F17" s="60">
        <v>0.5</v>
      </c>
      <c r="G17" s="60"/>
      <c r="H17" s="60"/>
      <c r="I17" s="60"/>
      <c r="J17" s="60"/>
    </row>
    <row r="18" spans="1:10" s="32" customFormat="1">
      <c r="A18" s="32">
        <v>2</v>
      </c>
      <c r="B18" s="60">
        <v>0</v>
      </c>
      <c r="C18" s="60">
        <v>-3.2</v>
      </c>
      <c r="D18" s="60">
        <v>-3.7</v>
      </c>
      <c r="E18" s="60">
        <v>-5</v>
      </c>
      <c r="F18" s="60">
        <v>-3.7</v>
      </c>
      <c r="G18" s="60"/>
      <c r="H18" s="60"/>
      <c r="I18" s="60"/>
      <c r="J18" s="60"/>
    </row>
    <row r="19" spans="1:10" s="32" customFormat="1">
      <c r="A19" s="32">
        <v>3</v>
      </c>
      <c r="B19" s="60">
        <v>0</v>
      </c>
      <c r="C19" s="60">
        <v>-4</v>
      </c>
      <c r="D19" s="60">
        <v>-5.5</v>
      </c>
      <c r="E19" s="60">
        <v>-4.5</v>
      </c>
      <c r="F19" s="60">
        <v>-2</v>
      </c>
      <c r="G19" s="60"/>
      <c r="H19" s="60"/>
      <c r="I19" s="60"/>
      <c r="J19" s="60"/>
    </row>
    <row r="20" spans="1:10" s="32" customFormat="1">
      <c r="A20" s="32">
        <v>4</v>
      </c>
      <c r="B20" s="60">
        <v>0</v>
      </c>
      <c r="C20" s="60">
        <v>-3.4</v>
      </c>
      <c r="D20" s="60">
        <v>-1.5</v>
      </c>
      <c r="E20" s="60">
        <v>-1.5</v>
      </c>
      <c r="F20" s="60">
        <v>0</v>
      </c>
      <c r="G20" s="60"/>
      <c r="H20" s="60"/>
      <c r="I20" s="60"/>
      <c r="J20" s="60"/>
    </row>
    <row r="21" spans="1:10" s="32" customFormat="1">
      <c r="A21" s="32">
        <v>5</v>
      </c>
      <c r="B21" s="32">
        <v>0</v>
      </c>
      <c r="C21" s="32">
        <v>-3.3</v>
      </c>
      <c r="D21" s="32">
        <v>-2.9</v>
      </c>
      <c r="E21" s="32">
        <v>-4.8</v>
      </c>
      <c r="F21" s="32">
        <v>-3.8</v>
      </c>
    </row>
    <row r="22" spans="1:10" s="32" customFormat="1">
      <c r="A22" s="32">
        <v>6</v>
      </c>
      <c r="B22" s="32">
        <v>0</v>
      </c>
      <c r="C22" s="32">
        <v>0</v>
      </c>
      <c r="D22" s="32">
        <v>3.4</v>
      </c>
      <c r="E22" s="32">
        <v>2.5</v>
      </c>
      <c r="F22" s="32">
        <v>3.9</v>
      </c>
    </row>
    <row r="23" spans="1:10" s="32" customFormat="1">
      <c r="A23" s="32" t="s">
        <v>439</v>
      </c>
      <c r="F23" s="32" t="s">
        <v>413</v>
      </c>
      <c r="G23" s="32" t="s">
        <v>339</v>
      </c>
    </row>
    <row r="24" spans="1:10" s="32" customFormat="1">
      <c r="A24" s="32" t="s">
        <v>375</v>
      </c>
    </row>
    <row r="25" spans="1:10" s="32" customFormat="1">
      <c r="A25" s="32" t="s">
        <v>341</v>
      </c>
      <c r="B25" s="32" t="s">
        <v>341</v>
      </c>
      <c r="C25" s="32" t="s">
        <v>341</v>
      </c>
      <c r="D25" s="32" t="s">
        <v>341</v>
      </c>
      <c r="E25" s="32" t="s">
        <v>341</v>
      </c>
      <c r="F25" s="32" t="s">
        <v>341</v>
      </c>
    </row>
    <row r="26" spans="1:10" s="32" customFormat="1">
      <c r="A26" s="32" t="s">
        <v>342</v>
      </c>
      <c r="B26" s="60">
        <v>0</v>
      </c>
      <c r="C26" s="60">
        <v>1</v>
      </c>
      <c r="D26" s="60">
        <v>2</v>
      </c>
      <c r="E26" s="60">
        <v>3</v>
      </c>
      <c r="F26" s="60">
        <v>4</v>
      </c>
      <c r="G26" s="60"/>
      <c r="H26" s="60"/>
      <c r="I26" s="60"/>
      <c r="J26" s="60"/>
    </row>
    <row r="27" spans="1:10" s="32" customFormat="1">
      <c r="A27" s="32" t="s">
        <v>341</v>
      </c>
      <c r="B27" s="60" t="s">
        <v>341</v>
      </c>
      <c r="C27" s="60" t="s">
        <v>341</v>
      </c>
      <c r="D27" s="60" t="s">
        <v>341</v>
      </c>
      <c r="E27" s="60" t="s">
        <v>341</v>
      </c>
      <c r="F27" s="60" t="s">
        <v>341</v>
      </c>
      <c r="G27" s="60"/>
      <c r="H27" s="60"/>
      <c r="I27" s="60"/>
      <c r="J27" s="60"/>
    </row>
    <row r="28" spans="1:10" s="32" customFormat="1">
      <c r="A28" s="32">
        <v>1</v>
      </c>
      <c r="B28" s="60">
        <v>0</v>
      </c>
      <c r="C28" s="60">
        <v>0</v>
      </c>
      <c r="D28" s="60">
        <v>1.4</v>
      </c>
      <c r="E28" s="60">
        <v>1.4</v>
      </c>
      <c r="F28" s="60">
        <v>1.4</v>
      </c>
      <c r="G28" s="60"/>
      <c r="H28" s="60"/>
      <c r="I28" s="60"/>
      <c r="J28" s="60"/>
    </row>
    <row r="29" spans="1:10" s="32" customFormat="1">
      <c r="A29" s="32">
        <v>2</v>
      </c>
      <c r="B29" s="60">
        <v>0</v>
      </c>
      <c r="C29" s="60">
        <v>-0.5</v>
      </c>
      <c r="D29" s="60">
        <v>0.9</v>
      </c>
      <c r="E29" s="60">
        <v>1.9</v>
      </c>
      <c r="F29" s="60">
        <v>1.9</v>
      </c>
      <c r="G29" s="60"/>
      <c r="H29" s="60"/>
      <c r="I29" s="60"/>
      <c r="J29" s="60"/>
    </row>
    <row r="30" spans="1:10" s="32" customFormat="1">
      <c r="A30" s="32">
        <v>3</v>
      </c>
      <c r="B30" s="60">
        <v>0</v>
      </c>
      <c r="C30" s="60">
        <v>-1.8</v>
      </c>
      <c r="D30" s="60">
        <v>1.3</v>
      </c>
      <c r="E30" s="60">
        <v>0.4</v>
      </c>
      <c r="F30" s="60">
        <v>1.3</v>
      </c>
      <c r="G30" s="60"/>
      <c r="H30" s="60"/>
      <c r="I30" s="60"/>
      <c r="J30" s="60"/>
    </row>
    <row r="31" spans="1:10" s="32" customFormat="1">
      <c r="A31" s="32">
        <v>4</v>
      </c>
      <c r="B31" s="32">
        <v>0</v>
      </c>
      <c r="C31" s="32">
        <v>-2.7</v>
      </c>
      <c r="D31" s="32">
        <v>-0.9</v>
      </c>
      <c r="E31" s="32">
        <v>-1.3</v>
      </c>
      <c r="F31" s="32">
        <v>-0.4</v>
      </c>
    </row>
    <row r="32" spans="1:10" s="32" customFormat="1">
      <c r="A32" s="32">
        <v>5</v>
      </c>
      <c r="B32" s="32">
        <v>0</v>
      </c>
      <c r="C32" s="32">
        <v>-1.9</v>
      </c>
      <c r="D32" s="32">
        <v>0.5</v>
      </c>
      <c r="E32" s="32">
        <v>3.3</v>
      </c>
      <c r="F32" s="32">
        <v>2.4</v>
      </c>
    </row>
    <row r="33" spans="1:10" s="32" customFormat="1">
      <c r="A33" s="32">
        <v>6</v>
      </c>
      <c r="B33" s="32">
        <v>0</v>
      </c>
      <c r="C33" s="32">
        <v>-2.4</v>
      </c>
      <c r="D33" s="32">
        <v>-1.9</v>
      </c>
      <c r="E33" s="32">
        <v>-1.9</v>
      </c>
      <c r="F33" s="32">
        <v>-1.4</v>
      </c>
    </row>
    <row r="34" spans="1:10" s="32" customFormat="1">
      <c r="A34" s="32" t="s">
        <v>439</v>
      </c>
      <c r="F34" s="32" t="s">
        <v>413</v>
      </c>
      <c r="G34" s="32" t="s">
        <v>339</v>
      </c>
    </row>
    <row r="35" spans="1:10" s="32" customFormat="1">
      <c r="A35" s="32" t="s">
        <v>376</v>
      </c>
    </row>
    <row r="36" spans="1:10" s="32" customFormat="1">
      <c r="A36" s="32" t="s">
        <v>341</v>
      </c>
      <c r="B36" s="60" t="s">
        <v>341</v>
      </c>
      <c r="C36" s="60" t="s">
        <v>341</v>
      </c>
      <c r="D36" s="60" t="s">
        <v>341</v>
      </c>
      <c r="E36" s="60" t="s">
        <v>341</v>
      </c>
      <c r="F36" s="60" t="s">
        <v>341</v>
      </c>
      <c r="G36" s="60"/>
      <c r="H36" s="60"/>
      <c r="I36" s="60"/>
      <c r="J36" s="60"/>
    </row>
    <row r="37" spans="1:10" s="32" customFormat="1">
      <c r="A37" s="32" t="s">
        <v>342</v>
      </c>
      <c r="B37" s="60">
        <v>0</v>
      </c>
      <c r="C37" s="60">
        <v>1</v>
      </c>
      <c r="D37" s="60">
        <v>2</v>
      </c>
      <c r="E37" s="60">
        <v>3</v>
      </c>
      <c r="F37" s="60">
        <v>4</v>
      </c>
      <c r="G37" s="60"/>
      <c r="H37" s="60"/>
      <c r="I37" s="60"/>
      <c r="J37" s="60"/>
    </row>
    <row r="38" spans="1:10" s="32" customFormat="1">
      <c r="A38" s="32" t="s">
        <v>341</v>
      </c>
      <c r="B38" s="60" t="s">
        <v>341</v>
      </c>
      <c r="C38" s="60" t="s">
        <v>341</v>
      </c>
      <c r="D38" s="60" t="s">
        <v>341</v>
      </c>
      <c r="E38" s="60" t="s">
        <v>341</v>
      </c>
      <c r="F38" s="60" t="s">
        <v>341</v>
      </c>
      <c r="G38" s="60"/>
      <c r="H38" s="60"/>
      <c r="I38" s="60"/>
      <c r="J38" s="60"/>
    </row>
    <row r="39" spans="1:10" s="32" customFormat="1">
      <c r="A39" s="32">
        <v>1</v>
      </c>
      <c r="B39" s="60">
        <v>0</v>
      </c>
      <c r="C39" s="60">
        <v>-1.5</v>
      </c>
      <c r="D39" s="60">
        <v>-2.5</v>
      </c>
      <c r="E39" s="60">
        <v>-3.5</v>
      </c>
      <c r="F39" s="60">
        <v>-3.5</v>
      </c>
      <c r="G39" s="60"/>
      <c r="H39" s="60"/>
      <c r="I39" s="60"/>
      <c r="J39" s="60"/>
    </row>
    <row r="40" spans="1:10" s="32" customFormat="1">
      <c r="A40" s="32">
        <v>2</v>
      </c>
      <c r="B40" s="60">
        <v>0</v>
      </c>
      <c r="C40" s="60">
        <v>0</v>
      </c>
      <c r="D40" s="60">
        <v>-1</v>
      </c>
      <c r="E40" s="60">
        <v>-2.5</v>
      </c>
      <c r="F40" s="60">
        <v>0</v>
      </c>
      <c r="G40" s="60"/>
      <c r="H40" s="60"/>
      <c r="I40" s="60"/>
      <c r="J40" s="60"/>
    </row>
    <row r="41" spans="1:10" s="32" customFormat="1">
      <c r="A41" s="32">
        <v>3</v>
      </c>
      <c r="B41" s="32">
        <v>0</v>
      </c>
      <c r="C41" s="32">
        <v>-1.9</v>
      </c>
      <c r="D41" s="32">
        <v>-0.5</v>
      </c>
      <c r="E41" s="32">
        <v>0</v>
      </c>
      <c r="F41" s="32">
        <v>0</v>
      </c>
    </row>
    <row r="42" spans="1:10" s="32" customFormat="1">
      <c r="A42" s="32">
        <v>4</v>
      </c>
      <c r="B42" s="32">
        <v>0</v>
      </c>
      <c r="C42" s="32">
        <v>-3.3</v>
      </c>
      <c r="D42" s="32">
        <v>-0.5</v>
      </c>
      <c r="E42" s="32">
        <v>-1.4</v>
      </c>
      <c r="F42" s="32">
        <v>0.5</v>
      </c>
    </row>
    <row r="43" spans="1:10" s="32" customFormat="1">
      <c r="A43" s="32">
        <v>5</v>
      </c>
      <c r="B43" s="32">
        <v>0</v>
      </c>
      <c r="C43" s="32">
        <v>-1.5</v>
      </c>
      <c r="D43" s="32">
        <v>-1</v>
      </c>
      <c r="E43" s="32">
        <v>-1.5</v>
      </c>
      <c r="F43" s="32">
        <v>-2</v>
      </c>
    </row>
    <row r="44" spans="1:10" s="32" customFormat="1">
      <c r="A44" s="32">
        <v>6</v>
      </c>
      <c r="B44" s="32">
        <v>0</v>
      </c>
      <c r="C44" s="32">
        <v>-4.4000000000000004</v>
      </c>
      <c r="D44" s="32">
        <v>-5.8</v>
      </c>
      <c r="E44" s="32">
        <v>-4.4000000000000004</v>
      </c>
      <c r="F44" s="32">
        <v>-5.3</v>
      </c>
    </row>
    <row r="45" spans="1:10" s="32" customFormat="1">
      <c r="A45" s="32" t="s">
        <v>439</v>
      </c>
      <c r="F45" s="32" t="s">
        <v>413</v>
      </c>
      <c r="G45" s="32" t="s">
        <v>339</v>
      </c>
    </row>
    <row r="46" spans="1:10" s="32" customFormat="1">
      <c r="A46" s="32" t="s">
        <v>377</v>
      </c>
      <c r="B46" s="60"/>
      <c r="C46" s="60"/>
      <c r="D46" s="60"/>
      <c r="E46" s="60"/>
      <c r="F46" s="60"/>
      <c r="G46" s="60"/>
      <c r="H46" s="60"/>
      <c r="I46" s="60"/>
      <c r="J46" s="60"/>
    </row>
    <row r="47" spans="1:10" s="32" customFormat="1">
      <c r="A47" s="32" t="s">
        <v>341</v>
      </c>
      <c r="B47" s="60" t="s">
        <v>341</v>
      </c>
      <c r="C47" s="60" t="s">
        <v>341</v>
      </c>
      <c r="D47" s="60" t="s">
        <v>341</v>
      </c>
      <c r="E47" s="60" t="s">
        <v>341</v>
      </c>
      <c r="F47" s="60" t="s">
        <v>341</v>
      </c>
      <c r="G47" s="60"/>
      <c r="H47" s="60"/>
      <c r="I47" s="60"/>
      <c r="J47" s="60"/>
    </row>
    <row r="48" spans="1:10" s="32" customFormat="1">
      <c r="A48" s="32" t="s">
        <v>342</v>
      </c>
      <c r="B48" s="60">
        <v>0</v>
      </c>
      <c r="C48" s="60">
        <v>1</v>
      </c>
      <c r="D48" s="60">
        <v>2</v>
      </c>
      <c r="E48" s="60">
        <v>3</v>
      </c>
      <c r="F48" s="60">
        <v>4</v>
      </c>
      <c r="G48" s="60"/>
      <c r="H48" s="60"/>
      <c r="I48" s="60"/>
      <c r="J48" s="60"/>
    </row>
    <row r="49" spans="1:10" s="32" customFormat="1">
      <c r="A49" s="32" t="s">
        <v>341</v>
      </c>
      <c r="B49" s="60" t="s">
        <v>341</v>
      </c>
      <c r="C49" s="60" t="s">
        <v>341</v>
      </c>
      <c r="D49" s="60" t="s">
        <v>341</v>
      </c>
      <c r="E49" s="60" t="s">
        <v>341</v>
      </c>
      <c r="F49" s="60" t="s">
        <v>341</v>
      </c>
      <c r="G49" s="60"/>
      <c r="H49" s="60"/>
      <c r="I49" s="60"/>
      <c r="J49" s="60"/>
    </row>
    <row r="50" spans="1:10" s="32" customFormat="1">
      <c r="A50" s="32">
        <v>1</v>
      </c>
      <c r="B50" s="60">
        <v>0</v>
      </c>
      <c r="C50" s="60">
        <v>-2.2999999999999998</v>
      </c>
      <c r="D50" s="60">
        <v>-0.9</v>
      </c>
      <c r="E50" s="60">
        <v>-2.2999999999999998</v>
      </c>
      <c r="F50" s="60">
        <v>-2.7</v>
      </c>
      <c r="G50" s="60"/>
      <c r="H50" s="60"/>
      <c r="I50" s="60"/>
      <c r="J50" s="60"/>
    </row>
    <row r="51" spans="1:10" s="32" customFormat="1">
      <c r="A51" s="32">
        <v>2</v>
      </c>
      <c r="B51" s="32">
        <v>0</v>
      </c>
      <c r="C51" s="32">
        <v>-3.2</v>
      </c>
      <c r="D51" s="32">
        <v>-2.2999999999999998</v>
      </c>
      <c r="E51" s="32">
        <v>-1.8</v>
      </c>
      <c r="F51" s="32">
        <v>-0.9</v>
      </c>
    </row>
    <row r="52" spans="1:10" s="32" customFormat="1">
      <c r="A52" s="32">
        <v>3</v>
      </c>
      <c r="B52" s="32">
        <v>0</v>
      </c>
      <c r="C52" s="32">
        <v>-3.2</v>
      </c>
      <c r="D52" s="32">
        <v>-4.5</v>
      </c>
      <c r="E52" s="32">
        <v>-5.5</v>
      </c>
      <c r="F52" s="32">
        <v>-4.5</v>
      </c>
    </row>
    <row r="53" spans="1:10" s="32" customFormat="1">
      <c r="A53" s="32">
        <v>4</v>
      </c>
      <c r="B53" s="32">
        <v>0</v>
      </c>
      <c r="C53" s="32">
        <v>-2.2000000000000002</v>
      </c>
      <c r="D53" s="32">
        <v>-2.6</v>
      </c>
      <c r="E53" s="32">
        <v>-2.2000000000000002</v>
      </c>
      <c r="F53" s="32">
        <v>-0.4</v>
      </c>
    </row>
    <row r="54" spans="1:10" s="32" customFormat="1">
      <c r="A54" s="32">
        <v>5</v>
      </c>
      <c r="B54" s="32">
        <v>0</v>
      </c>
      <c r="C54" s="32">
        <v>-2.7</v>
      </c>
      <c r="D54" s="32">
        <v>-0.9</v>
      </c>
      <c r="E54" s="32">
        <v>-2.2999999999999998</v>
      </c>
      <c r="F54" s="32">
        <v>-3.2</v>
      </c>
    </row>
    <row r="55" spans="1:10" s="32" customFormat="1">
      <c r="A55" s="32">
        <v>6</v>
      </c>
      <c r="B55" s="32">
        <v>0</v>
      </c>
      <c r="C55" s="32">
        <v>-1.9</v>
      </c>
      <c r="D55" s="32">
        <v>-3.9</v>
      </c>
      <c r="E55" s="32">
        <v>-3.9</v>
      </c>
      <c r="F55" s="32">
        <v>-2.9</v>
      </c>
    </row>
    <row r="56" spans="1:10" s="32" customFormat="1">
      <c r="A56" s="32" t="s">
        <v>439</v>
      </c>
      <c r="B56" s="60"/>
      <c r="C56" s="60"/>
      <c r="D56" s="60"/>
      <c r="E56" s="60"/>
      <c r="F56" s="60" t="s">
        <v>413</v>
      </c>
      <c r="G56" s="60" t="s">
        <v>339</v>
      </c>
      <c r="H56" s="60"/>
      <c r="I56" s="60"/>
      <c r="J56" s="60"/>
    </row>
    <row r="57" spans="1:10" s="32" customFormat="1">
      <c r="A57" s="32" t="s">
        <v>378</v>
      </c>
      <c r="B57" s="60"/>
      <c r="C57" s="60"/>
      <c r="D57" s="60"/>
      <c r="E57" s="60"/>
      <c r="F57" s="60"/>
      <c r="G57" s="60"/>
      <c r="H57" s="60"/>
      <c r="I57" s="60"/>
      <c r="J57" s="60"/>
    </row>
    <row r="58" spans="1:10" s="32" customFormat="1">
      <c r="A58" s="32" t="s">
        <v>341</v>
      </c>
      <c r="B58" s="60" t="s">
        <v>341</v>
      </c>
      <c r="C58" s="60" t="s">
        <v>341</v>
      </c>
      <c r="D58" s="60" t="s">
        <v>341</v>
      </c>
      <c r="E58" s="60" t="s">
        <v>341</v>
      </c>
      <c r="F58" s="60" t="s">
        <v>341</v>
      </c>
      <c r="G58" s="60"/>
      <c r="H58" s="60"/>
      <c r="I58" s="60"/>
      <c r="J58" s="60"/>
    </row>
    <row r="59" spans="1:10" s="32" customFormat="1">
      <c r="A59" s="32" t="s">
        <v>342</v>
      </c>
      <c r="B59" s="60">
        <v>0</v>
      </c>
      <c r="C59" s="60">
        <v>1</v>
      </c>
      <c r="D59" s="60">
        <v>2</v>
      </c>
      <c r="E59" s="60">
        <v>3</v>
      </c>
      <c r="F59" s="60">
        <v>4</v>
      </c>
      <c r="G59" s="60"/>
      <c r="H59" s="60"/>
      <c r="I59" s="60"/>
      <c r="J59" s="60"/>
    </row>
    <row r="60" spans="1:10" s="32" customFormat="1">
      <c r="A60" s="32" t="s">
        <v>341</v>
      </c>
      <c r="B60" s="60" t="s">
        <v>341</v>
      </c>
      <c r="C60" s="60" t="s">
        <v>341</v>
      </c>
      <c r="D60" s="60" t="s">
        <v>341</v>
      </c>
      <c r="E60" s="60" t="s">
        <v>341</v>
      </c>
      <c r="F60" s="60" t="s">
        <v>341</v>
      </c>
      <c r="G60" s="60"/>
      <c r="H60" s="60"/>
      <c r="I60" s="60"/>
      <c r="J60" s="60"/>
    </row>
    <row r="61" spans="1:10" s="32" customFormat="1">
      <c r="A61" s="32">
        <v>1</v>
      </c>
      <c r="B61" s="32">
        <v>0</v>
      </c>
      <c r="C61" s="32">
        <v>-1.9</v>
      </c>
      <c r="D61" s="32">
        <v>-1</v>
      </c>
      <c r="E61" s="32">
        <v>-0.5</v>
      </c>
      <c r="F61" s="32">
        <v>-1.4</v>
      </c>
    </row>
    <row r="62" spans="1:10" s="32" customFormat="1">
      <c r="A62" s="32">
        <v>2</v>
      </c>
      <c r="B62" s="32">
        <v>0</v>
      </c>
      <c r="C62" s="32">
        <v>-2.8</v>
      </c>
      <c r="D62" s="32">
        <v>-2.2999999999999998</v>
      </c>
      <c r="E62" s="32">
        <v>0.5</v>
      </c>
      <c r="F62" s="32">
        <v>0</v>
      </c>
    </row>
    <row r="63" spans="1:10" s="32" customFormat="1">
      <c r="A63" s="32">
        <v>3</v>
      </c>
      <c r="B63" s="32">
        <v>0</v>
      </c>
      <c r="C63" s="32">
        <v>-2.7</v>
      </c>
      <c r="D63" s="32">
        <v>-2.7</v>
      </c>
      <c r="E63" s="32">
        <v>-2.2000000000000002</v>
      </c>
      <c r="F63" s="32">
        <v>-1.3</v>
      </c>
    </row>
    <row r="64" spans="1:10" s="32" customFormat="1">
      <c r="A64" s="32">
        <v>4</v>
      </c>
      <c r="B64" s="32">
        <v>0</v>
      </c>
      <c r="C64" s="32">
        <v>0</v>
      </c>
      <c r="D64" s="32">
        <v>1.9</v>
      </c>
      <c r="E64" s="32">
        <v>2.4</v>
      </c>
      <c r="F64" s="32">
        <v>4.3</v>
      </c>
    </row>
    <row r="65" spans="1:21" s="32" customFormat="1">
      <c r="A65" s="32">
        <v>5</v>
      </c>
      <c r="B65" s="32">
        <v>0</v>
      </c>
      <c r="C65" s="32">
        <v>0</v>
      </c>
      <c r="D65" s="32">
        <v>2.9</v>
      </c>
      <c r="E65" s="32">
        <v>0.5</v>
      </c>
      <c r="F65" s="32">
        <v>1.9</v>
      </c>
    </row>
    <row r="66" spans="1:21" s="32" customFormat="1">
      <c r="A66" s="32">
        <v>6</v>
      </c>
      <c r="B66" s="60">
        <v>0</v>
      </c>
      <c r="C66" s="60">
        <v>-2.2000000000000002</v>
      </c>
      <c r="D66" s="60">
        <v>-1.3</v>
      </c>
      <c r="E66" s="60">
        <v>-2.2000000000000002</v>
      </c>
      <c r="F66" s="60">
        <v>-0.4</v>
      </c>
      <c r="G66" s="60"/>
      <c r="H66" s="60"/>
      <c r="I66" s="60"/>
      <c r="J66" s="60"/>
    </row>
    <row r="67" spans="1:21" s="32" customFormat="1"/>
    <row r="68" spans="1:21" s="32" customFormat="1"/>
    <row r="69" spans="1:21">
      <c r="A69" s="40" t="s">
        <v>341</v>
      </c>
      <c r="B69" s="40" t="s">
        <v>341</v>
      </c>
      <c r="C69" s="40" t="s">
        <v>341</v>
      </c>
      <c r="D69" s="40" t="s">
        <v>341</v>
      </c>
      <c r="E69" s="40" t="s">
        <v>341</v>
      </c>
      <c r="F69" s="42" t="s">
        <v>341</v>
      </c>
      <c r="G69" s="42" t="s">
        <v>341</v>
      </c>
      <c r="H69" s="42" t="s">
        <v>341</v>
      </c>
      <c r="I69" s="42" t="s">
        <v>341</v>
      </c>
      <c r="J69" s="42" t="s">
        <v>341</v>
      </c>
      <c r="K69" s="42" t="s">
        <v>341</v>
      </c>
      <c r="L69" s="42"/>
    </row>
    <row r="70" spans="1:21">
      <c r="A70" s="40" t="s">
        <v>440</v>
      </c>
      <c r="B70" s="40"/>
      <c r="C70" s="40"/>
      <c r="D70" s="40"/>
      <c r="E70" s="40"/>
      <c r="J70" s="42" t="s">
        <v>413</v>
      </c>
      <c r="K70" s="42"/>
      <c r="L70" s="42"/>
    </row>
    <row r="71" spans="1:21">
      <c r="A71" s="40" t="s">
        <v>341</v>
      </c>
      <c r="B71" s="40" t="s">
        <v>341</v>
      </c>
      <c r="C71" s="40" t="s">
        <v>341</v>
      </c>
      <c r="D71" s="40" t="s">
        <v>341</v>
      </c>
      <c r="E71" s="40" t="s">
        <v>341</v>
      </c>
      <c r="F71" s="41" t="s">
        <v>341</v>
      </c>
      <c r="G71" s="42" t="s">
        <v>341</v>
      </c>
      <c r="H71" s="42" t="s">
        <v>341</v>
      </c>
      <c r="I71" s="42" t="s">
        <v>341</v>
      </c>
      <c r="J71" s="42" t="s">
        <v>341</v>
      </c>
      <c r="K71" s="42" t="s">
        <v>341</v>
      </c>
      <c r="L71" s="42"/>
    </row>
    <row r="72" spans="1:21">
      <c r="A72" s="40" t="s">
        <v>347</v>
      </c>
      <c r="B72" s="40"/>
      <c r="C72" s="40"/>
      <c r="D72" s="40"/>
      <c r="E72" s="40"/>
      <c r="F72" s="41" t="s">
        <v>348</v>
      </c>
      <c r="G72" s="42">
        <v>0</v>
      </c>
      <c r="H72" s="42">
        <v>1</v>
      </c>
      <c r="I72" s="42">
        <v>2</v>
      </c>
      <c r="J72" s="42">
        <v>3</v>
      </c>
      <c r="K72" s="42">
        <v>4</v>
      </c>
      <c r="L72" s="42">
        <v>5</v>
      </c>
    </row>
    <row r="73" spans="1:21">
      <c r="A73" s="40" t="s">
        <v>341</v>
      </c>
      <c r="B73" s="40" t="s">
        <v>341</v>
      </c>
      <c r="C73" s="40" t="s">
        <v>341</v>
      </c>
      <c r="D73" s="40" t="s">
        <v>341</v>
      </c>
      <c r="E73" s="40" t="s">
        <v>341</v>
      </c>
      <c r="F73" s="41" t="s">
        <v>341</v>
      </c>
      <c r="G73" s="42" t="s">
        <v>341</v>
      </c>
      <c r="H73" s="42" t="s">
        <v>341</v>
      </c>
      <c r="I73" s="42" t="s">
        <v>341</v>
      </c>
      <c r="J73" s="42" t="s">
        <v>341</v>
      </c>
      <c r="K73" s="42" t="s">
        <v>341</v>
      </c>
      <c r="L73" s="42"/>
    </row>
    <row r="74" spans="1:21">
      <c r="A74" s="40" t="s">
        <v>490</v>
      </c>
      <c r="B74" s="40"/>
      <c r="C74" s="40"/>
      <c r="D74" s="40"/>
      <c r="E74" s="40"/>
      <c r="F74" s="41">
        <v>6</v>
      </c>
      <c r="G74" s="61">
        <v>0</v>
      </c>
      <c r="H74" s="61">
        <v>-2.2000000000000002</v>
      </c>
      <c r="I74" s="61">
        <v>-1.6</v>
      </c>
      <c r="J74" s="61">
        <v>-0.3</v>
      </c>
      <c r="K74" s="61">
        <v>1.3</v>
      </c>
      <c r="L74" s="42"/>
    </row>
    <row r="75" spans="1:21">
      <c r="A75" s="43"/>
      <c r="B75" s="43"/>
      <c r="C75" s="43"/>
      <c r="D75" s="43"/>
      <c r="E75" s="43"/>
      <c r="F75" s="44"/>
      <c r="G75" s="62" t="s">
        <v>416</v>
      </c>
      <c r="H75" s="62" t="s">
        <v>428</v>
      </c>
      <c r="I75" s="62" t="s">
        <v>436</v>
      </c>
      <c r="J75" s="62" t="s">
        <v>426</v>
      </c>
      <c r="K75" s="62" t="s">
        <v>424</v>
      </c>
      <c r="L75" s="45"/>
      <c r="M75" s="43"/>
      <c r="N75" s="43"/>
      <c r="O75" s="43"/>
      <c r="P75" s="43"/>
      <c r="Q75" s="43"/>
      <c r="R75" s="43"/>
      <c r="S75" s="43"/>
      <c r="T75" s="43"/>
      <c r="U75" s="43"/>
    </row>
    <row r="76" spans="1:21">
      <c r="A76" s="40" t="s">
        <v>491</v>
      </c>
      <c r="B76" s="40"/>
      <c r="C76" s="40"/>
      <c r="D76" s="40"/>
      <c r="E76" s="40"/>
      <c r="F76" s="41">
        <v>6</v>
      </c>
      <c r="G76" s="61">
        <v>0</v>
      </c>
      <c r="H76" s="61">
        <v>-2.9</v>
      </c>
      <c r="I76" s="61">
        <v>-1.9</v>
      </c>
      <c r="J76" s="61">
        <v>-2.1</v>
      </c>
      <c r="K76" s="61">
        <v>-0.9</v>
      </c>
      <c r="L76" s="42"/>
    </row>
    <row r="77" spans="1:21">
      <c r="A77" s="43"/>
      <c r="B77" s="43"/>
      <c r="C77" s="43"/>
      <c r="D77" s="43"/>
      <c r="E77" s="43"/>
      <c r="F77" s="44"/>
      <c r="G77" s="62" t="s">
        <v>416</v>
      </c>
      <c r="H77" s="62" t="s">
        <v>418</v>
      </c>
      <c r="I77" s="62" t="s">
        <v>441</v>
      </c>
      <c r="J77" s="62" t="s">
        <v>442</v>
      </c>
      <c r="K77" s="62" t="s">
        <v>420</v>
      </c>
      <c r="L77" s="45"/>
      <c r="M77" s="43"/>
      <c r="N77" s="43"/>
      <c r="O77" s="43"/>
      <c r="P77" s="43"/>
      <c r="Q77" s="43"/>
      <c r="R77" s="43"/>
      <c r="S77" s="43"/>
      <c r="T77" s="43"/>
      <c r="U77" s="43"/>
    </row>
    <row r="78" spans="1:21">
      <c r="A78" s="40" t="s">
        <v>492</v>
      </c>
      <c r="B78" s="40"/>
      <c r="C78" s="40"/>
      <c r="D78" s="40"/>
      <c r="E78" s="40"/>
      <c r="F78" s="41">
        <v>6</v>
      </c>
      <c r="G78" s="61">
        <v>0</v>
      </c>
      <c r="H78" s="61">
        <v>-1.6</v>
      </c>
      <c r="I78" s="61">
        <v>0.2</v>
      </c>
      <c r="J78" s="61">
        <v>0.6</v>
      </c>
      <c r="K78" s="61">
        <v>0.9</v>
      </c>
      <c r="L78" s="42"/>
    </row>
    <row r="79" spans="1:21">
      <c r="A79" s="43"/>
      <c r="B79" s="43"/>
      <c r="C79" s="43"/>
      <c r="D79" s="43"/>
      <c r="E79" s="43"/>
      <c r="F79" s="44"/>
      <c r="G79" s="62" t="s">
        <v>416</v>
      </c>
      <c r="H79" s="62" t="s">
        <v>417</v>
      </c>
      <c r="I79" s="62" t="s">
        <v>426</v>
      </c>
      <c r="J79" s="62" t="s">
        <v>427</v>
      </c>
      <c r="K79" s="62" t="s">
        <v>418</v>
      </c>
      <c r="L79" s="45"/>
      <c r="M79" s="43"/>
      <c r="N79" s="43"/>
      <c r="O79" s="43"/>
      <c r="P79" s="43"/>
      <c r="Q79" s="43"/>
      <c r="R79" s="43"/>
      <c r="S79" s="43"/>
      <c r="T79" s="43"/>
      <c r="U79" s="43"/>
    </row>
    <row r="80" spans="1:21">
      <c r="A80" s="40" t="s">
        <v>493</v>
      </c>
      <c r="B80" s="40"/>
      <c r="C80" s="40"/>
      <c r="D80" s="40"/>
      <c r="E80" s="40"/>
      <c r="F80" s="41">
        <v>6</v>
      </c>
      <c r="G80" s="61">
        <v>0</v>
      </c>
      <c r="H80" s="61">
        <v>-2.1</v>
      </c>
      <c r="I80" s="61">
        <v>-1.9</v>
      </c>
      <c r="J80" s="61">
        <v>-2.2000000000000002</v>
      </c>
      <c r="K80" s="61">
        <v>-1.7</v>
      </c>
      <c r="L80" s="42"/>
    </row>
    <row r="81" spans="1:22">
      <c r="A81" s="43"/>
      <c r="B81" s="43"/>
      <c r="C81" s="43"/>
      <c r="D81" s="43"/>
      <c r="E81" s="43"/>
      <c r="F81" s="44"/>
      <c r="G81" s="62" t="s">
        <v>416</v>
      </c>
      <c r="H81" s="62" t="s">
        <v>418</v>
      </c>
      <c r="I81" s="62" t="s">
        <v>443</v>
      </c>
      <c r="J81" s="62" t="s">
        <v>422</v>
      </c>
      <c r="K81" s="62" t="s">
        <v>424</v>
      </c>
      <c r="L81" s="45"/>
      <c r="M81" s="43"/>
      <c r="N81" s="43"/>
      <c r="O81" s="43"/>
      <c r="P81" s="43"/>
      <c r="Q81" s="43"/>
      <c r="R81" s="43"/>
      <c r="S81" s="43"/>
      <c r="T81" s="43"/>
      <c r="U81" s="43"/>
    </row>
    <row r="82" spans="1:22">
      <c r="A82" s="40" t="s">
        <v>401</v>
      </c>
      <c r="B82" s="40"/>
      <c r="C82" s="40"/>
      <c r="D82" s="40"/>
      <c r="E82" s="40"/>
      <c r="F82" s="41">
        <v>6</v>
      </c>
      <c r="G82" s="61">
        <v>0</v>
      </c>
      <c r="H82" s="61">
        <v>-2.6</v>
      </c>
      <c r="I82" s="61">
        <v>-2.5</v>
      </c>
      <c r="J82" s="61">
        <v>-3</v>
      </c>
      <c r="K82" s="61">
        <v>-2.4</v>
      </c>
      <c r="L82" s="42"/>
    </row>
    <row r="83" spans="1:22">
      <c r="A83" s="43"/>
      <c r="B83" s="43"/>
      <c r="C83" s="43"/>
      <c r="D83" s="43"/>
      <c r="E83" s="43"/>
      <c r="F83" s="44"/>
      <c r="G83" s="62" t="s">
        <v>416</v>
      </c>
      <c r="H83" s="62" t="s">
        <v>444</v>
      </c>
      <c r="I83" s="62" t="s">
        <v>418</v>
      </c>
      <c r="J83" s="62" t="s">
        <v>428</v>
      </c>
      <c r="K83" s="62" t="s">
        <v>418</v>
      </c>
      <c r="L83" s="45"/>
      <c r="M83" s="43"/>
      <c r="N83" s="43"/>
      <c r="O83" s="43"/>
      <c r="P83" s="43"/>
      <c r="Q83" s="43"/>
      <c r="R83" s="43"/>
      <c r="S83" s="43"/>
      <c r="T83" s="43"/>
      <c r="U83" s="43"/>
    </row>
    <row r="84" spans="1:22">
      <c r="A84" s="40" t="s">
        <v>494</v>
      </c>
      <c r="B84" s="40"/>
      <c r="C84" s="40"/>
      <c r="D84" s="40"/>
      <c r="E84" s="40"/>
      <c r="F84" s="41">
        <v>6</v>
      </c>
      <c r="G84" s="61">
        <v>0</v>
      </c>
      <c r="H84" s="61">
        <v>-1.6</v>
      </c>
      <c r="I84" s="61">
        <v>-0.4</v>
      </c>
      <c r="J84" s="61">
        <v>-0.3</v>
      </c>
      <c r="K84" s="61">
        <v>0.5</v>
      </c>
      <c r="L84" s="42"/>
    </row>
    <row r="85" spans="1:22">
      <c r="A85" s="43"/>
      <c r="B85" s="43"/>
      <c r="C85" s="43"/>
      <c r="D85" s="43"/>
      <c r="E85" s="43"/>
      <c r="F85" s="44"/>
      <c r="G85" s="62" t="s">
        <v>416</v>
      </c>
      <c r="H85" s="62" t="s">
        <v>426</v>
      </c>
      <c r="I85" s="62" t="s">
        <v>424</v>
      </c>
      <c r="J85" s="62" t="s">
        <v>429</v>
      </c>
      <c r="K85" s="62" t="s">
        <v>438</v>
      </c>
      <c r="L85" s="45"/>
      <c r="M85" s="43"/>
      <c r="N85" s="43"/>
      <c r="O85" s="43"/>
      <c r="P85" s="43"/>
      <c r="Q85" s="43"/>
      <c r="R85" s="43"/>
      <c r="S85" s="43"/>
      <c r="T85" s="43"/>
      <c r="U85" s="43"/>
    </row>
    <row r="86" spans="1:22">
      <c r="A86" s="43">
        <v>0</v>
      </c>
      <c r="B86" s="43"/>
      <c r="C86" s="43"/>
      <c r="D86" s="43"/>
      <c r="E86" s="43"/>
      <c r="F86" s="44"/>
      <c r="G86" s="62">
        <v>0</v>
      </c>
      <c r="H86" s="62">
        <v>0</v>
      </c>
      <c r="I86" s="62">
        <v>0</v>
      </c>
      <c r="J86" s="62">
        <v>0</v>
      </c>
      <c r="K86" s="62">
        <v>0</v>
      </c>
      <c r="L86" s="45">
        <v>0</v>
      </c>
      <c r="M86" s="43"/>
      <c r="N86" s="43"/>
      <c r="O86" s="43"/>
      <c r="P86" s="43"/>
      <c r="Q86" s="43"/>
      <c r="R86" s="43"/>
      <c r="S86" s="43"/>
      <c r="T86" s="43"/>
      <c r="U86" s="43"/>
    </row>
    <row r="87" spans="1:22">
      <c r="A87" s="40" t="s">
        <v>341</v>
      </c>
      <c r="B87" s="40" t="s">
        <v>341</v>
      </c>
      <c r="C87" s="40" t="s">
        <v>341</v>
      </c>
      <c r="D87" s="40" t="s">
        <v>341</v>
      </c>
      <c r="E87" s="40" t="s">
        <v>341</v>
      </c>
      <c r="F87" s="41" t="s">
        <v>341</v>
      </c>
      <c r="G87" s="61" t="s">
        <v>341</v>
      </c>
      <c r="H87" s="61" t="s">
        <v>341</v>
      </c>
      <c r="I87" s="61" t="s">
        <v>341</v>
      </c>
      <c r="J87" s="61" t="s">
        <v>341</v>
      </c>
      <c r="K87" s="61" t="s">
        <v>341</v>
      </c>
      <c r="L87" s="42"/>
    </row>
    <row r="88" spans="1:22" s="32" customFormat="1"/>
    <row r="89" spans="1:22" s="32" customFormat="1"/>
    <row r="90" spans="1:22" s="32" customFormat="1"/>
    <row r="91" spans="1:22" s="32" customFormat="1"/>
    <row r="92" spans="1:22" s="32" customFormat="1"/>
    <row r="93" spans="1:22">
      <c r="A93" s="43"/>
      <c r="B93" s="43"/>
      <c r="C93" s="43"/>
      <c r="D93" s="45"/>
      <c r="E93" s="45"/>
      <c r="F93" s="45"/>
      <c r="G93" s="45"/>
      <c r="H93" s="45"/>
      <c r="I93" s="45"/>
      <c r="J93" s="45"/>
      <c r="K93" s="43"/>
      <c r="L93" s="43"/>
      <c r="M93" s="43"/>
      <c r="N93" s="43"/>
      <c r="O93" s="43"/>
      <c r="P93" s="43"/>
      <c r="Q93" s="43"/>
      <c r="R93" s="43"/>
      <c r="S93" s="43"/>
    </row>
    <row r="94" spans="1:22">
      <c r="B94" s="40"/>
      <c r="C94" s="40"/>
    </row>
    <row r="95" spans="1:22">
      <c r="T95" s="43"/>
      <c r="U95" s="43"/>
      <c r="V95" s="43"/>
    </row>
    <row r="97" spans="2:22">
      <c r="B97" s="40"/>
      <c r="C97" s="40"/>
      <c r="T97" s="43"/>
      <c r="U97" s="43"/>
      <c r="V97" s="43"/>
    </row>
    <row r="98" spans="2:22">
      <c r="B98" s="40"/>
      <c r="C98" s="40"/>
    </row>
    <row r="99" spans="2:22">
      <c r="B99" s="40"/>
      <c r="C99" s="40"/>
      <c r="T99" s="43"/>
      <c r="U99" s="43"/>
      <c r="V99" s="43"/>
    </row>
    <row r="100" spans="2:22">
      <c r="B100" s="40"/>
      <c r="C100" s="40"/>
    </row>
    <row r="101" spans="2:22">
      <c r="B101" s="40"/>
      <c r="C101" s="40"/>
      <c r="T101" s="43"/>
      <c r="U101" s="43"/>
      <c r="V101" s="43"/>
    </row>
    <row r="102" spans="2:22">
      <c r="B102" s="40"/>
      <c r="C102" s="40"/>
    </row>
    <row r="103" spans="2:22">
      <c r="B103" s="40"/>
      <c r="C103" s="40"/>
      <c r="T103" s="43"/>
      <c r="U103" s="43"/>
      <c r="V103" s="43"/>
    </row>
    <row r="104" spans="2:22">
      <c r="B104" s="40"/>
      <c r="C104" s="40"/>
    </row>
    <row r="105" spans="2:22">
      <c r="B105" s="40"/>
      <c r="C105" s="40"/>
      <c r="T105" s="43"/>
      <c r="U105" s="43"/>
      <c r="V105" s="43"/>
    </row>
    <row r="106" spans="2:22">
      <c r="B106" s="40"/>
      <c r="C106" s="40"/>
    </row>
    <row r="107" spans="2:22">
      <c r="B107" s="40"/>
      <c r="C107" s="40"/>
      <c r="T107" s="43"/>
      <c r="U107" s="43"/>
      <c r="V107" s="43"/>
    </row>
    <row r="108" spans="2:22">
      <c r="B108" s="40"/>
      <c r="C108" s="40"/>
    </row>
    <row r="109" spans="2:22">
      <c r="B109" s="40"/>
      <c r="C109" s="40"/>
      <c r="T109" s="43"/>
      <c r="U109" s="43"/>
      <c r="V109" s="43"/>
    </row>
    <row r="110" spans="2:22">
      <c r="B110" s="40"/>
      <c r="C110" s="40"/>
    </row>
    <row r="111" spans="2:22">
      <c r="T111" s="43"/>
      <c r="U111" s="43"/>
      <c r="V111" s="43"/>
    </row>
    <row r="118" spans="1:11">
      <c r="K118" s="42"/>
    </row>
    <row r="119" spans="1:11">
      <c r="A119" s="43" t="s">
        <v>341</v>
      </c>
      <c r="B119" s="43"/>
      <c r="C119" s="43"/>
      <c r="D119" s="45"/>
      <c r="E119" s="62" t="s">
        <v>341</v>
      </c>
      <c r="F119" s="62" t="s">
        <v>341</v>
      </c>
      <c r="G119" s="62" t="s">
        <v>341</v>
      </c>
      <c r="H119" s="62" t="s">
        <v>341</v>
      </c>
      <c r="I119" s="62" t="s">
        <v>341</v>
      </c>
      <c r="J119" s="62"/>
      <c r="K119" s="45"/>
    </row>
    <row r="120" spans="1:11">
      <c r="A120" s="43" t="s">
        <v>347</v>
      </c>
      <c r="B120" s="43"/>
      <c r="C120" s="43"/>
      <c r="D120" s="45"/>
      <c r="E120" s="63">
        <v>0</v>
      </c>
      <c r="F120" s="63">
        <v>1</v>
      </c>
      <c r="G120" s="63">
        <v>2</v>
      </c>
      <c r="H120" s="63">
        <v>3</v>
      </c>
      <c r="I120" s="63">
        <v>4</v>
      </c>
      <c r="J120" s="63"/>
      <c r="K120" s="45"/>
    </row>
    <row r="121" spans="1:11">
      <c r="A121" s="43" t="s">
        <v>341</v>
      </c>
      <c r="B121" s="43"/>
      <c r="C121" s="43"/>
      <c r="D121" s="45"/>
      <c r="E121" s="62" t="s">
        <v>341</v>
      </c>
      <c r="F121" s="62" t="s">
        <v>341</v>
      </c>
      <c r="G121" s="62" t="s">
        <v>341</v>
      </c>
      <c r="H121" s="62" t="s">
        <v>341</v>
      </c>
      <c r="I121" s="62" t="s">
        <v>341</v>
      </c>
      <c r="J121" s="62"/>
      <c r="K121" s="45"/>
    </row>
    <row r="122" spans="1:11">
      <c r="A122" s="43"/>
      <c r="B122" s="43"/>
      <c r="C122" s="43"/>
      <c r="D122" s="45"/>
      <c r="E122" s="62"/>
      <c r="F122" s="62"/>
      <c r="G122" s="62"/>
      <c r="H122" s="62"/>
      <c r="I122" s="62"/>
      <c r="J122" s="62"/>
      <c r="K122" s="45"/>
    </row>
    <row r="123" spans="1:11">
      <c r="A123" s="43" t="s">
        <v>373</v>
      </c>
      <c r="B123" s="43"/>
      <c r="C123" s="43"/>
      <c r="D123" s="45"/>
      <c r="E123" s="62">
        <v>0</v>
      </c>
      <c r="F123" s="62">
        <v>1.4</v>
      </c>
      <c r="G123" s="62">
        <v>1.9</v>
      </c>
      <c r="H123" s="62">
        <v>1.3</v>
      </c>
      <c r="I123" s="62">
        <v>2.2999999999999998</v>
      </c>
      <c r="J123" s="62"/>
      <c r="K123" s="45"/>
    </row>
    <row r="124" spans="1:11">
      <c r="B124" s="40"/>
      <c r="C124" s="40"/>
      <c r="E124" s="61"/>
      <c r="F124" s="61"/>
      <c r="G124" s="61"/>
      <c r="H124" s="61"/>
      <c r="I124" s="61"/>
      <c r="J124" s="61"/>
      <c r="K124" s="42"/>
    </row>
    <row r="125" spans="1:11">
      <c r="A125" s="43" t="s">
        <v>374</v>
      </c>
      <c r="B125" s="43"/>
      <c r="C125" s="43"/>
      <c r="D125" s="45"/>
      <c r="E125" s="62">
        <v>0</v>
      </c>
      <c r="F125" s="62">
        <v>1.5</v>
      </c>
      <c r="G125" s="62">
        <v>3</v>
      </c>
      <c r="H125" s="62">
        <v>3.2</v>
      </c>
      <c r="I125" s="62">
        <v>2.9</v>
      </c>
      <c r="J125" s="62"/>
      <c r="K125" s="45"/>
    </row>
    <row r="126" spans="1:11">
      <c r="B126" s="40"/>
      <c r="C126" s="40"/>
      <c r="E126" s="61"/>
      <c r="F126" s="61"/>
      <c r="G126" s="61"/>
      <c r="H126" s="61"/>
      <c r="I126" s="61"/>
      <c r="J126" s="61"/>
      <c r="K126" s="42"/>
    </row>
    <row r="127" spans="1:11">
      <c r="A127" s="43" t="s">
        <v>375</v>
      </c>
      <c r="B127" s="43"/>
      <c r="C127" s="43"/>
      <c r="D127" s="45"/>
      <c r="E127" s="62">
        <v>0</v>
      </c>
      <c r="F127" s="62">
        <v>1.1000000000000001</v>
      </c>
      <c r="G127" s="62">
        <v>1.3</v>
      </c>
      <c r="H127" s="62">
        <v>2</v>
      </c>
      <c r="I127" s="62">
        <v>1.5</v>
      </c>
      <c r="J127" s="62"/>
      <c r="K127" s="45"/>
    </row>
    <row r="128" spans="1:11">
      <c r="B128" s="40"/>
      <c r="C128" s="40"/>
      <c r="E128" s="61"/>
      <c r="F128" s="61"/>
      <c r="G128" s="61"/>
      <c r="H128" s="61"/>
      <c r="I128" s="61"/>
      <c r="J128" s="61"/>
      <c r="K128" s="42"/>
    </row>
    <row r="129" spans="1:23">
      <c r="A129" s="43" t="s">
        <v>376</v>
      </c>
      <c r="B129" s="43"/>
      <c r="C129" s="43"/>
      <c r="D129" s="45"/>
      <c r="E129" s="62">
        <v>0</v>
      </c>
      <c r="F129" s="62">
        <v>1.5</v>
      </c>
      <c r="G129" s="62">
        <v>2.1</v>
      </c>
      <c r="H129" s="62">
        <v>1.6</v>
      </c>
      <c r="I129" s="62">
        <v>2.2999999999999998</v>
      </c>
      <c r="J129" s="62"/>
      <c r="K129" s="45"/>
    </row>
    <row r="130" spans="1:23">
      <c r="B130" s="40"/>
      <c r="C130" s="40"/>
      <c r="E130" s="61"/>
      <c r="F130" s="61"/>
      <c r="G130" s="61"/>
      <c r="H130" s="61"/>
      <c r="I130" s="61"/>
      <c r="J130" s="61"/>
      <c r="K130" s="42"/>
    </row>
    <row r="131" spans="1:23">
      <c r="A131" s="43" t="s">
        <v>377</v>
      </c>
      <c r="B131" s="43"/>
      <c r="C131" s="43"/>
      <c r="D131" s="45"/>
      <c r="E131" s="62">
        <v>0</v>
      </c>
      <c r="F131" s="62">
        <v>0.5</v>
      </c>
      <c r="G131" s="62">
        <v>1.5</v>
      </c>
      <c r="H131" s="62">
        <v>1.4</v>
      </c>
      <c r="I131" s="62">
        <v>1.5</v>
      </c>
      <c r="J131" s="62"/>
      <c r="K131" s="45"/>
    </row>
    <row r="132" spans="1:23" s="43" customFormat="1">
      <c r="A132" s="40"/>
      <c r="B132" s="40"/>
      <c r="C132" s="40"/>
      <c r="D132" s="42"/>
      <c r="E132" s="61"/>
      <c r="F132" s="61"/>
      <c r="G132" s="61"/>
      <c r="H132" s="61"/>
      <c r="I132" s="61"/>
      <c r="J132" s="61"/>
      <c r="K132" s="42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</row>
    <row r="133" spans="1:23">
      <c r="A133" s="43" t="s">
        <v>378</v>
      </c>
      <c r="B133" s="43"/>
      <c r="C133" s="43"/>
      <c r="D133" s="45"/>
      <c r="E133" s="62">
        <v>0</v>
      </c>
      <c r="F133" s="62">
        <v>1.3</v>
      </c>
      <c r="G133" s="62">
        <v>2.2999999999999998</v>
      </c>
      <c r="H133" s="62">
        <v>1.8</v>
      </c>
      <c r="I133" s="62">
        <v>2.2000000000000002</v>
      </c>
      <c r="J133" s="62"/>
      <c r="K133" s="45"/>
    </row>
    <row r="134" spans="1:23" s="43" customFormat="1">
      <c r="A134" s="40"/>
      <c r="B134" s="40"/>
      <c r="C134" s="40"/>
      <c r="D134" s="42"/>
      <c r="E134" s="61" t="s">
        <v>341</v>
      </c>
      <c r="F134" s="61" t="s">
        <v>341</v>
      </c>
      <c r="G134" s="61" t="s">
        <v>341</v>
      </c>
      <c r="H134" s="61" t="s">
        <v>341</v>
      </c>
      <c r="I134" s="61" t="s">
        <v>341</v>
      </c>
      <c r="J134" s="61"/>
      <c r="K134" s="42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</row>
    <row r="135" spans="1:23">
      <c r="A135" s="43" t="s">
        <v>341</v>
      </c>
      <c r="B135" s="43"/>
      <c r="C135" s="43"/>
      <c r="D135" s="45"/>
      <c r="E135" s="62"/>
      <c r="F135" s="62"/>
      <c r="G135" s="62"/>
      <c r="H135" s="62"/>
      <c r="I135" s="62"/>
      <c r="J135" s="45"/>
    </row>
    <row r="136" spans="1:23" s="43" customFormat="1">
      <c r="B136" s="40"/>
      <c r="C136" s="40"/>
      <c r="D136" s="42"/>
      <c r="E136" s="42"/>
      <c r="F136" s="42"/>
      <c r="G136" s="42"/>
      <c r="H136" s="42"/>
      <c r="I136" s="42"/>
      <c r="J136" s="42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</row>
    <row r="137" spans="1:23">
      <c r="B137" s="43"/>
      <c r="C137" s="43"/>
      <c r="D137" s="45"/>
      <c r="E137" s="45"/>
      <c r="F137" s="45"/>
      <c r="G137" s="45"/>
      <c r="H137" s="45"/>
      <c r="I137" s="45"/>
      <c r="J137" s="45"/>
    </row>
    <row r="138" spans="1:23" s="43" customFormat="1">
      <c r="B138" s="40"/>
      <c r="C138" s="40"/>
      <c r="D138" s="42"/>
      <c r="E138" s="42"/>
      <c r="F138" s="42"/>
      <c r="G138" s="42"/>
      <c r="H138" s="42"/>
      <c r="I138" s="42"/>
      <c r="J138" s="42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</row>
    <row r="139" spans="1:23">
      <c r="B139" s="43"/>
      <c r="C139" s="43"/>
      <c r="D139" s="45"/>
      <c r="E139" s="45"/>
      <c r="F139" s="45"/>
      <c r="G139" s="45"/>
      <c r="H139" s="45"/>
      <c r="I139" s="45"/>
      <c r="J139" s="45"/>
    </row>
    <row r="140" spans="1:23" s="43" customFormat="1">
      <c r="B140" s="42"/>
      <c r="C140" s="42"/>
      <c r="D140" s="42"/>
      <c r="E140" s="42"/>
      <c r="F140" s="42"/>
      <c r="G140" s="42"/>
      <c r="H140" s="42"/>
      <c r="I140" s="42"/>
      <c r="J140" s="42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</row>
    <row r="142" spans="1:23" s="43" customFormat="1">
      <c r="A142" s="40"/>
      <c r="B142" s="42"/>
      <c r="C142" s="42"/>
      <c r="D142" s="42"/>
      <c r="E142" s="42"/>
      <c r="F142" s="42"/>
      <c r="G142" s="42"/>
      <c r="H142" s="42"/>
      <c r="I142" s="42"/>
      <c r="J142" s="42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</row>
    <row r="144" spans="1:23" s="43" customFormat="1">
      <c r="A144" s="40"/>
      <c r="B144" s="42"/>
      <c r="C144" s="42"/>
      <c r="D144" s="42"/>
      <c r="E144" s="42"/>
      <c r="F144" s="42"/>
      <c r="G144" s="42"/>
      <c r="H144" s="42"/>
      <c r="I144" s="42"/>
      <c r="J144" s="42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</row>
    <row r="146" spans="1:22" s="43" customFormat="1">
      <c r="A146" s="40"/>
      <c r="B146" s="42"/>
      <c r="C146" s="42"/>
      <c r="D146" s="42"/>
      <c r="E146" s="42"/>
      <c r="F146" s="42"/>
      <c r="G146" s="42"/>
      <c r="H146" s="42"/>
      <c r="I146" s="42"/>
      <c r="J146" s="42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</row>
    <row r="148" spans="1:22" s="43" customFormat="1">
      <c r="A148" s="40"/>
      <c r="B148" s="42"/>
      <c r="C148" s="42"/>
      <c r="D148" s="42"/>
      <c r="E148" s="42"/>
      <c r="F148" s="42"/>
      <c r="G148" s="42"/>
      <c r="H148" s="42"/>
      <c r="I148" s="42"/>
      <c r="J148" s="42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</row>
  </sheetData>
  <phoneticPr fontId="1"/>
  <pageMargins left="0.7" right="0.7" top="0.75" bottom="0.75" header="0.3" footer="0.3"/>
  <pageSetup paperSize="9" scale="3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P60"/>
  <sheetViews>
    <sheetView showGridLines="0" zoomScaleNormal="100" zoomScaleSheetLayoutView="100" workbookViewId="0">
      <selection activeCell="G35" sqref="G35"/>
    </sheetView>
  </sheetViews>
  <sheetFormatPr defaultColWidth="9" defaultRowHeight="15"/>
  <cols>
    <col min="1" max="1" width="10.625" style="40" customWidth="1"/>
    <col min="2" max="15" width="9" style="42"/>
    <col min="16" max="16384" width="9" style="40"/>
  </cols>
  <sheetData>
    <row r="1" spans="1:16">
      <c r="A1" s="40" t="s">
        <v>347</v>
      </c>
      <c r="B1" s="40"/>
      <c r="C1" s="40"/>
      <c r="D1" s="40"/>
      <c r="E1" s="40"/>
      <c r="F1" s="41"/>
      <c r="G1" s="42">
        <v>0</v>
      </c>
      <c r="H1" s="42">
        <v>4</v>
      </c>
      <c r="I1" s="42">
        <v>7</v>
      </c>
      <c r="J1" s="42">
        <v>11</v>
      </c>
      <c r="K1" s="42">
        <v>14</v>
      </c>
      <c r="L1" s="42">
        <v>18</v>
      </c>
      <c r="M1" s="42">
        <v>21</v>
      </c>
      <c r="N1" s="42">
        <v>26</v>
      </c>
      <c r="O1" s="42">
        <v>28</v>
      </c>
      <c r="P1" s="40">
        <v>30</v>
      </c>
    </row>
    <row r="2" spans="1:16">
      <c r="A2" s="40" t="s">
        <v>406</v>
      </c>
      <c r="B2" s="40"/>
      <c r="C2" s="40"/>
      <c r="D2" s="40"/>
      <c r="E2" s="40"/>
      <c r="F2" s="41"/>
      <c r="G2" s="61">
        <v>0</v>
      </c>
      <c r="H2" s="61">
        <v>1.64</v>
      </c>
      <c r="I2" s="61">
        <v>1.52</v>
      </c>
      <c r="J2" s="61">
        <v>1.35</v>
      </c>
      <c r="K2" s="61">
        <v>0.15</v>
      </c>
      <c r="L2" s="61">
        <v>2.97</v>
      </c>
      <c r="M2" s="61">
        <v>1.77</v>
      </c>
      <c r="N2" s="61">
        <v>1.02</v>
      </c>
      <c r="O2" s="61">
        <v>5.46</v>
      </c>
    </row>
    <row r="3" spans="1:16">
      <c r="A3" s="40" t="s">
        <v>495</v>
      </c>
      <c r="B3" s="40"/>
      <c r="C3" s="40"/>
      <c r="D3" s="40"/>
      <c r="E3" s="40"/>
      <c r="F3" s="41"/>
      <c r="G3" s="61">
        <v>0</v>
      </c>
      <c r="H3" s="61">
        <v>0.99</v>
      </c>
      <c r="I3" s="61">
        <v>-0.4</v>
      </c>
      <c r="J3" s="61">
        <v>0.91</v>
      </c>
      <c r="K3" s="61">
        <v>-0.56000000000000005</v>
      </c>
      <c r="L3" s="61">
        <v>1.1499999999999999</v>
      </c>
      <c r="M3" s="61">
        <v>0.71</v>
      </c>
      <c r="N3" s="61">
        <v>1.1499999999999999</v>
      </c>
      <c r="O3" s="61">
        <v>7.11</v>
      </c>
    </row>
    <row r="4" spans="1:16">
      <c r="A4" s="40" t="s">
        <v>496</v>
      </c>
      <c r="B4" s="40"/>
      <c r="C4" s="40"/>
      <c r="D4" s="40"/>
      <c r="E4" s="40"/>
      <c r="F4" s="41"/>
      <c r="G4" s="61">
        <v>0</v>
      </c>
      <c r="H4" s="61">
        <v>1.79</v>
      </c>
      <c r="I4" s="61">
        <v>-0.32</v>
      </c>
      <c r="J4" s="61">
        <v>0.82</v>
      </c>
      <c r="K4" s="61">
        <v>-0.52</v>
      </c>
      <c r="L4" s="61">
        <v>1.71</v>
      </c>
      <c r="M4" s="61">
        <v>2.16</v>
      </c>
      <c r="N4" s="61">
        <v>-7.0000000000000007E-2</v>
      </c>
      <c r="O4" s="61">
        <v>5.12</v>
      </c>
    </row>
    <row r="5" spans="1:16">
      <c r="A5" s="40" t="s">
        <v>401</v>
      </c>
      <c r="B5" s="40"/>
      <c r="C5" s="40"/>
      <c r="D5" s="40"/>
      <c r="E5" s="40"/>
      <c r="F5" s="41"/>
      <c r="G5" s="61">
        <v>0</v>
      </c>
      <c r="H5" s="61">
        <v>0.53</v>
      </c>
      <c r="I5" s="61">
        <v>0.23</v>
      </c>
      <c r="J5" s="61">
        <v>1.61</v>
      </c>
      <c r="K5" s="61">
        <v>0.18</v>
      </c>
      <c r="L5" s="61">
        <v>4.3</v>
      </c>
      <c r="M5" s="61">
        <v>2.52</v>
      </c>
      <c r="N5" s="61">
        <v>0.66</v>
      </c>
      <c r="O5" s="61">
        <v>4.47</v>
      </c>
    </row>
    <row r="6" spans="1:16">
      <c r="A6" s="43"/>
      <c r="B6" s="43"/>
      <c r="C6" s="43"/>
      <c r="D6" s="43"/>
      <c r="E6" s="43"/>
      <c r="F6" s="44"/>
      <c r="G6" s="62"/>
      <c r="H6" s="62"/>
      <c r="I6" s="62"/>
      <c r="J6" s="62"/>
      <c r="K6" s="62"/>
      <c r="L6" s="62"/>
      <c r="M6" s="62"/>
      <c r="N6" s="62"/>
      <c r="O6" s="62"/>
    </row>
    <row r="7" spans="1:16">
      <c r="A7" s="43">
        <v>0</v>
      </c>
      <c r="B7" s="43"/>
      <c r="C7" s="43"/>
      <c r="D7" s="43"/>
      <c r="E7" s="43"/>
      <c r="F7" s="44"/>
      <c r="G7" s="62">
        <v>0</v>
      </c>
      <c r="H7" s="62">
        <v>0</v>
      </c>
      <c r="I7" s="62">
        <v>0</v>
      </c>
      <c r="J7" s="62"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40">
        <v>0</v>
      </c>
    </row>
    <row r="8" spans="1:16" s="32" customFormat="1"/>
    <row r="9" spans="1:16" s="32" customFormat="1"/>
    <row r="10" spans="1:16" s="32" customFormat="1"/>
    <row r="11" spans="1:16" s="32" customFormat="1"/>
    <row r="12" spans="1:16" s="32" customFormat="1"/>
    <row r="13" spans="1:16">
      <c r="A13" s="43"/>
      <c r="B13" s="43"/>
      <c r="C13" s="43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6">
      <c r="B14" s="40"/>
      <c r="C14" s="40"/>
    </row>
    <row r="17" spans="2:3">
      <c r="B17" s="40"/>
      <c r="C17" s="40"/>
    </row>
    <row r="18" spans="2:3">
      <c r="B18" s="40"/>
      <c r="C18" s="40"/>
    </row>
    <row r="19" spans="2:3">
      <c r="B19" s="40"/>
      <c r="C19" s="40"/>
    </row>
    <row r="20" spans="2:3">
      <c r="B20" s="40"/>
      <c r="C20" s="40"/>
    </row>
    <row r="21" spans="2:3">
      <c r="B21" s="40"/>
      <c r="C21" s="40"/>
    </row>
    <row r="22" spans="2:3">
      <c r="B22" s="40"/>
      <c r="C22" s="40"/>
    </row>
    <row r="23" spans="2:3">
      <c r="B23" s="40"/>
      <c r="C23" s="40"/>
    </row>
    <row r="24" spans="2:3">
      <c r="B24" s="40"/>
      <c r="C24" s="40"/>
    </row>
    <row r="25" spans="2:3">
      <c r="B25" s="40"/>
      <c r="C25" s="40"/>
    </row>
    <row r="26" spans="2:3">
      <c r="B26" s="40"/>
      <c r="C26" s="40"/>
    </row>
    <row r="27" spans="2:3">
      <c r="B27" s="40"/>
      <c r="C27" s="40"/>
    </row>
    <row r="28" spans="2:3">
      <c r="B28" s="40"/>
      <c r="C28" s="40"/>
    </row>
    <row r="29" spans="2:3">
      <c r="B29" s="40"/>
      <c r="C29" s="40"/>
    </row>
    <row r="30" spans="2:3">
      <c r="B30" s="40"/>
      <c r="C30" s="40"/>
    </row>
    <row r="39" spans="1:15">
      <c r="A39" s="43" t="s">
        <v>347</v>
      </c>
      <c r="B39" s="43"/>
      <c r="C39" s="43"/>
      <c r="D39" s="45"/>
      <c r="E39" s="42">
        <v>0</v>
      </c>
      <c r="F39" s="42">
        <v>4</v>
      </c>
      <c r="G39" s="42">
        <v>7</v>
      </c>
      <c r="H39" s="42">
        <v>11</v>
      </c>
      <c r="I39" s="42">
        <v>14</v>
      </c>
      <c r="J39" s="42">
        <v>18</v>
      </c>
      <c r="K39" s="42">
        <v>21</v>
      </c>
      <c r="L39" s="42">
        <v>26</v>
      </c>
      <c r="M39" s="42">
        <v>28</v>
      </c>
      <c r="O39" s="63"/>
    </row>
    <row r="40" spans="1:15">
      <c r="A40" s="40" t="s">
        <v>406</v>
      </c>
      <c r="B40" s="43"/>
      <c r="C40" s="43"/>
      <c r="D40" s="45"/>
      <c r="E40" s="62">
        <v>0</v>
      </c>
      <c r="F40" s="62">
        <v>2.2007385124089596</v>
      </c>
      <c r="G40" s="62">
        <v>2.8267106914810602</v>
      </c>
      <c r="H40" s="62">
        <v>3.1803326171260067</v>
      </c>
      <c r="I40" s="62">
        <v>3.0309882876712013</v>
      </c>
      <c r="J40" s="62">
        <v>2.3666875585932341</v>
      </c>
      <c r="K40" s="62">
        <v>2.110559694067482</v>
      </c>
      <c r="L40" s="62">
        <v>4.1655845261432933</v>
      </c>
      <c r="M40" s="62">
        <v>4.9509756614227056</v>
      </c>
      <c r="N40" s="62"/>
      <c r="O40" s="62"/>
    </row>
    <row r="41" spans="1:15">
      <c r="A41" s="40" t="s">
        <v>495</v>
      </c>
      <c r="B41" s="43"/>
      <c r="C41" s="43"/>
      <c r="D41" s="45"/>
      <c r="E41" s="62">
        <v>0</v>
      </c>
      <c r="F41" s="62">
        <v>2.6979508685090781</v>
      </c>
      <c r="G41" s="62">
        <v>2.1760057700086897</v>
      </c>
      <c r="H41" s="62">
        <v>3.52864169649204</v>
      </c>
      <c r="I41" s="62">
        <v>3.2046232227829843</v>
      </c>
      <c r="J41" s="62">
        <v>2.616837786336784</v>
      </c>
      <c r="K41" s="62">
        <v>2.4738463079899597</v>
      </c>
      <c r="L41" s="62">
        <v>3.1364764377314303</v>
      </c>
      <c r="M41" s="62">
        <v>4.0817862375299487</v>
      </c>
      <c r="N41" s="62"/>
      <c r="O41" s="62"/>
    </row>
    <row r="42" spans="1:15">
      <c r="A42" s="40" t="s">
        <v>496</v>
      </c>
      <c r="B42" s="43"/>
      <c r="C42" s="43"/>
      <c r="D42" s="45"/>
      <c r="E42" s="62">
        <v>0</v>
      </c>
      <c r="F42" s="62">
        <v>2.2333942777754223</v>
      </c>
      <c r="G42" s="62">
        <v>3.0413929557212946</v>
      </c>
      <c r="H42" s="62">
        <v>2.5277616360900979</v>
      </c>
      <c r="I42" s="62">
        <v>2.19906545807279</v>
      </c>
      <c r="J42" s="62">
        <v>2.7709316523909822</v>
      </c>
      <c r="K42" s="62">
        <v>1.7769777713860122</v>
      </c>
      <c r="L42" s="62">
        <v>3.3793722296702775</v>
      </c>
      <c r="M42" s="62">
        <v>3.7213163740208324</v>
      </c>
      <c r="N42" s="62"/>
      <c r="O42" s="62"/>
    </row>
    <row r="43" spans="1:15">
      <c r="A43" s="40" t="s">
        <v>401</v>
      </c>
      <c r="B43" s="43"/>
      <c r="C43" s="43"/>
      <c r="D43" s="45"/>
      <c r="E43" s="62">
        <v>0</v>
      </c>
      <c r="F43" s="62">
        <v>1.7874963869427354</v>
      </c>
      <c r="G43" s="62">
        <v>3.2139411596632845</v>
      </c>
      <c r="H43" s="62">
        <v>4.5838442139516236</v>
      </c>
      <c r="I43" s="62">
        <v>3.7695452127691893</v>
      </c>
      <c r="J43" s="62">
        <v>3.0221375805140895</v>
      </c>
      <c r="K43" s="62">
        <v>3.509964387283723</v>
      </c>
      <c r="L43" s="62">
        <v>3.718586350274045</v>
      </c>
      <c r="M43" s="62">
        <v>2.0969342701509124</v>
      </c>
      <c r="N43" s="62"/>
      <c r="O43" s="62"/>
    </row>
    <row r="44" spans="1:15" s="43" customFormat="1">
      <c r="A44" s="40"/>
      <c r="B44" s="40"/>
      <c r="C44" s="40"/>
      <c r="D44" s="42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</row>
    <row r="45" spans="1:15">
      <c r="A45" s="43"/>
      <c r="B45" s="43"/>
      <c r="C45" s="43"/>
      <c r="D45" s="45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5" s="43" customFormat="1">
      <c r="A46" s="40"/>
      <c r="B46" s="40"/>
      <c r="C46" s="40"/>
      <c r="D46" s="42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</row>
    <row r="47" spans="1:15">
      <c r="A47" s="43"/>
      <c r="B47" s="43"/>
      <c r="C47" s="43"/>
      <c r="D47" s="45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</row>
    <row r="48" spans="1:15" s="43" customFormat="1">
      <c r="B48" s="40"/>
      <c r="C48" s="40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</row>
    <row r="49" spans="1:15">
      <c r="B49" s="43"/>
      <c r="C49" s="43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  <row r="50" spans="1:15" s="43" customFormat="1">
      <c r="B50" s="40"/>
      <c r="C50" s="40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</row>
    <row r="51" spans="1:15">
      <c r="B51" s="43"/>
      <c r="C51" s="43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  <row r="52" spans="1:15" s="43" customFormat="1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</row>
    <row r="54" spans="1:15" s="43" customFormat="1">
      <c r="A54" s="40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</row>
    <row r="56" spans="1:15" s="43" customFormat="1">
      <c r="A56" s="40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</row>
    <row r="58" spans="1:15" s="43" customFormat="1">
      <c r="A58" s="40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60" spans="1:15" s="43" customFormat="1">
      <c r="A60" s="40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</sheetData>
  <phoneticPr fontId="1"/>
  <pageMargins left="0.7" right="0.7" top="0.75" bottom="0.75" header="0.3" footer="0.3"/>
  <pageSetup paperSize="9" scale="3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BD10-A304-48A0-8FC8-1EC1470A53D7}">
  <sheetPr>
    <tabColor rgb="FFFFFF00"/>
    <pageSetUpPr fitToPage="1"/>
  </sheetPr>
  <dimension ref="A1:AG238"/>
  <sheetViews>
    <sheetView zoomScaleNormal="100" zoomScalePageLayoutView="150" workbookViewId="0">
      <selection activeCell="E1" sqref="E1"/>
    </sheetView>
  </sheetViews>
  <sheetFormatPr defaultColWidth="11.125" defaultRowHeight="12"/>
  <cols>
    <col min="1" max="9" width="7.25" style="65" customWidth="1"/>
    <col min="10" max="10" width="22" style="65" bestFit="1" customWidth="1"/>
    <col min="11" max="20" width="7.25" style="65" customWidth="1"/>
    <col min="21" max="26" width="7.25" style="68" customWidth="1"/>
    <col min="27" max="43" width="7.25" style="65" customWidth="1"/>
    <col min="44" max="44" width="22" style="65" bestFit="1" customWidth="1"/>
    <col min="45" max="60" width="7.25" style="65" customWidth="1"/>
    <col min="61" max="96" width="5.625" style="65" customWidth="1"/>
    <col min="97" max="16384" width="11.125" style="65"/>
  </cols>
  <sheetData>
    <row r="1" spans="1:30">
      <c r="B1" s="66" t="s">
        <v>497</v>
      </c>
      <c r="C1" s="66"/>
      <c r="D1" s="66"/>
      <c r="E1" s="67" t="s">
        <v>498</v>
      </c>
      <c r="F1" s="67"/>
      <c r="G1" s="66"/>
      <c r="H1" s="66"/>
    </row>
    <row r="2" spans="1:30" ht="12" customHeight="1">
      <c r="A2" s="69"/>
      <c r="B2" s="66" t="s">
        <v>499</v>
      </c>
      <c r="C2" s="66"/>
      <c r="D2" s="66"/>
      <c r="E2" s="67" t="s">
        <v>558</v>
      </c>
      <c r="F2" s="66"/>
      <c r="G2" s="66" t="s">
        <v>500</v>
      </c>
      <c r="H2" s="66" t="s">
        <v>501</v>
      </c>
      <c r="I2" s="69"/>
      <c r="J2" s="69"/>
      <c r="K2" s="69"/>
      <c r="L2" s="69"/>
      <c r="M2" s="69"/>
      <c r="AA2" s="69"/>
      <c r="AC2" s="69"/>
      <c r="AD2" s="69"/>
    </row>
    <row r="3" spans="1:30" ht="12" customHeight="1">
      <c r="A3" s="69"/>
      <c r="B3" s="66" t="s">
        <v>502</v>
      </c>
      <c r="C3" s="66"/>
      <c r="D3" s="66"/>
      <c r="E3" s="67" t="s">
        <v>503</v>
      </c>
      <c r="F3" s="66"/>
      <c r="G3" s="66" t="s">
        <v>504</v>
      </c>
      <c r="H3" s="67"/>
      <c r="I3" s="69"/>
      <c r="J3" s="69"/>
      <c r="K3" s="69"/>
      <c r="L3" s="69"/>
      <c r="M3" s="69"/>
      <c r="AA3" s="69"/>
      <c r="AC3" s="69"/>
      <c r="AD3" s="69"/>
    </row>
    <row r="4" spans="1:30" ht="12" customHeight="1">
      <c r="A4" s="69"/>
      <c r="B4" s="66"/>
      <c r="C4" s="66"/>
      <c r="D4" s="66"/>
      <c r="E4" s="67"/>
      <c r="F4" s="66"/>
      <c r="G4" s="66" t="s">
        <v>505</v>
      </c>
      <c r="H4" s="70" t="s">
        <v>506</v>
      </c>
      <c r="I4" s="69"/>
      <c r="J4" s="69"/>
      <c r="K4" s="69"/>
      <c r="L4" s="69"/>
      <c r="M4" s="69"/>
      <c r="AA4" s="69"/>
      <c r="AC4" s="69"/>
      <c r="AD4" s="69"/>
    </row>
    <row r="5" spans="1:30" ht="12" customHeight="1">
      <c r="A5" s="69"/>
      <c r="B5" s="66">
        <v>1</v>
      </c>
      <c r="C5" s="71" t="s">
        <v>507</v>
      </c>
      <c r="D5" s="72"/>
      <c r="E5" s="72"/>
      <c r="F5" s="72"/>
      <c r="G5" s="72"/>
      <c r="H5" s="72"/>
      <c r="I5" s="69"/>
      <c r="J5" s="69"/>
      <c r="K5" s="69"/>
      <c r="L5" s="69"/>
      <c r="M5" s="69"/>
      <c r="AA5" s="69"/>
      <c r="AC5" s="69"/>
      <c r="AD5" s="69"/>
    </row>
    <row r="6" spans="1:30" s="68" customFormat="1" ht="12" customHeight="1">
      <c r="B6" s="73"/>
      <c r="C6" s="71"/>
      <c r="D6" s="66"/>
      <c r="F6" s="66"/>
      <c r="G6" s="71"/>
      <c r="H6" s="74"/>
    </row>
    <row r="7" spans="1:30" s="68" customFormat="1" ht="12" customHeight="1">
      <c r="D7" s="75"/>
      <c r="F7" s="75"/>
      <c r="G7" s="71"/>
      <c r="H7" s="66"/>
    </row>
    <row r="8" spans="1:30" s="68" customFormat="1" ht="12" customHeight="1">
      <c r="B8" s="66"/>
      <c r="C8" s="71"/>
      <c r="D8" s="66"/>
      <c r="F8" s="76"/>
      <c r="G8" s="71"/>
      <c r="H8" s="73"/>
    </row>
    <row r="9" spans="1:30" s="68" customFormat="1" ht="12" customHeight="1">
      <c r="B9" s="77"/>
      <c r="C9" s="76"/>
      <c r="D9" s="66"/>
      <c r="E9" s="66"/>
      <c r="F9" s="78"/>
      <c r="G9" s="66"/>
      <c r="H9" s="66"/>
    </row>
    <row r="10" spans="1:30" s="68" customFormat="1" ht="12" customHeight="1">
      <c r="B10" s="77"/>
      <c r="C10" s="76"/>
      <c r="D10" s="66"/>
      <c r="E10" s="66"/>
      <c r="F10" s="78"/>
      <c r="G10" s="66"/>
      <c r="H10" s="66"/>
    </row>
    <row r="11" spans="1:30" s="68" customFormat="1" ht="12" customHeight="1">
      <c r="B11" s="77"/>
      <c r="C11" s="76"/>
      <c r="D11" s="66"/>
      <c r="E11" s="66"/>
      <c r="F11" s="78"/>
      <c r="G11" s="66"/>
      <c r="H11" s="66"/>
    </row>
    <row r="12" spans="1:30" s="68" customFormat="1" ht="12" customHeight="1">
      <c r="B12" s="77"/>
      <c r="C12" s="76"/>
      <c r="D12" s="66"/>
      <c r="E12" s="66"/>
      <c r="F12" s="78"/>
      <c r="G12" s="66"/>
      <c r="H12" s="66"/>
    </row>
    <row r="13" spans="1:30" s="68" customFormat="1" ht="12" customHeight="1">
      <c r="B13" s="77"/>
      <c r="C13" s="76"/>
      <c r="D13" s="66"/>
      <c r="E13" s="66"/>
      <c r="F13" s="78"/>
      <c r="G13" s="66"/>
      <c r="H13" s="66"/>
    </row>
    <row r="14" spans="1:30" s="68" customFormat="1" ht="12" customHeight="1">
      <c r="B14" s="77"/>
      <c r="C14" s="76"/>
      <c r="D14" s="66"/>
      <c r="E14" s="66"/>
      <c r="F14" s="78"/>
      <c r="G14" s="66"/>
      <c r="H14" s="66"/>
    </row>
    <row r="15" spans="1:30" s="68" customFormat="1" ht="12" customHeight="1">
      <c r="B15" s="66"/>
      <c r="C15" s="66"/>
      <c r="D15" s="66"/>
      <c r="E15" s="66"/>
      <c r="F15" s="79"/>
      <c r="G15" s="73"/>
      <c r="H15" s="73"/>
    </row>
    <row r="16" spans="1:30" s="68" customFormat="1" ht="12" customHeight="1">
      <c r="B16" s="66"/>
      <c r="C16" s="66"/>
      <c r="D16" s="66"/>
      <c r="E16" s="66"/>
      <c r="F16" s="79"/>
      <c r="G16" s="73"/>
      <c r="H16" s="73"/>
    </row>
    <row r="17" spans="1:33" s="68" customFormat="1" ht="12" customHeight="1">
      <c r="B17" s="66"/>
      <c r="C17" s="66"/>
      <c r="D17" s="66"/>
      <c r="F17" s="79"/>
      <c r="G17" s="73"/>
    </row>
    <row r="18" spans="1:33" s="68" customFormat="1" ht="12" customHeight="1">
      <c r="B18" s="75"/>
      <c r="C18" s="75"/>
      <c r="D18" s="75"/>
      <c r="E18" s="75"/>
      <c r="F18" s="73"/>
      <c r="G18" s="75"/>
      <c r="H18" s="75"/>
    </row>
    <row r="19" spans="1:33" s="68" customFormat="1" ht="12" customHeight="1"/>
    <row r="20" spans="1:33" s="68" customFormat="1" ht="12" customHeight="1"/>
    <row r="21" spans="1:33" s="68" customFormat="1" ht="12" customHeight="1"/>
    <row r="22" spans="1:33" s="68" customFormat="1" ht="12" customHeight="1"/>
    <row r="23" spans="1:33" s="68" customFormat="1" ht="12" customHeight="1"/>
    <row r="24" spans="1:33" s="68" customFormat="1" ht="12" customHeight="1"/>
    <row r="25" spans="1:33" s="68" customFormat="1" ht="12" customHeight="1">
      <c r="A25" s="80"/>
      <c r="B25" s="65"/>
      <c r="C25" s="65"/>
      <c r="D25" s="65"/>
      <c r="E25" s="65"/>
      <c r="F25" s="65"/>
      <c r="G25" s="65"/>
      <c r="H25" s="65"/>
      <c r="I25" s="80"/>
      <c r="J25" s="81"/>
      <c r="K25" s="81"/>
      <c r="L25" s="81"/>
      <c r="M25" s="80"/>
      <c r="N25" s="80"/>
      <c r="O25" s="80"/>
      <c r="P25" s="80"/>
      <c r="S25" s="80"/>
      <c r="T25" s="80"/>
      <c r="U25" s="80"/>
      <c r="V25" s="82"/>
      <c r="W25" s="82"/>
      <c r="X25" s="82"/>
      <c r="Y25" s="81"/>
      <c r="Z25" s="81"/>
      <c r="AA25" s="81"/>
      <c r="AB25" s="81"/>
      <c r="AC25" s="80"/>
      <c r="AD25" s="80"/>
      <c r="AE25" s="82"/>
      <c r="AF25" s="82"/>
      <c r="AG25" s="82"/>
    </row>
    <row r="26" spans="1:33" s="68" customFormat="1" ht="12" customHeight="1">
      <c r="A26" s="80"/>
      <c r="B26" s="83">
        <v>42010</v>
      </c>
      <c r="C26" s="84">
        <f>C27-$B26</f>
        <v>2</v>
      </c>
      <c r="D26" s="84">
        <f t="shared" ref="D26:H26" si="0">D27-$B26</f>
        <v>4</v>
      </c>
      <c r="E26" s="84">
        <f t="shared" si="0"/>
        <v>6</v>
      </c>
      <c r="F26" s="84">
        <f t="shared" si="0"/>
        <v>-42010</v>
      </c>
      <c r="G26" s="84">
        <f t="shared" si="0"/>
        <v>-42010</v>
      </c>
      <c r="H26" s="84">
        <f t="shared" si="0"/>
        <v>-42010</v>
      </c>
      <c r="I26" s="84"/>
      <c r="J26" s="80"/>
      <c r="K26" s="80"/>
    </row>
    <row r="27" spans="1:33" s="68" customFormat="1" ht="12" customHeight="1">
      <c r="A27" s="82"/>
      <c r="B27" s="83">
        <v>42010</v>
      </c>
      <c r="C27" s="83">
        <v>42012</v>
      </c>
      <c r="D27" s="83">
        <v>42014</v>
      </c>
      <c r="E27" s="83">
        <v>42016</v>
      </c>
      <c r="F27" s="83"/>
      <c r="G27" s="83"/>
      <c r="H27" s="83"/>
      <c r="I27" s="83"/>
      <c r="J27" s="81"/>
      <c r="K27" s="82"/>
    </row>
    <row r="28" spans="1:33" s="68" customFormat="1" ht="12" customHeight="1">
      <c r="A28" s="80" t="s">
        <v>508</v>
      </c>
      <c r="B28" s="80"/>
      <c r="C28" s="85"/>
      <c r="D28" s="86"/>
      <c r="E28" s="86"/>
      <c r="F28" s="86"/>
      <c r="G28" s="86"/>
      <c r="H28" s="86"/>
      <c r="I28" s="81"/>
      <c r="J28" s="81"/>
      <c r="K28" s="87"/>
      <c r="L28" s="84"/>
      <c r="M28" s="84"/>
      <c r="N28" s="84"/>
      <c r="O28" s="84"/>
      <c r="P28" s="84"/>
      <c r="Q28" s="84"/>
      <c r="V28" s="82"/>
      <c r="W28" s="82"/>
      <c r="X28" s="82"/>
      <c r="Y28" s="82"/>
    </row>
    <row r="29" spans="1:33" s="68" customFormat="1" ht="12" customHeight="1">
      <c r="A29" s="80" t="s">
        <v>509</v>
      </c>
      <c r="B29" s="80"/>
      <c r="C29" s="80" t="str">
        <f>$C$5</f>
        <v>Ba/F3_G2032R</v>
      </c>
      <c r="D29" s="80"/>
      <c r="E29" s="80"/>
      <c r="F29" s="80"/>
      <c r="G29" s="80"/>
      <c r="H29" s="80"/>
      <c r="I29" s="81"/>
      <c r="J29" s="81"/>
      <c r="K29" s="87"/>
      <c r="L29" s="80"/>
      <c r="N29" s="80"/>
      <c r="O29" s="80"/>
      <c r="P29" s="80"/>
      <c r="Q29" s="80"/>
      <c r="V29" s="88"/>
      <c r="W29" s="88"/>
      <c r="X29" s="88"/>
      <c r="Y29" s="80"/>
    </row>
    <row r="30" spans="1:33" s="68" customFormat="1" ht="12" customHeight="1">
      <c r="A30" s="82">
        <v>1</v>
      </c>
      <c r="B30" s="89" t="s">
        <v>510</v>
      </c>
      <c r="C30" s="89"/>
      <c r="D30" s="89"/>
      <c r="E30" s="82"/>
      <c r="F30" s="82"/>
      <c r="G30" s="82"/>
      <c r="H30" s="82"/>
      <c r="J30" s="80" t="s">
        <v>511</v>
      </c>
      <c r="K30" s="80" t="s">
        <v>512</v>
      </c>
      <c r="L30" s="88"/>
      <c r="M30" s="80"/>
      <c r="N30" s="81"/>
      <c r="O30" s="81"/>
      <c r="P30" s="81"/>
      <c r="Q30" s="87"/>
    </row>
    <row r="31" spans="1:33" s="68" customFormat="1" ht="12" customHeight="1">
      <c r="A31" s="80"/>
      <c r="B31" s="90" t="s">
        <v>513</v>
      </c>
      <c r="C31" s="91">
        <f>B27-$B27</f>
        <v>0</v>
      </c>
      <c r="D31" s="92">
        <f t="shared" ref="D31:H31" si="1">C27-$B27</f>
        <v>2</v>
      </c>
      <c r="E31" s="92">
        <f t="shared" si="1"/>
        <v>4</v>
      </c>
      <c r="F31" s="92">
        <f t="shared" si="1"/>
        <v>6</v>
      </c>
      <c r="G31" s="92">
        <f t="shared" si="1"/>
        <v>-42010</v>
      </c>
      <c r="H31" s="92">
        <f t="shared" si="1"/>
        <v>-42010</v>
      </c>
      <c r="J31" s="93"/>
      <c r="K31" s="92">
        <f>C31</f>
        <v>0</v>
      </c>
      <c r="L31" s="92">
        <f t="shared" ref="L31:P31" si="2">D31</f>
        <v>2</v>
      </c>
      <c r="M31" s="92">
        <f t="shared" si="2"/>
        <v>4</v>
      </c>
      <c r="N31" s="92">
        <f t="shared" si="2"/>
        <v>6</v>
      </c>
      <c r="O31" s="92">
        <f t="shared" si="2"/>
        <v>-42010</v>
      </c>
      <c r="P31" s="92">
        <f t="shared" si="2"/>
        <v>-42010</v>
      </c>
      <c r="Q31" s="84"/>
      <c r="R31" s="84"/>
      <c r="S31" s="94">
        <f>C31</f>
        <v>0</v>
      </c>
      <c r="T31" s="94">
        <f t="shared" ref="T31:X31" si="3">D31</f>
        <v>2</v>
      </c>
      <c r="U31" s="94">
        <f t="shared" si="3"/>
        <v>4</v>
      </c>
      <c r="V31" s="94">
        <f t="shared" si="3"/>
        <v>6</v>
      </c>
      <c r="W31" s="94">
        <f t="shared" si="3"/>
        <v>-42010</v>
      </c>
      <c r="X31" s="94">
        <f t="shared" si="3"/>
        <v>-42010</v>
      </c>
    </row>
    <row r="32" spans="1:33" s="68" customFormat="1" ht="12" customHeight="1">
      <c r="A32" s="80"/>
      <c r="B32" s="95" t="s">
        <v>514</v>
      </c>
      <c r="C32" s="96"/>
      <c r="D32" s="96">
        <v>8.66</v>
      </c>
      <c r="E32" s="96">
        <v>8.7899999999999991</v>
      </c>
      <c r="F32" s="96">
        <v>10.07</v>
      </c>
      <c r="G32" s="96"/>
      <c r="H32" s="96"/>
      <c r="J32" s="97">
        <v>1</v>
      </c>
      <c r="K32" s="96">
        <v>234.5</v>
      </c>
      <c r="L32" s="96">
        <f>D32*D33*D33/2</f>
        <v>304.79779300000007</v>
      </c>
      <c r="M32" s="96">
        <f>E32*E33*E33/2</f>
        <v>329.605662</v>
      </c>
      <c r="N32" s="96">
        <f>F32*F33*F33/2</f>
        <v>429.87621600000006</v>
      </c>
      <c r="O32" s="96">
        <f>G32*G33*G33/2</f>
        <v>0</v>
      </c>
      <c r="P32" s="96">
        <f>H32*H33*H33/2</f>
        <v>0</v>
      </c>
      <c r="Q32" s="96"/>
      <c r="R32" s="96"/>
      <c r="S32" s="98">
        <f>K32/$K$32</f>
        <v>1</v>
      </c>
      <c r="T32" s="98">
        <f>L32/$K$32</f>
        <v>1.2997773688699363</v>
      </c>
      <c r="U32" s="98">
        <f t="shared" ref="U32:X32" si="4">M32/$K$32</f>
        <v>1.4055678550106609</v>
      </c>
      <c r="V32" s="98">
        <f t="shared" si="4"/>
        <v>1.8331608358208957</v>
      </c>
      <c r="W32" s="98">
        <f t="shared" si="4"/>
        <v>0</v>
      </c>
      <c r="X32" s="98">
        <f t="shared" si="4"/>
        <v>0</v>
      </c>
    </row>
    <row r="33" spans="1:24" s="68" customFormat="1" ht="12" customHeight="1">
      <c r="A33" s="80"/>
      <c r="B33" s="95" t="s">
        <v>515</v>
      </c>
      <c r="C33" s="99"/>
      <c r="D33" s="99">
        <v>8.39</v>
      </c>
      <c r="E33" s="99">
        <v>8.66</v>
      </c>
      <c r="F33" s="99">
        <v>9.24</v>
      </c>
      <c r="G33" s="99"/>
      <c r="H33" s="99"/>
      <c r="J33" s="97">
        <v>2</v>
      </c>
      <c r="K33" s="96">
        <v>163</v>
      </c>
      <c r="L33" s="96">
        <f>D34*D35*D35/2</f>
        <v>266.02594199999999</v>
      </c>
      <c r="M33" s="96">
        <f>E34*E35*E35/2</f>
        <v>230.02964249999999</v>
      </c>
      <c r="N33" s="96">
        <f>F34*F35*F35/2</f>
        <v>419.45517450000011</v>
      </c>
      <c r="O33" s="96">
        <f>G34*G35*G35/2</f>
        <v>0</v>
      </c>
      <c r="P33" s="96">
        <f>H34*H35*H35/2</f>
        <v>0</v>
      </c>
      <c r="Q33" s="96"/>
      <c r="R33" s="96"/>
      <c r="S33" s="98">
        <f>K33/$K$33</f>
        <v>1</v>
      </c>
      <c r="T33" s="98">
        <f>L33/$K$33</f>
        <v>1.6320609938650306</v>
      </c>
      <c r="U33" s="98">
        <f t="shared" ref="U33:X33" si="5">M33/$K$33</f>
        <v>1.4112248006134969</v>
      </c>
      <c r="V33" s="98">
        <f t="shared" si="5"/>
        <v>2.5733446288343567</v>
      </c>
      <c r="W33" s="98">
        <f t="shared" si="5"/>
        <v>0</v>
      </c>
      <c r="X33" s="98">
        <f t="shared" si="5"/>
        <v>0</v>
      </c>
    </row>
    <row r="34" spans="1:24" s="68" customFormat="1" ht="12" customHeight="1">
      <c r="A34" s="80"/>
      <c r="B34" s="100" t="s">
        <v>516</v>
      </c>
      <c r="C34" s="96"/>
      <c r="D34" s="96">
        <v>8.19</v>
      </c>
      <c r="E34" s="96">
        <v>8.85</v>
      </c>
      <c r="F34" s="96">
        <v>9.89</v>
      </c>
      <c r="G34" s="96"/>
      <c r="H34" s="96"/>
      <c r="J34" s="97">
        <v>3</v>
      </c>
      <c r="K34" s="96">
        <v>162.80000000000001</v>
      </c>
      <c r="L34" s="96">
        <f>D36*D37*D37/2</f>
        <v>282.17324200000002</v>
      </c>
      <c r="M34" s="96">
        <f>E36*E37*E37/2</f>
        <v>423.67467049999999</v>
      </c>
      <c r="N34" s="96">
        <f>F36*F37*F37/2</f>
        <v>470.45</v>
      </c>
      <c r="O34" s="96">
        <f>G36*G37*G37/2</f>
        <v>0</v>
      </c>
      <c r="P34" s="96">
        <f>H36*H37*H37/2</f>
        <v>0</v>
      </c>
      <c r="Q34" s="96"/>
      <c r="R34" s="96"/>
      <c r="S34" s="98">
        <f>K34/$K$34</f>
        <v>1</v>
      </c>
      <c r="T34" s="98">
        <f t="shared" ref="T34:X34" si="6">L34/$K$34</f>
        <v>1.7332508722358722</v>
      </c>
      <c r="U34" s="98">
        <f t="shared" si="6"/>
        <v>2.6024242659705159</v>
      </c>
      <c r="V34" s="98">
        <f t="shared" si="6"/>
        <v>2.8897420147420143</v>
      </c>
      <c r="W34" s="98">
        <f t="shared" si="6"/>
        <v>0</v>
      </c>
      <c r="X34" s="98">
        <f t="shared" si="6"/>
        <v>0</v>
      </c>
    </row>
    <row r="35" spans="1:24" s="68" customFormat="1" ht="12" customHeight="1">
      <c r="A35" s="80"/>
      <c r="B35" s="95" t="s">
        <v>515</v>
      </c>
      <c r="C35" s="99"/>
      <c r="D35" s="99">
        <v>8.06</v>
      </c>
      <c r="E35" s="99">
        <v>7.21</v>
      </c>
      <c r="F35" s="99">
        <v>9.2100000000000009</v>
      </c>
      <c r="G35" s="99"/>
      <c r="H35" s="99"/>
      <c r="J35" s="97">
        <v>4</v>
      </c>
      <c r="K35" s="96">
        <v>138.5</v>
      </c>
      <c r="L35" s="96">
        <f>D38*D39*D39/2</f>
        <v>236.98910349999997</v>
      </c>
      <c r="M35" s="96">
        <f>E38*E39*E39/2</f>
        <v>272.07515799999999</v>
      </c>
      <c r="N35" s="96">
        <f>F38*F39*F39/2</f>
        <v>408.80921399999994</v>
      </c>
      <c r="O35" s="96">
        <f>G38*G39*G39/2</f>
        <v>0</v>
      </c>
      <c r="P35" s="96">
        <f>H38*H39*H39/2</f>
        <v>0</v>
      </c>
      <c r="Q35" s="96"/>
      <c r="R35" s="96"/>
      <c r="S35" s="98">
        <f>K35/$K$35</f>
        <v>1</v>
      </c>
      <c r="T35" s="98">
        <f t="shared" ref="T35:X35" si="7">L35/$K$35</f>
        <v>1.7111126606498193</v>
      </c>
      <c r="U35" s="98">
        <f t="shared" si="7"/>
        <v>1.9644415740072201</v>
      </c>
      <c r="V35" s="98">
        <f t="shared" si="7"/>
        <v>2.9516910758122741</v>
      </c>
      <c r="W35" s="98">
        <f t="shared" si="7"/>
        <v>0</v>
      </c>
      <c r="X35" s="98">
        <f t="shared" si="7"/>
        <v>0</v>
      </c>
    </row>
    <row r="36" spans="1:24" s="68" customFormat="1" ht="12" customHeight="1">
      <c r="A36" s="80"/>
      <c r="B36" s="100" t="s">
        <v>517</v>
      </c>
      <c r="C36" s="96"/>
      <c r="D36" s="96">
        <v>8.84</v>
      </c>
      <c r="E36" s="96">
        <v>10.210000000000001</v>
      </c>
      <c r="F36" s="96">
        <v>10</v>
      </c>
      <c r="G36" s="96"/>
      <c r="H36" s="96"/>
      <c r="J36" s="97">
        <v>5</v>
      </c>
      <c r="K36" s="96">
        <v>138.4</v>
      </c>
      <c r="L36" s="96">
        <f>D40*D41*D41/2</f>
        <v>250.25143399999999</v>
      </c>
      <c r="M36" s="96">
        <f>E40*E41*E41/2</f>
        <v>240.22287449999999</v>
      </c>
      <c r="N36" s="96">
        <f>F40*F41*F41/2</f>
        <v>379.08</v>
      </c>
      <c r="O36" s="96">
        <f>G40*G41*G41/2</f>
        <v>0</v>
      </c>
      <c r="P36" s="96">
        <f>H40*H41*H41/2</f>
        <v>0</v>
      </c>
      <c r="Q36" s="96"/>
      <c r="R36" s="96"/>
      <c r="S36" s="98">
        <f>K36/$K$36</f>
        <v>1</v>
      </c>
      <c r="T36" s="98">
        <f t="shared" ref="T36:X36" si="8">L36/$K$36</f>
        <v>1.8081751011560692</v>
      </c>
      <c r="U36" s="98">
        <f t="shared" si="8"/>
        <v>1.7357144111271674</v>
      </c>
      <c r="V36" s="98">
        <f t="shared" si="8"/>
        <v>2.7390173410404621</v>
      </c>
      <c r="W36" s="98">
        <f t="shared" si="8"/>
        <v>0</v>
      </c>
      <c r="X36" s="98">
        <f t="shared" si="8"/>
        <v>0</v>
      </c>
    </row>
    <row r="37" spans="1:24" s="68" customFormat="1" ht="12" customHeight="1">
      <c r="A37" s="80"/>
      <c r="B37" s="101" t="s">
        <v>515</v>
      </c>
      <c r="C37" s="99"/>
      <c r="D37" s="99">
        <v>7.99</v>
      </c>
      <c r="E37" s="99">
        <v>9.11</v>
      </c>
      <c r="F37" s="99">
        <v>9.6999999999999993</v>
      </c>
      <c r="G37" s="99"/>
      <c r="H37" s="99"/>
      <c r="J37" s="97">
        <v>6</v>
      </c>
      <c r="K37" s="96">
        <f t="shared" ref="K37:P37" si="9">C42*C43*C43/2</f>
        <v>0</v>
      </c>
      <c r="L37" s="96">
        <f t="shared" si="9"/>
        <v>0</v>
      </c>
      <c r="M37" s="96">
        <f t="shared" si="9"/>
        <v>0</v>
      </c>
      <c r="N37" s="96">
        <f t="shared" si="9"/>
        <v>0</v>
      </c>
      <c r="O37" s="96">
        <f t="shared" si="9"/>
        <v>0</v>
      </c>
      <c r="P37" s="96">
        <f t="shared" si="9"/>
        <v>0</v>
      </c>
      <c r="Q37" s="96"/>
      <c r="R37" s="96"/>
      <c r="S37" s="98"/>
      <c r="T37" s="98"/>
      <c r="U37" s="98"/>
      <c r="V37" s="98"/>
      <c r="W37" s="98"/>
      <c r="X37" s="98"/>
    </row>
    <row r="38" spans="1:24" s="68" customFormat="1" ht="12" customHeight="1">
      <c r="A38" s="80"/>
      <c r="B38" s="95" t="s">
        <v>518</v>
      </c>
      <c r="C38" s="96"/>
      <c r="D38" s="96">
        <v>8.8699999999999992</v>
      </c>
      <c r="E38" s="96">
        <v>8.99</v>
      </c>
      <c r="F38" s="96">
        <v>10.23</v>
      </c>
      <c r="G38" s="96"/>
      <c r="H38" s="96"/>
      <c r="J38" s="102" t="s">
        <v>519</v>
      </c>
      <c r="K38" s="103">
        <f>AVERAGE(K32:K36)</f>
        <v>167.44</v>
      </c>
      <c r="L38" s="103">
        <f t="shared" ref="L38:M38" si="10">AVERAGE(L32:L36)</f>
        <v>268.04750290000004</v>
      </c>
      <c r="M38" s="103">
        <f t="shared" si="10"/>
        <v>299.12160149999994</v>
      </c>
      <c r="N38" s="103">
        <f>AVERAGE(N32:N36)</f>
        <v>421.5341209</v>
      </c>
      <c r="O38" s="103">
        <f>AVERAGE(O32:O34)</f>
        <v>0</v>
      </c>
      <c r="P38" s="103">
        <f t="shared" ref="P38" si="11">AVERAGE(P32:P34)</f>
        <v>0</v>
      </c>
      <c r="Q38" s="104"/>
      <c r="R38" s="104"/>
      <c r="S38" s="105">
        <f>AVERAGE(S32:S36)</f>
        <v>1</v>
      </c>
      <c r="T38" s="105">
        <f t="shared" ref="T38:X38" si="12">AVERAGE(T32:T36)</f>
        <v>1.6368753993553455</v>
      </c>
      <c r="U38" s="105">
        <f t="shared" si="12"/>
        <v>1.8238745813458124</v>
      </c>
      <c r="V38" s="105">
        <f t="shared" si="12"/>
        <v>2.5973911792500006</v>
      </c>
      <c r="W38" s="105">
        <f t="shared" si="12"/>
        <v>0</v>
      </c>
      <c r="X38" s="105">
        <f t="shared" si="12"/>
        <v>0</v>
      </c>
    </row>
    <row r="39" spans="1:24" s="68" customFormat="1" ht="12" customHeight="1">
      <c r="A39" s="80"/>
      <c r="B39" s="101" t="s">
        <v>515</v>
      </c>
      <c r="C39" s="99"/>
      <c r="D39" s="99">
        <v>7.31</v>
      </c>
      <c r="E39" s="99">
        <v>7.78</v>
      </c>
      <c r="F39" s="99">
        <v>8.94</v>
      </c>
      <c r="G39" s="99"/>
      <c r="H39" s="99"/>
      <c r="J39" s="106" t="s">
        <v>520</v>
      </c>
      <c r="K39" s="107">
        <f>AVERAGE(STDEV(K32:K36))</f>
        <v>39.43073674178563</v>
      </c>
      <c r="L39" s="107">
        <f t="shared" ref="L39:N39" si="13">AVERAGE(STDEV(L32:L36))</f>
        <v>26.624853415612034</v>
      </c>
      <c r="M39" s="107">
        <f t="shared" si="13"/>
        <v>79.713571442639918</v>
      </c>
      <c r="N39" s="107">
        <f t="shared" si="13"/>
        <v>33.282696081908767</v>
      </c>
      <c r="O39" s="107">
        <f t="shared" ref="O39:P39" si="14">AVERAGE(STDEV(O32:O34))</f>
        <v>0</v>
      </c>
      <c r="P39" s="107">
        <f t="shared" si="14"/>
        <v>0</v>
      </c>
      <c r="Q39" s="104"/>
      <c r="R39" s="104"/>
      <c r="S39" s="108">
        <f>AVERAGE(STDEV(S32:S36))</f>
        <v>0</v>
      </c>
      <c r="T39" s="108">
        <f t="shared" ref="T39:X39" si="15">AVERAGE(STDEV(T32:T36))</f>
        <v>0.19862102811122037</v>
      </c>
      <c r="U39" s="108">
        <f t="shared" si="15"/>
        <v>0.49470477693866549</v>
      </c>
      <c r="V39" s="108">
        <f t="shared" si="15"/>
        <v>0.451575478692398</v>
      </c>
      <c r="W39" s="108">
        <f t="shared" si="15"/>
        <v>0</v>
      </c>
      <c r="X39" s="108">
        <f t="shared" si="15"/>
        <v>0</v>
      </c>
    </row>
    <row r="40" spans="1:24" s="68" customFormat="1" ht="12" customHeight="1">
      <c r="A40" s="81"/>
      <c r="B40" s="95" t="s">
        <v>521</v>
      </c>
      <c r="C40" s="109"/>
      <c r="D40" s="109">
        <v>8.5299999999999994</v>
      </c>
      <c r="E40" s="109">
        <v>8.61</v>
      </c>
      <c r="F40" s="109">
        <v>9.36</v>
      </c>
      <c r="G40" s="109"/>
      <c r="H40" s="109"/>
    </row>
    <row r="41" spans="1:24" s="68" customFormat="1" ht="12" customHeight="1">
      <c r="B41" s="95" t="s">
        <v>515</v>
      </c>
      <c r="C41" s="99"/>
      <c r="D41" s="99">
        <v>7.66</v>
      </c>
      <c r="E41" s="99">
        <v>7.47</v>
      </c>
      <c r="F41" s="99">
        <v>9</v>
      </c>
      <c r="G41" s="99"/>
      <c r="H41" s="99"/>
      <c r="J41" s="80" t="s">
        <v>511</v>
      </c>
      <c r="K41" s="80" t="s">
        <v>522</v>
      </c>
      <c r="L41" s="88"/>
      <c r="M41" s="80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</row>
    <row r="42" spans="1:24" s="68" customFormat="1" ht="12" customHeight="1">
      <c r="B42" s="100" t="s">
        <v>523</v>
      </c>
      <c r="C42" s="96"/>
      <c r="D42" s="96"/>
      <c r="E42" s="96"/>
      <c r="F42" s="96"/>
      <c r="G42" s="96"/>
      <c r="H42" s="96"/>
      <c r="J42" s="93"/>
      <c r="K42" s="92">
        <f t="shared" ref="K42:P42" si="16">C31</f>
        <v>0</v>
      </c>
      <c r="L42" s="92">
        <f t="shared" si="16"/>
        <v>2</v>
      </c>
      <c r="M42" s="92">
        <f t="shared" si="16"/>
        <v>4</v>
      </c>
      <c r="N42" s="92">
        <f t="shared" si="16"/>
        <v>6</v>
      </c>
      <c r="O42" s="92">
        <f t="shared" si="16"/>
        <v>-42010</v>
      </c>
      <c r="P42" s="92">
        <f t="shared" si="16"/>
        <v>-42010</v>
      </c>
      <c r="Q42" s="84"/>
      <c r="R42" s="84"/>
      <c r="S42" s="94">
        <f>C31</f>
        <v>0</v>
      </c>
      <c r="T42" s="94">
        <f>D31</f>
        <v>2</v>
      </c>
      <c r="U42" s="94">
        <f>E31</f>
        <v>4</v>
      </c>
      <c r="V42" s="94">
        <f>F31</f>
        <v>6</v>
      </c>
      <c r="W42" s="94">
        <f>G31</f>
        <v>-42010</v>
      </c>
      <c r="X42" s="94"/>
    </row>
    <row r="43" spans="1:24" s="68" customFormat="1" ht="12" customHeight="1">
      <c r="A43" s="75"/>
      <c r="B43" s="95" t="s">
        <v>515</v>
      </c>
      <c r="C43" s="99"/>
      <c r="D43" s="99"/>
      <c r="E43" s="99"/>
      <c r="F43" s="99"/>
      <c r="G43" s="99"/>
      <c r="H43" s="99"/>
      <c r="J43" s="97">
        <v>7</v>
      </c>
      <c r="K43" s="96">
        <v>216.2</v>
      </c>
      <c r="L43" s="96">
        <f>D44*D45*D45/2</f>
        <v>116.66792299999999</v>
      </c>
      <c r="M43" s="96">
        <f>E44*E45*E45/2</f>
        <v>42.892322</v>
      </c>
      <c r="N43" s="96">
        <f>F44*F45*F45/2</f>
        <v>0</v>
      </c>
      <c r="O43" s="96">
        <f>G44*G45*G45/2</f>
        <v>0</v>
      </c>
      <c r="P43" s="96">
        <f>H44*H45*H45/2</f>
        <v>0</v>
      </c>
      <c r="Q43" s="96"/>
      <c r="R43" s="96"/>
      <c r="S43" s="98">
        <f>K43/$K$43</f>
        <v>1</v>
      </c>
      <c r="T43" s="98">
        <f t="shared" ref="T43:X43" si="17">L43/$K$43</f>
        <v>0.53962961609620719</v>
      </c>
      <c r="U43" s="98">
        <f t="shared" si="17"/>
        <v>0.19839186864014802</v>
      </c>
      <c r="V43" s="98">
        <f t="shared" si="17"/>
        <v>0</v>
      </c>
      <c r="W43" s="98">
        <f t="shared" si="17"/>
        <v>0</v>
      </c>
      <c r="X43" s="98">
        <f t="shared" si="17"/>
        <v>0</v>
      </c>
    </row>
    <row r="44" spans="1:24" s="68" customFormat="1" ht="12" customHeight="1">
      <c r="A44" s="75"/>
      <c r="B44" s="100" t="s">
        <v>524</v>
      </c>
      <c r="C44" s="96"/>
      <c r="D44" s="96">
        <v>6.46</v>
      </c>
      <c r="E44" s="96">
        <v>4.84</v>
      </c>
      <c r="F44" s="96">
        <v>0</v>
      </c>
      <c r="G44" s="96"/>
      <c r="H44" s="96"/>
      <c r="J44" s="97">
        <v>8</v>
      </c>
      <c r="K44" s="96">
        <v>164.2</v>
      </c>
      <c r="L44" s="96">
        <f>D46*D47*D47/2</f>
        <v>70.557138000000023</v>
      </c>
      <c r="M44" s="96">
        <f>E46*E47*E47/2</f>
        <v>12.305587500000001</v>
      </c>
      <c r="N44" s="96">
        <f>F46*F47*F47/2</f>
        <v>2.4538140000000004</v>
      </c>
      <c r="O44" s="96">
        <f>G46*G47*G47/2</f>
        <v>0</v>
      </c>
      <c r="P44" s="96">
        <f>H46*H47*H47/2</f>
        <v>0</v>
      </c>
      <c r="Q44" s="96"/>
      <c r="R44" s="96"/>
      <c r="S44" s="98">
        <f>K44/$K$44</f>
        <v>1</v>
      </c>
      <c r="T44" s="98">
        <f t="shared" ref="T44:X44" si="18">L44/$K$44</f>
        <v>0.42970242387332541</v>
      </c>
      <c r="U44" s="98">
        <f t="shared" si="18"/>
        <v>7.4942676613885525E-2</v>
      </c>
      <c r="V44" s="98">
        <f t="shared" si="18"/>
        <v>1.4944056029232647E-2</v>
      </c>
      <c r="W44" s="98">
        <f t="shared" si="18"/>
        <v>0</v>
      </c>
      <c r="X44" s="98">
        <f t="shared" si="18"/>
        <v>0</v>
      </c>
    </row>
    <row r="45" spans="1:24" s="68" customFormat="1" ht="12" customHeight="1">
      <c r="A45" s="75"/>
      <c r="B45" s="101" t="s">
        <v>515</v>
      </c>
      <c r="C45" s="99"/>
      <c r="D45" s="99">
        <v>6.01</v>
      </c>
      <c r="E45" s="99">
        <v>4.21</v>
      </c>
      <c r="F45" s="99">
        <v>0.03</v>
      </c>
      <c r="G45" s="99"/>
      <c r="H45" s="99"/>
      <c r="J45" s="97">
        <v>9</v>
      </c>
      <c r="K45" s="96">
        <v>161.9</v>
      </c>
      <c r="L45" s="96">
        <f>D48*D49*D49/2</f>
        <v>73.4247905</v>
      </c>
      <c r="M45" s="96">
        <f>E48*E49*E49/2</f>
        <v>12.173743999999999</v>
      </c>
      <c r="N45" s="96">
        <f>F48*F49*F49/2</f>
        <v>1.0778374999999998</v>
      </c>
      <c r="O45" s="96">
        <f>G48*G49*G49/2</f>
        <v>0</v>
      </c>
      <c r="P45" s="96">
        <f>H48*H49*H49/2</f>
        <v>0</v>
      </c>
      <c r="Q45" s="96"/>
      <c r="R45" s="96"/>
      <c r="S45" s="98">
        <f>K45/$K$45</f>
        <v>1</v>
      </c>
      <c r="T45" s="98">
        <f>L45/$K$45</f>
        <v>0.45351939777640515</v>
      </c>
      <c r="U45" s="98">
        <f t="shared" ref="U45:X45" si="19">M45/$K$45</f>
        <v>7.5192983323038906E-2</v>
      </c>
      <c r="V45" s="98">
        <f t="shared" si="19"/>
        <v>6.6574274243360087E-3</v>
      </c>
      <c r="W45" s="98">
        <f t="shared" si="19"/>
        <v>0</v>
      </c>
      <c r="X45" s="98">
        <f t="shared" si="19"/>
        <v>0</v>
      </c>
    </row>
    <row r="46" spans="1:24" s="68" customFormat="1" ht="12" customHeight="1">
      <c r="A46" s="75"/>
      <c r="B46" s="95" t="s">
        <v>525</v>
      </c>
      <c r="C46" s="96"/>
      <c r="D46" s="96">
        <v>5.69</v>
      </c>
      <c r="E46" s="96">
        <v>3.03</v>
      </c>
      <c r="F46" s="96">
        <v>1.87</v>
      </c>
      <c r="G46" s="96"/>
      <c r="H46" s="96"/>
      <c r="J46" s="97">
        <v>10</v>
      </c>
      <c r="K46" s="96">
        <v>140.1</v>
      </c>
      <c r="L46" s="96">
        <f>D50*D51*D51/2</f>
        <v>66.583816999999996</v>
      </c>
      <c r="M46" s="96">
        <f>E50*E51*E51/2</f>
        <v>5.2319294999999979</v>
      </c>
      <c r="N46" s="96">
        <f>F50*F51*F51/2</f>
        <v>0</v>
      </c>
      <c r="O46" s="96">
        <f>G50*G51*G51/2</f>
        <v>0</v>
      </c>
      <c r="P46" s="96">
        <f>H50*H51*H51/2</f>
        <v>0</v>
      </c>
      <c r="Q46" s="96"/>
      <c r="R46" s="96"/>
      <c r="S46" s="98">
        <f>K46/$K$46</f>
        <v>1</v>
      </c>
      <c r="T46" s="98">
        <f t="shared" ref="T46:V46" si="20">L46/$K$46</f>
        <v>0.47525922198429693</v>
      </c>
      <c r="U46" s="98">
        <f t="shared" si="20"/>
        <v>3.7344250535331892E-2</v>
      </c>
      <c r="V46" s="98">
        <f t="shared" si="20"/>
        <v>0</v>
      </c>
      <c r="W46" s="98">
        <f>O46/$K$46</f>
        <v>0</v>
      </c>
      <c r="X46" s="98">
        <f>P46/$K$46</f>
        <v>0</v>
      </c>
    </row>
    <row r="47" spans="1:24" s="68" customFormat="1" ht="12" customHeight="1">
      <c r="A47" s="75"/>
      <c r="B47" s="101" t="s">
        <v>515</v>
      </c>
      <c r="C47" s="99"/>
      <c r="D47" s="99">
        <v>4.9800000000000004</v>
      </c>
      <c r="E47" s="99">
        <v>2.85</v>
      </c>
      <c r="F47" s="99">
        <v>1.62</v>
      </c>
      <c r="G47" s="99"/>
      <c r="H47" s="99"/>
      <c r="J47" s="97">
        <v>11</v>
      </c>
      <c r="K47" s="96">
        <v>133.19999999999999</v>
      </c>
      <c r="L47" s="96">
        <f>D52*D53*D53/2</f>
        <v>68.944952500000014</v>
      </c>
      <c r="M47" s="96">
        <f>E52*E53*E53/2</f>
        <v>3.1237500000000002</v>
      </c>
      <c r="N47" s="96">
        <f>F52*F53*F53/2</f>
        <v>0</v>
      </c>
      <c r="O47" s="96">
        <f>G52*G53*G53/2</f>
        <v>0</v>
      </c>
      <c r="P47" s="96">
        <f>H52*H53*H53/2</f>
        <v>0</v>
      </c>
      <c r="Q47" s="96"/>
      <c r="R47" s="96"/>
      <c r="S47" s="98">
        <f>K47/$K$47</f>
        <v>1</v>
      </c>
      <c r="T47" s="98">
        <f>L47/$K$47</f>
        <v>0.51760474849849869</v>
      </c>
      <c r="U47" s="98">
        <f t="shared" ref="U47:X47" si="21">M47/$K$47</f>
        <v>2.345157657657658E-2</v>
      </c>
      <c r="V47" s="98">
        <f t="shared" si="21"/>
        <v>0</v>
      </c>
      <c r="W47" s="98">
        <f t="shared" si="21"/>
        <v>0</v>
      </c>
      <c r="X47" s="98">
        <f t="shared" si="21"/>
        <v>0</v>
      </c>
    </row>
    <row r="48" spans="1:24" s="68" customFormat="1" ht="12" customHeight="1">
      <c r="A48" s="75"/>
      <c r="B48" s="95" t="s">
        <v>526</v>
      </c>
      <c r="C48" s="109"/>
      <c r="D48" s="109">
        <v>5.41</v>
      </c>
      <c r="E48" s="109">
        <v>3.52</v>
      </c>
      <c r="F48" s="109">
        <v>1.63</v>
      </c>
      <c r="G48" s="109"/>
      <c r="H48" s="109"/>
      <c r="J48" s="97">
        <v>12</v>
      </c>
      <c r="K48" s="96">
        <f t="shared" ref="K48:P48" si="22">C54*C55*C55/2</f>
        <v>0</v>
      </c>
      <c r="L48" s="96">
        <f t="shared" si="22"/>
        <v>0</v>
      </c>
      <c r="M48" s="96">
        <f t="shared" si="22"/>
        <v>0</v>
      </c>
      <c r="N48" s="96">
        <f t="shared" si="22"/>
        <v>0</v>
      </c>
      <c r="O48" s="96">
        <f t="shared" si="22"/>
        <v>0</v>
      </c>
      <c r="P48" s="96">
        <f t="shared" si="22"/>
        <v>0</v>
      </c>
      <c r="Q48" s="96"/>
      <c r="R48" s="96"/>
      <c r="S48" s="98"/>
      <c r="T48" s="98"/>
      <c r="U48" s="98"/>
      <c r="V48" s="98"/>
      <c r="W48" s="98"/>
      <c r="X48" s="98"/>
    </row>
    <row r="49" spans="1:24" s="68" customFormat="1" ht="12" customHeight="1">
      <c r="A49" s="75"/>
      <c r="B49" s="95" t="s">
        <v>515</v>
      </c>
      <c r="C49" s="99"/>
      <c r="D49" s="99">
        <v>5.21</v>
      </c>
      <c r="E49" s="99">
        <v>2.63</v>
      </c>
      <c r="F49" s="99">
        <v>1.1499999999999999</v>
      </c>
      <c r="G49" s="99"/>
      <c r="H49" s="99"/>
      <c r="J49" s="102" t="s">
        <v>519</v>
      </c>
      <c r="K49" s="103">
        <f>AVERAGE(K43:K47)</f>
        <v>163.11999999999998</v>
      </c>
      <c r="L49" s="103">
        <f t="shared" ref="L49:M49" si="23">AVERAGE(L43:L47)</f>
        <v>79.235724200000007</v>
      </c>
      <c r="M49" s="103">
        <f t="shared" si="23"/>
        <v>15.145466600000001</v>
      </c>
      <c r="N49" s="103">
        <f>AVERAGE(N43:N47)</f>
        <v>0.70633030000000008</v>
      </c>
      <c r="O49" s="103">
        <f t="shared" ref="O49:P49" si="24">AVERAGE(O43:O48)</f>
        <v>0</v>
      </c>
      <c r="P49" s="103">
        <f t="shared" si="24"/>
        <v>0</v>
      </c>
      <c r="Q49" s="104"/>
      <c r="R49" s="104"/>
      <c r="S49" s="105">
        <f>AVERAGE(S43:S47)</f>
        <v>1</v>
      </c>
      <c r="T49" s="105">
        <f>AVERAGE(T43:T47)</f>
        <v>0.48314308164574671</v>
      </c>
      <c r="U49" s="105">
        <f t="shared" ref="U49:X49" si="25">AVERAGE(U43:U47)</f>
        <v>8.1864671137796191E-2</v>
      </c>
      <c r="V49" s="105">
        <f t="shared" si="25"/>
        <v>4.3202966907137314E-3</v>
      </c>
      <c r="W49" s="105">
        <f t="shared" si="25"/>
        <v>0</v>
      </c>
      <c r="X49" s="105">
        <f t="shared" si="25"/>
        <v>0</v>
      </c>
    </row>
    <row r="50" spans="1:24" s="68" customFormat="1" ht="12" customHeight="1">
      <c r="A50" s="75"/>
      <c r="B50" s="100" t="s">
        <v>527</v>
      </c>
      <c r="C50" s="96"/>
      <c r="D50" s="96">
        <v>5.14</v>
      </c>
      <c r="E50" s="96">
        <v>2.59</v>
      </c>
      <c r="F50" s="96">
        <v>0</v>
      </c>
      <c r="G50" s="96"/>
      <c r="H50" s="96"/>
      <c r="J50" s="106" t="s">
        <v>520</v>
      </c>
      <c r="K50" s="107">
        <f>AVERAGE(STDEV(K43:K47))</f>
        <v>32.577860580461738</v>
      </c>
      <c r="L50" s="107">
        <f t="shared" ref="L50:N50" si="26">AVERAGE(STDEV(L43:L47))</f>
        <v>21.072642536463498</v>
      </c>
      <c r="M50" s="107">
        <f t="shared" si="26"/>
        <v>16.043565072531951</v>
      </c>
      <c r="N50" s="107">
        <f t="shared" si="26"/>
        <v>1.0826384853116715</v>
      </c>
      <c r="O50" s="107">
        <f t="shared" ref="O50:P50" si="27">AVERAGE(STDEV(O43:O48))</f>
        <v>0</v>
      </c>
      <c r="P50" s="107">
        <f t="shared" si="27"/>
        <v>0</v>
      </c>
      <c r="Q50" s="104"/>
      <c r="R50" s="104"/>
      <c r="S50" s="108">
        <f>AVERAGE(STDEV(S43:S47))</f>
        <v>0</v>
      </c>
      <c r="T50" s="108">
        <f t="shared" ref="T50:X50" si="28">AVERAGE(STDEV(T43:T47))</f>
        <v>4.5204968888370826E-2</v>
      </c>
      <c r="U50" s="108">
        <f t="shared" si="28"/>
        <v>6.9038341975812698E-2</v>
      </c>
      <c r="V50" s="108">
        <f t="shared" si="28"/>
        <v>6.6015402186949089E-3</v>
      </c>
      <c r="W50" s="108">
        <f t="shared" si="28"/>
        <v>0</v>
      </c>
      <c r="X50" s="108">
        <f t="shared" si="28"/>
        <v>0</v>
      </c>
    </row>
    <row r="51" spans="1:24" s="68" customFormat="1" ht="12" customHeight="1">
      <c r="A51" s="75"/>
      <c r="B51" s="95" t="s">
        <v>515</v>
      </c>
      <c r="C51" s="99"/>
      <c r="D51" s="99">
        <v>5.09</v>
      </c>
      <c r="E51" s="99">
        <v>2.0099999999999998</v>
      </c>
      <c r="F51" s="99">
        <v>0</v>
      </c>
      <c r="G51" s="99"/>
      <c r="H51" s="99"/>
    </row>
    <row r="52" spans="1:24" s="68" customFormat="1" ht="12" customHeight="1">
      <c r="A52" s="75"/>
      <c r="B52" s="100" t="s">
        <v>528</v>
      </c>
      <c r="C52" s="96"/>
      <c r="D52" s="96">
        <v>5.45</v>
      </c>
      <c r="E52" s="96">
        <v>2.04</v>
      </c>
      <c r="F52" s="96">
        <v>0</v>
      </c>
      <c r="G52" s="96"/>
      <c r="H52" s="96"/>
      <c r="J52" s="80" t="s">
        <v>511</v>
      </c>
      <c r="K52" s="80" t="s">
        <v>529</v>
      </c>
      <c r="L52" s="88"/>
      <c r="M52" s="80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</row>
    <row r="53" spans="1:24" s="68" customFormat="1" ht="12" customHeight="1">
      <c r="A53" s="75"/>
      <c r="B53" s="101" t="s">
        <v>515</v>
      </c>
      <c r="C53" s="99"/>
      <c r="D53" s="99">
        <v>5.03</v>
      </c>
      <c r="E53" s="99">
        <v>1.75</v>
      </c>
      <c r="F53" s="99">
        <v>0</v>
      </c>
      <c r="G53" s="99"/>
      <c r="H53" s="99"/>
      <c r="J53" s="93"/>
      <c r="K53" s="92">
        <f t="shared" ref="K53:P53" si="29">C31</f>
        <v>0</v>
      </c>
      <c r="L53" s="92">
        <f t="shared" si="29"/>
        <v>2</v>
      </c>
      <c r="M53" s="92">
        <f t="shared" si="29"/>
        <v>4</v>
      </c>
      <c r="N53" s="92">
        <f t="shared" si="29"/>
        <v>6</v>
      </c>
      <c r="O53" s="92">
        <f t="shared" si="29"/>
        <v>-42010</v>
      </c>
      <c r="P53" s="92">
        <f t="shared" si="29"/>
        <v>-42010</v>
      </c>
      <c r="Q53" s="84"/>
      <c r="R53" s="84"/>
      <c r="S53" s="94">
        <v>0</v>
      </c>
      <c r="T53" s="94">
        <v>2</v>
      </c>
      <c r="U53" s="94">
        <v>4</v>
      </c>
      <c r="V53" s="94">
        <v>6</v>
      </c>
      <c r="W53" s="94"/>
      <c r="X53" s="94"/>
    </row>
    <row r="54" spans="1:24" s="68" customFormat="1" ht="12" customHeight="1">
      <c r="A54" s="75"/>
      <c r="B54" s="95" t="s">
        <v>530</v>
      </c>
      <c r="C54" s="96"/>
      <c r="D54" s="96"/>
      <c r="E54" s="96"/>
      <c r="F54" s="96"/>
      <c r="G54" s="96"/>
      <c r="H54" s="96"/>
      <c r="J54" s="97">
        <v>13</v>
      </c>
      <c r="K54" s="96">
        <v>204.7</v>
      </c>
      <c r="L54" s="96">
        <f>D56*D57*D57/2</f>
        <v>185.679</v>
      </c>
      <c r="M54" s="96">
        <f>E56*E57*E57/2</f>
        <v>247.18889799999999</v>
      </c>
      <c r="N54" s="96">
        <f>F56*F57*F57/2</f>
        <v>219.28349999999995</v>
      </c>
      <c r="O54" s="96">
        <f>G56*G57*G57/2</f>
        <v>0</v>
      </c>
      <c r="P54" s="96">
        <f>H56*H57*H57/2</f>
        <v>0</v>
      </c>
      <c r="Q54" s="96"/>
      <c r="R54" s="96"/>
      <c r="S54" s="98">
        <f>K54/$K$54</f>
        <v>1</v>
      </c>
      <c r="T54" s="98">
        <f t="shared" ref="T54:X54" si="30">L54/$K$54</f>
        <v>0.90707865168539337</v>
      </c>
      <c r="U54" s="98">
        <f t="shared" si="30"/>
        <v>1.2075666731802639</v>
      </c>
      <c r="V54" s="98">
        <f t="shared" si="30"/>
        <v>1.0712432828529554</v>
      </c>
      <c r="W54" s="98">
        <f t="shared" si="30"/>
        <v>0</v>
      </c>
      <c r="X54" s="98">
        <f t="shared" si="30"/>
        <v>0</v>
      </c>
    </row>
    <row r="55" spans="1:24" s="68" customFormat="1" ht="12" customHeight="1">
      <c r="A55" s="75"/>
      <c r="B55" s="101" t="s">
        <v>515</v>
      </c>
      <c r="C55" s="99"/>
      <c r="D55" s="99"/>
      <c r="E55" s="99"/>
      <c r="F55" s="99"/>
      <c r="G55" s="99"/>
      <c r="H55" s="99"/>
      <c r="J55" s="97">
        <v>14</v>
      </c>
      <c r="K55" s="96">
        <v>165.5</v>
      </c>
      <c r="L55" s="96">
        <f>D58*D59*D59/2</f>
        <v>184.57687799999999</v>
      </c>
      <c r="M55" s="96">
        <f>E58*E59*E59/2</f>
        <v>197.55363300000002</v>
      </c>
      <c r="N55" s="96">
        <f>F58*F59*F59/2</f>
        <v>293.23131250000006</v>
      </c>
      <c r="O55" s="96">
        <f>G58*G59*G59/2</f>
        <v>0</v>
      </c>
      <c r="P55" s="96">
        <f>H58*H59*H59/2</f>
        <v>0</v>
      </c>
      <c r="Q55" s="96"/>
      <c r="R55" s="96"/>
      <c r="S55" s="98">
        <f>K55/$K$55</f>
        <v>1</v>
      </c>
      <c r="T55" s="98">
        <f>L55/$K$55</f>
        <v>1.1152681450151056</v>
      </c>
      <c r="U55" s="98">
        <f t="shared" ref="U55:X55" si="31">M55/$K$55</f>
        <v>1.1936775407854987</v>
      </c>
      <c r="V55" s="98">
        <f t="shared" si="31"/>
        <v>1.7717904078549853</v>
      </c>
      <c r="W55" s="98">
        <f t="shared" si="31"/>
        <v>0</v>
      </c>
      <c r="X55" s="98">
        <f t="shared" si="31"/>
        <v>0</v>
      </c>
    </row>
    <row r="56" spans="1:24" s="68" customFormat="1" ht="12" customHeight="1">
      <c r="A56" s="75"/>
      <c r="B56" s="95" t="s">
        <v>531</v>
      </c>
      <c r="C56" s="109"/>
      <c r="D56" s="109">
        <v>7.8</v>
      </c>
      <c r="E56" s="109">
        <v>8.36</v>
      </c>
      <c r="F56" s="109">
        <v>8.6999999999999993</v>
      </c>
      <c r="G56" s="109"/>
      <c r="H56" s="109"/>
      <c r="J56" s="97">
        <v>15</v>
      </c>
      <c r="K56" s="96">
        <v>155.69999999999999</v>
      </c>
      <c r="L56" s="96">
        <f>D60*D61*D61/2</f>
        <v>135.34213</v>
      </c>
      <c r="M56" s="96">
        <f>E60*E61*E61/2</f>
        <v>147.25561500000001</v>
      </c>
      <c r="N56" s="96">
        <f>F60*F61*F61/2</f>
        <v>215.10298350000002</v>
      </c>
      <c r="O56" s="96">
        <f>G60*G61*G61/2</f>
        <v>0</v>
      </c>
      <c r="P56" s="96">
        <f>H60*H61*H61/2</f>
        <v>0</v>
      </c>
      <c r="Q56" s="96"/>
      <c r="R56" s="96"/>
      <c r="S56" s="98">
        <f>K56/$K$56</f>
        <v>1</v>
      </c>
      <c r="T56" s="98">
        <f t="shared" ref="T56:X56" si="32">L56/$K$56</f>
        <v>0.86924938985228006</v>
      </c>
      <c r="U56" s="98">
        <f t="shared" si="32"/>
        <v>0.94576502890173419</v>
      </c>
      <c r="V56" s="98">
        <f t="shared" si="32"/>
        <v>1.3815220520231217</v>
      </c>
      <c r="W56" s="98">
        <f t="shared" si="32"/>
        <v>0</v>
      </c>
      <c r="X56" s="98">
        <f t="shared" si="32"/>
        <v>0</v>
      </c>
    </row>
    <row r="57" spans="1:24" s="68" customFormat="1" ht="12" customHeight="1">
      <c r="A57" s="75"/>
      <c r="B57" s="95" t="s">
        <v>515</v>
      </c>
      <c r="C57" s="99"/>
      <c r="D57" s="99">
        <v>6.9</v>
      </c>
      <c r="E57" s="99">
        <v>7.69</v>
      </c>
      <c r="F57" s="99">
        <v>7.1</v>
      </c>
      <c r="G57" s="99"/>
      <c r="H57" s="99"/>
      <c r="J57" s="97">
        <v>16</v>
      </c>
      <c r="K57" s="96">
        <v>140.4</v>
      </c>
      <c r="L57" s="96">
        <f>D62*D63*D63/2</f>
        <v>94.563674999999989</v>
      </c>
      <c r="M57" s="96">
        <f>E62*E63*E63/2</f>
        <v>142.46181600000003</v>
      </c>
      <c r="N57" s="96">
        <f>F62*F63*F63/2</f>
        <v>201.517056</v>
      </c>
      <c r="O57" s="96">
        <f>G62*G63*G63/2</f>
        <v>0</v>
      </c>
      <c r="P57" s="96">
        <f>H62*H63*H63/2</f>
        <v>0</v>
      </c>
      <c r="Q57" s="96"/>
      <c r="R57" s="96"/>
      <c r="S57" s="98">
        <f>K57/$K$57</f>
        <v>1</v>
      </c>
      <c r="T57" s="98">
        <f>L57/$K$57</f>
        <v>0.67353044871794865</v>
      </c>
      <c r="U57" s="98">
        <f t="shared" ref="U57:X57" si="33">M57/$K$57</f>
        <v>1.0146852991452993</v>
      </c>
      <c r="V57" s="98">
        <f>N57/$K$57</f>
        <v>1.4353066666666665</v>
      </c>
      <c r="W57" s="98">
        <f t="shared" si="33"/>
        <v>0</v>
      </c>
      <c r="X57" s="98">
        <f t="shared" si="33"/>
        <v>0</v>
      </c>
    </row>
    <row r="58" spans="1:24" s="68" customFormat="1" ht="12" customHeight="1">
      <c r="A58" s="75"/>
      <c r="B58" s="100" t="s">
        <v>532</v>
      </c>
      <c r="C58" s="96"/>
      <c r="D58" s="96">
        <v>7.96</v>
      </c>
      <c r="E58" s="96">
        <v>7.86</v>
      </c>
      <c r="F58" s="96">
        <v>9.0500000000000007</v>
      </c>
      <c r="G58" s="96"/>
      <c r="H58" s="96"/>
      <c r="J58" s="97">
        <v>17</v>
      </c>
      <c r="K58" s="96">
        <v>127.5</v>
      </c>
      <c r="L58" s="96">
        <f>D64*D65*D65/2</f>
        <v>99.947844000000003</v>
      </c>
      <c r="M58" s="96">
        <f>E64*E65*E65/2</f>
        <v>85.901873500000008</v>
      </c>
      <c r="N58" s="96">
        <f>F64*F65*F65/2</f>
        <v>183.40222499999999</v>
      </c>
      <c r="O58" s="96">
        <f>G64*G65*G65/2</f>
        <v>0</v>
      </c>
      <c r="P58" s="96">
        <f>H64*H65*H65/2</f>
        <v>0</v>
      </c>
      <c r="Q58" s="96"/>
      <c r="R58" s="96"/>
      <c r="S58" s="98">
        <f>K58/$K$58</f>
        <v>1</v>
      </c>
      <c r="T58" s="98">
        <f t="shared" ref="T58:X58" si="34">L58/$K$58</f>
        <v>0.78390465882352944</v>
      </c>
      <c r="U58" s="98">
        <f>M58/$K$58</f>
        <v>0.67374018431372551</v>
      </c>
      <c r="V58" s="98">
        <f>N58/$K$58</f>
        <v>1.4384488235294117</v>
      </c>
      <c r="W58" s="98">
        <f t="shared" si="34"/>
        <v>0</v>
      </c>
      <c r="X58" s="98">
        <f t="shared" si="34"/>
        <v>0</v>
      </c>
    </row>
    <row r="59" spans="1:24" s="68" customFormat="1" ht="12" customHeight="1">
      <c r="A59" s="75"/>
      <c r="B59" s="95" t="s">
        <v>515</v>
      </c>
      <c r="C59" s="99"/>
      <c r="D59" s="99">
        <v>6.81</v>
      </c>
      <c r="E59" s="99">
        <v>7.09</v>
      </c>
      <c r="F59" s="99">
        <v>8.0500000000000007</v>
      </c>
      <c r="G59" s="99"/>
      <c r="H59" s="99"/>
      <c r="J59" s="97">
        <v>18</v>
      </c>
      <c r="K59" s="96">
        <f t="shared" ref="K59:P59" si="35">C66*C67*C67/2</f>
        <v>0</v>
      </c>
      <c r="L59" s="96">
        <f t="shared" si="35"/>
        <v>0</v>
      </c>
      <c r="M59" s="96">
        <f t="shared" si="35"/>
        <v>0</v>
      </c>
      <c r="N59" s="96">
        <f t="shared" si="35"/>
        <v>0</v>
      </c>
      <c r="O59" s="96">
        <f t="shared" si="35"/>
        <v>0</v>
      </c>
      <c r="P59" s="96">
        <f t="shared" si="35"/>
        <v>0</v>
      </c>
      <c r="Q59" s="96"/>
      <c r="R59" s="96"/>
      <c r="S59" s="98"/>
      <c r="T59" s="98"/>
      <c r="U59" s="98"/>
      <c r="V59" s="98"/>
      <c r="W59" s="98"/>
      <c r="X59" s="98"/>
    </row>
    <row r="60" spans="1:24" s="68" customFormat="1" ht="12" customHeight="1">
      <c r="A60" s="75"/>
      <c r="B60" s="100" t="s">
        <v>533</v>
      </c>
      <c r="C60" s="96"/>
      <c r="D60" s="96">
        <v>6.65</v>
      </c>
      <c r="E60" s="96">
        <v>6.7</v>
      </c>
      <c r="F60" s="96">
        <v>8.23</v>
      </c>
      <c r="G60" s="96"/>
      <c r="H60" s="96"/>
      <c r="J60" s="102" t="s">
        <v>519</v>
      </c>
      <c r="K60" s="103">
        <f>AVERAGE(K54:K58)</f>
        <v>158.76</v>
      </c>
      <c r="L60" s="103">
        <f t="shared" ref="L60:M60" si="36">AVERAGE(L54:L58)</f>
        <v>140.02190540000001</v>
      </c>
      <c r="M60" s="103">
        <f t="shared" si="36"/>
        <v>164.07236710000001</v>
      </c>
      <c r="N60" s="103">
        <f>AVERAGE(N54:N58)</f>
        <v>222.50741540000004</v>
      </c>
      <c r="O60" s="103">
        <f t="shared" ref="O60:P60" si="37">AVERAGE(O54:O56,O59)</f>
        <v>0</v>
      </c>
      <c r="P60" s="103">
        <f t="shared" si="37"/>
        <v>0</v>
      </c>
      <c r="Q60" s="104"/>
      <c r="R60" s="104"/>
      <c r="S60" s="105">
        <f>AVERAGE(S54:S58)</f>
        <v>1</v>
      </c>
      <c r="T60" s="105">
        <f>AVERAGE(T54:T58)</f>
        <v>0.86980625881885154</v>
      </c>
      <c r="U60" s="105">
        <f t="shared" ref="U60:X60" si="38">AVERAGE(U54:U58)</f>
        <v>1.0070869452653042</v>
      </c>
      <c r="V60" s="105">
        <f t="shared" si="38"/>
        <v>1.4196622465854283</v>
      </c>
      <c r="W60" s="105">
        <f t="shared" si="38"/>
        <v>0</v>
      </c>
      <c r="X60" s="105">
        <f t="shared" si="38"/>
        <v>0</v>
      </c>
    </row>
    <row r="61" spans="1:24" s="68" customFormat="1" ht="12" customHeight="1">
      <c r="A61" s="75"/>
      <c r="B61" s="101" t="s">
        <v>515</v>
      </c>
      <c r="C61" s="99"/>
      <c r="D61" s="99">
        <v>6.38</v>
      </c>
      <c r="E61" s="99">
        <v>6.63</v>
      </c>
      <c r="F61" s="99">
        <v>7.23</v>
      </c>
      <c r="G61" s="99"/>
      <c r="H61" s="99"/>
      <c r="J61" s="106" t="s">
        <v>520</v>
      </c>
      <c r="K61" s="107">
        <f>AVERAGE(STDEV(K54:K58))</f>
        <v>29.493863768587509</v>
      </c>
      <c r="L61" s="107">
        <f t="shared" ref="L61:N61" si="39">AVERAGE(STDEV(L54:L58))</f>
        <v>44.056773817101558</v>
      </c>
      <c r="M61" s="107">
        <f t="shared" si="39"/>
        <v>61.01188002107331</v>
      </c>
      <c r="N61" s="107">
        <f t="shared" si="39"/>
        <v>41.94311614329829</v>
      </c>
      <c r="O61" s="107">
        <f t="shared" ref="O61:P61" si="40">AVERAGE(STDEV(O54:O56,O59))</f>
        <v>0</v>
      </c>
      <c r="P61" s="107">
        <f t="shared" si="40"/>
        <v>0</v>
      </c>
      <c r="Q61" s="104"/>
      <c r="R61" s="104"/>
      <c r="S61" s="108">
        <f>AVERAGE(STDEV(S54:S58))</f>
        <v>0</v>
      </c>
      <c r="T61" s="108">
        <f t="shared" ref="T61:X61" si="41">AVERAGE(STDEV(T54:T58))</f>
        <v>0.16396978186588873</v>
      </c>
      <c r="U61" s="108">
        <f t="shared" si="41"/>
        <v>0.21791417294805177</v>
      </c>
      <c r="V61" s="108">
        <f t="shared" si="41"/>
        <v>0.2487178994572404</v>
      </c>
      <c r="W61" s="108">
        <f t="shared" si="41"/>
        <v>0</v>
      </c>
      <c r="X61" s="108">
        <f t="shared" si="41"/>
        <v>0</v>
      </c>
    </row>
    <row r="62" spans="1:24" s="68" customFormat="1" ht="12" customHeight="1">
      <c r="A62" s="75"/>
      <c r="B62" s="95" t="s">
        <v>534</v>
      </c>
      <c r="C62" s="96"/>
      <c r="D62" s="96">
        <v>6.14</v>
      </c>
      <c r="E62" s="96">
        <v>6.87</v>
      </c>
      <c r="F62" s="96">
        <v>8.32</v>
      </c>
      <c r="G62" s="96"/>
      <c r="H62" s="96"/>
    </row>
    <row r="63" spans="1:24" s="68" customFormat="1" ht="12" customHeight="1">
      <c r="A63" s="75"/>
      <c r="B63" s="101" t="s">
        <v>515</v>
      </c>
      <c r="C63" s="99"/>
      <c r="D63" s="99">
        <v>5.55</v>
      </c>
      <c r="E63" s="99">
        <v>6.44</v>
      </c>
      <c r="F63" s="99">
        <v>6.96</v>
      </c>
      <c r="G63" s="99"/>
      <c r="H63" s="99"/>
      <c r="J63" s="80" t="s">
        <v>511</v>
      </c>
      <c r="K63" s="80" t="s">
        <v>535</v>
      </c>
      <c r="L63" s="88"/>
      <c r="M63" s="80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</row>
    <row r="64" spans="1:24" s="68" customFormat="1" ht="12" customHeight="1">
      <c r="A64" s="75"/>
      <c r="B64" s="95" t="s">
        <v>536</v>
      </c>
      <c r="C64" s="109"/>
      <c r="D64" s="109">
        <v>6.42</v>
      </c>
      <c r="E64" s="109">
        <v>5.87</v>
      </c>
      <c r="F64" s="109">
        <v>7.38</v>
      </c>
      <c r="G64" s="109"/>
      <c r="H64" s="109"/>
      <c r="J64" s="93"/>
      <c r="K64" s="92">
        <f t="shared" ref="K64:P64" si="42">C31</f>
        <v>0</v>
      </c>
      <c r="L64" s="92">
        <f t="shared" si="42"/>
        <v>2</v>
      </c>
      <c r="M64" s="92">
        <f t="shared" si="42"/>
        <v>4</v>
      </c>
      <c r="N64" s="92">
        <f t="shared" si="42"/>
        <v>6</v>
      </c>
      <c r="O64" s="92">
        <f t="shared" si="42"/>
        <v>-42010</v>
      </c>
      <c r="P64" s="92">
        <f t="shared" si="42"/>
        <v>-42010</v>
      </c>
      <c r="Q64" s="84"/>
      <c r="R64" s="84"/>
      <c r="S64" s="94">
        <v>0</v>
      </c>
      <c r="T64" s="94">
        <v>2</v>
      </c>
      <c r="U64" s="94">
        <v>4</v>
      </c>
      <c r="V64" s="94">
        <v>6</v>
      </c>
      <c r="W64" s="94"/>
      <c r="X64" s="94"/>
    </row>
    <row r="65" spans="1:25" s="68" customFormat="1" ht="12" customHeight="1">
      <c r="A65" s="75"/>
      <c r="B65" s="95" t="s">
        <v>515</v>
      </c>
      <c r="C65" s="99"/>
      <c r="D65" s="99">
        <v>5.58</v>
      </c>
      <c r="E65" s="99">
        <v>5.41</v>
      </c>
      <c r="F65" s="99">
        <v>7.05</v>
      </c>
      <c r="G65" s="99"/>
      <c r="H65" s="99"/>
      <c r="J65" s="97">
        <v>19</v>
      </c>
      <c r="K65" s="96">
        <v>196.7</v>
      </c>
      <c r="L65" s="96">
        <f>D68*D69*D69/2</f>
        <v>289.20093750000001</v>
      </c>
      <c r="M65" s="96">
        <f>E68*E69*E69/2</f>
        <v>357.59186800000003</v>
      </c>
      <c r="N65" s="96">
        <f>F68*F69*F69/2</f>
        <v>408.64876650000002</v>
      </c>
      <c r="O65" s="96">
        <f>G68*G69*G69/2</f>
        <v>0</v>
      </c>
      <c r="P65" s="96">
        <f>H68*H69*H69/2</f>
        <v>0</v>
      </c>
      <c r="Q65" s="96"/>
      <c r="R65" s="96"/>
      <c r="S65" s="98">
        <f>K65/$K$65</f>
        <v>1</v>
      </c>
      <c r="T65" s="98">
        <f t="shared" ref="T65:X65" si="43">L65/$K$65</f>
        <v>1.4702640442297916</v>
      </c>
      <c r="U65" s="98">
        <f t="shared" si="43"/>
        <v>1.8179556075241488</v>
      </c>
      <c r="V65" s="98">
        <f>N65/$K$65</f>
        <v>2.0775229613624813</v>
      </c>
      <c r="W65" s="98">
        <f t="shared" si="43"/>
        <v>0</v>
      </c>
      <c r="X65" s="98">
        <f t="shared" si="43"/>
        <v>0</v>
      </c>
    </row>
    <row r="66" spans="1:25" s="68" customFormat="1" ht="12" customHeight="1">
      <c r="A66" s="75"/>
      <c r="B66" s="100" t="s">
        <v>537</v>
      </c>
      <c r="C66" s="96"/>
      <c r="D66" s="96"/>
      <c r="E66" s="96"/>
      <c r="F66" s="96"/>
      <c r="G66" s="96"/>
      <c r="H66" s="96"/>
      <c r="J66" s="97">
        <v>20</v>
      </c>
      <c r="K66" s="96">
        <v>179.4</v>
      </c>
      <c r="L66" s="96">
        <f>D70*D71*D71/2</f>
        <v>266.51559600000002</v>
      </c>
      <c r="M66" s="96">
        <f>E70*E71*E71/2</f>
        <v>233.27760000000001</v>
      </c>
      <c r="N66" s="96">
        <f>F70*F71*F71/2</f>
        <v>247.86027200000004</v>
      </c>
      <c r="O66" s="96">
        <f>G70*G71*G71/2</f>
        <v>0</v>
      </c>
      <c r="P66" s="96">
        <f>H70*H71*H71/2</f>
        <v>0</v>
      </c>
      <c r="Q66" s="96"/>
      <c r="R66" s="96"/>
      <c r="S66" s="98">
        <f>K66/$K$66</f>
        <v>1</v>
      </c>
      <c r="T66" s="98">
        <f>L66/$K$66</f>
        <v>1.4855941806020068</v>
      </c>
      <c r="U66" s="98">
        <f t="shared" ref="U66:X66" si="44">M66/$K$66</f>
        <v>1.3003210702341137</v>
      </c>
      <c r="V66" s="98">
        <f t="shared" si="44"/>
        <v>1.3816068673355633</v>
      </c>
      <c r="W66" s="98">
        <f t="shared" si="44"/>
        <v>0</v>
      </c>
      <c r="X66" s="98">
        <f t="shared" si="44"/>
        <v>0</v>
      </c>
    </row>
    <row r="67" spans="1:25" s="68" customFormat="1" ht="12" customHeight="1">
      <c r="A67" s="75"/>
      <c r="B67" s="95" t="s">
        <v>515</v>
      </c>
      <c r="C67" s="99"/>
      <c r="D67" s="99"/>
      <c r="E67" s="99"/>
      <c r="F67" s="99"/>
      <c r="G67" s="99"/>
      <c r="H67" s="99"/>
      <c r="J67" s="97">
        <v>21</v>
      </c>
      <c r="K67" s="96">
        <v>155.4</v>
      </c>
      <c r="L67" s="96">
        <f>D72*D73*D73/2</f>
        <v>187.57354000000001</v>
      </c>
      <c r="M67" s="96">
        <f>E72*E73*E73/2</f>
        <v>234.46924199999998</v>
      </c>
      <c r="N67" s="96">
        <f>F72*F73*F73/2</f>
        <v>245.52688599999999</v>
      </c>
      <c r="O67" s="96">
        <f>G72*G73*G73/2</f>
        <v>0</v>
      </c>
      <c r="P67" s="96">
        <f>H72*H73*H73/2</f>
        <v>0</v>
      </c>
      <c r="Q67" s="96"/>
      <c r="R67" s="96"/>
      <c r="S67" s="98">
        <f>K67/$K$67</f>
        <v>1</v>
      </c>
      <c r="T67" s="98">
        <f t="shared" ref="T67:X67" si="45">L67/$K$67</f>
        <v>1.2070369369369369</v>
      </c>
      <c r="U67" s="98">
        <f>M67/$K$67</f>
        <v>1.5088110810810809</v>
      </c>
      <c r="V67" s="98">
        <f>N67/$K$67</f>
        <v>1.5799670913770913</v>
      </c>
      <c r="W67" s="98">
        <f t="shared" si="45"/>
        <v>0</v>
      </c>
      <c r="X67" s="98">
        <f t="shared" si="45"/>
        <v>0</v>
      </c>
    </row>
    <row r="68" spans="1:25" s="68" customFormat="1" ht="12" customHeight="1">
      <c r="A68" s="75"/>
      <c r="B68" s="100" t="s">
        <v>538</v>
      </c>
      <c r="C68" s="96"/>
      <c r="D68" s="96">
        <v>9.6300000000000008</v>
      </c>
      <c r="E68" s="96">
        <v>10.16</v>
      </c>
      <c r="F68" s="96">
        <v>10.53</v>
      </c>
      <c r="G68" s="96"/>
      <c r="H68" s="96"/>
      <c r="J68" s="97">
        <v>22</v>
      </c>
      <c r="K68" s="96">
        <v>142.6</v>
      </c>
      <c r="L68" s="96">
        <f>D74*D75*D75/2</f>
        <v>253.86070700000002</v>
      </c>
      <c r="M68" s="96">
        <f>E74*E75*E75/2</f>
        <v>232.37136950000001</v>
      </c>
      <c r="N68" s="96">
        <f>F74*F75*F75/2</f>
        <v>397.40090850000007</v>
      </c>
      <c r="O68" s="96">
        <f>G74*G75*G75/2</f>
        <v>0</v>
      </c>
      <c r="P68" s="96">
        <f>H74*H75*H75/2</f>
        <v>0</v>
      </c>
      <c r="Q68" s="96"/>
      <c r="R68" s="96"/>
      <c r="S68" s="98">
        <f>K68/$K$68</f>
        <v>1</v>
      </c>
      <c r="T68" s="98">
        <f t="shared" ref="T68:X68" si="46">L68/$K$68</f>
        <v>1.7802293618513325</v>
      </c>
      <c r="U68" s="98">
        <f t="shared" si="46"/>
        <v>1.6295327454417954</v>
      </c>
      <c r="V68" s="98">
        <f>N68/$K$68</f>
        <v>2.786822640252455</v>
      </c>
      <c r="W68" s="98">
        <f t="shared" si="46"/>
        <v>0</v>
      </c>
      <c r="X68" s="98">
        <f t="shared" si="46"/>
        <v>0</v>
      </c>
    </row>
    <row r="69" spans="1:25" s="68" customFormat="1" ht="12" customHeight="1">
      <c r="A69" s="75"/>
      <c r="B69" s="101" t="s">
        <v>515</v>
      </c>
      <c r="C69" s="99"/>
      <c r="D69" s="99">
        <v>7.75</v>
      </c>
      <c r="E69" s="99">
        <v>8.39</v>
      </c>
      <c r="F69" s="99">
        <v>8.81</v>
      </c>
      <c r="G69" s="99"/>
      <c r="H69" s="99"/>
      <c r="J69" s="97">
        <v>23</v>
      </c>
      <c r="K69" s="96">
        <v>125.8</v>
      </c>
      <c r="L69" s="96">
        <f>D76*D77*D77/2</f>
        <v>184.78514700000002</v>
      </c>
      <c r="M69" s="96">
        <f>E76*E77*E77/2</f>
        <v>207.19872000000001</v>
      </c>
      <c r="N69" s="96">
        <f>F76*F77*F77/2</f>
        <v>338.61093749999998</v>
      </c>
      <c r="O69" s="96">
        <f>G76*G77*G77/2</f>
        <v>0</v>
      </c>
      <c r="P69" s="96">
        <f>H76*H77*H77/2</f>
        <v>0</v>
      </c>
      <c r="Q69" s="96"/>
      <c r="R69" s="96"/>
      <c r="S69" s="98">
        <f>K69/$K$69</f>
        <v>1</v>
      </c>
      <c r="T69" s="98">
        <f t="shared" ref="T69:X69" si="47">L69/$K$69</f>
        <v>1.4688803418124008</v>
      </c>
      <c r="U69" s="98">
        <f>M69/$K$69</f>
        <v>1.6470486486486489</v>
      </c>
      <c r="V69" s="98">
        <f>N69/$K$69</f>
        <v>2.6916608704292528</v>
      </c>
      <c r="W69" s="98">
        <f t="shared" si="47"/>
        <v>0</v>
      </c>
      <c r="X69" s="98">
        <f t="shared" si="47"/>
        <v>0</v>
      </c>
    </row>
    <row r="70" spans="1:25" s="68" customFormat="1" ht="12" customHeight="1">
      <c r="A70" s="75"/>
      <c r="B70" s="95" t="s">
        <v>539</v>
      </c>
      <c r="C70" s="96"/>
      <c r="D70" s="96">
        <v>9.18</v>
      </c>
      <c r="E70" s="96">
        <v>8.52</v>
      </c>
      <c r="F70" s="96">
        <v>8.86</v>
      </c>
      <c r="G70" s="96"/>
      <c r="H70" s="96"/>
      <c r="J70" s="97">
        <v>24</v>
      </c>
      <c r="K70" s="96">
        <f t="shared" ref="K70:P70" si="48">C78*C79*C79/2</f>
        <v>0</v>
      </c>
      <c r="L70" s="96">
        <f t="shared" si="48"/>
        <v>0</v>
      </c>
      <c r="M70" s="96">
        <f t="shared" si="48"/>
        <v>0</v>
      </c>
      <c r="N70" s="96">
        <f t="shared" si="48"/>
        <v>0</v>
      </c>
      <c r="O70" s="96">
        <f t="shared" si="48"/>
        <v>0</v>
      </c>
      <c r="P70" s="96">
        <f t="shared" si="48"/>
        <v>0</v>
      </c>
      <c r="Q70" s="96"/>
      <c r="R70" s="96"/>
      <c r="S70" s="98"/>
      <c r="T70" s="98"/>
      <c r="U70" s="98"/>
      <c r="V70" s="98"/>
      <c r="W70" s="98"/>
      <c r="X70" s="98"/>
    </row>
    <row r="71" spans="1:25" s="68" customFormat="1" ht="12" customHeight="1">
      <c r="A71" s="75"/>
      <c r="B71" s="101" t="s">
        <v>515</v>
      </c>
      <c r="C71" s="99"/>
      <c r="D71" s="99">
        <v>7.62</v>
      </c>
      <c r="E71" s="99">
        <v>7.4</v>
      </c>
      <c r="F71" s="99">
        <v>7.48</v>
      </c>
      <c r="G71" s="99"/>
      <c r="H71" s="99"/>
      <c r="J71" s="102" t="s">
        <v>519</v>
      </c>
      <c r="K71" s="103">
        <f>AVERAGE(K65:K69)</f>
        <v>159.97999999999999</v>
      </c>
      <c r="L71" s="103">
        <f t="shared" ref="L71:N71" si="49">AVERAGE(L65:L69)</f>
        <v>236.38718549999999</v>
      </c>
      <c r="M71" s="103">
        <f t="shared" si="49"/>
        <v>252.98175990000004</v>
      </c>
      <c r="N71" s="103">
        <f t="shared" si="49"/>
        <v>327.60955410000008</v>
      </c>
      <c r="O71" s="103">
        <f t="shared" ref="O71:P71" si="50">AVERAGE(O65:O70)</f>
        <v>0</v>
      </c>
      <c r="P71" s="103">
        <f t="shared" si="50"/>
        <v>0</v>
      </c>
      <c r="Q71" s="104"/>
      <c r="R71" s="104"/>
      <c r="S71" s="105">
        <f>AVERAGE(S65:S69)</f>
        <v>1</v>
      </c>
      <c r="T71" s="105">
        <f>AVERAGE(T65:T69)</f>
        <v>1.4824009730864938</v>
      </c>
      <c r="U71" s="105">
        <f t="shared" ref="U71:X71" si="51">AVERAGE(U65:U69)</f>
        <v>1.5807338305859577</v>
      </c>
      <c r="V71" s="105">
        <f>AVERAGE(V65:V69)</f>
        <v>2.1035160861513686</v>
      </c>
      <c r="W71" s="105">
        <f t="shared" si="51"/>
        <v>0</v>
      </c>
      <c r="X71" s="105">
        <f t="shared" si="51"/>
        <v>0</v>
      </c>
    </row>
    <row r="72" spans="1:25" s="68" customFormat="1" ht="12" customHeight="1">
      <c r="A72" s="75"/>
      <c r="B72" s="95" t="s">
        <v>540</v>
      </c>
      <c r="C72" s="109"/>
      <c r="D72" s="109">
        <v>7.7</v>
      </c>
      <c r="E72" s="109">
        <v>8.61</v>
      </c>
      <c r="F72" s="109">
        <v>8.0299999999999994</v>
      </c>
      <c r="G72" s="109"/>
      <c r="H72" s="109"/>
      <c r="J72" s="106" t="s">
        <v>520</v>
      </c>
      <c r="K72" s="107">
        <f>AVERAGE(STDEV(K65:K69))</f>
        <v>28.358455529171497</v>
      </c>
      <c r="L72" s="107">
        <f t="shared" ref="L72:M72" si="52">AVERAGE(STDEV(L65:L69))</f>
        <v>47.560171986495725</v>
      </c>
      <c r="M72" s="107">
        <f t="shared" si="52"/>
        <v>59.571631016746544</v>
      </c>
      <c r="N72" s="107">
        <f>AVERAGE(STDEV(N65:N69))</f>
        <v>78.512307840861141</v>
      </c>
      <c r="O72" s="107">
        <f t="shared" ref="O72:P72" si="53">AVERAGE(STDEV(O65:O70))</f>
        <v>0</v>
      </c>
      <c r="P72" s="107">
        <f t="shared" si="53"/>
        <v>0</v>
      </c>
      <c r="Q72" s="104"/>
      <c r="R72" s="104"/>
      <c r="S72" s="108">
        <f>AVERAGE(STDEV(S65:S69))</f>
        <v>0</v>
      </c>
      <c r="T72" s="108">
        <f t="shared" ref="T72:X72" si="54">AVERAGE(STDEV(T65:T69))</f>
        <v>0.20301934060896359</v>
      </c>
      <c r="U72" s="108">
        <f>AVERAGE(STDEV(U65:U69))</f>
        <v>0.19160986320123768</v>
      </c>
      <c r="V72" s="108">
        <f>AVERAGE(STDEV(V65:V69))</f>
        <v>0.6341833817649809</v>
      </c>
      <c r="W72" s="108">
        <f t="shared" si="54"/>
        <v>0</v>
      </c>
      <c r="X72" s="108">
        <f t="shared" si="54"/>
        <v>0</v>
      </c>
    </row>
    <row r="73" spans="1:25" s="68" customFormat="1" ht="12" customHeight="1">
      <c r="A73" s="75"/>
      <c r="B73" s="95" t="s">
        <v>515</v>
      </c>
      <c r="C73" s="99"/>
      <c r="D73" s="99">
        <v>6.98</v>
      </c>
      <c r="E73" s="99">
        <v>7.38</v>
      </c>
      <c r="F73" s="99">
        <v>7.82</v>
      </c>
      <c r="G73" s="99"/>
      <c r="H73" s="99"/>
    </row>
    <row r="74" spans="1:25" s="68" customFormat="1" ht="12" customHeight="1">
      <c r="A74" s="75"/>
      <c r="B74" s="100" t="s">
        <v>541</v>
      </c>
      <c r="C74" s="96"/>
      <c r="D74" s="96">
        <v>8.86</v>
      </c>
      <c r="E74" s="96">
        <v>8.11</v>
      </c>
      <c r="F74" s="96">
        <v>9.3699999999999992</v>
      </c>
      <c r="G74" s="96"/>
      <c r="H74" s="96"/>
      <c r="J74" s="80" t="s">
        <v>511</v>
      </c>
      <c r="K74" s="80" t="s">
        <v>542</v>
      </c>
      <c r="L74" s="88"/>
      <c r="M74" s="80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</row>
    <row r="75" spans="1:25" s="75" customFormat="1" ht="12" customHeight="1">
      <c r="B75" s="95" t="s">
        <v>515</v>
      </c>
      <c r="C75" s="99"/>
      <c r="D75" s="99">
        <v>7.57</v>
      </c>
      <c r="E75" s="99">
        <v>7.57</v>
      </c>
      <c r="F75" s="99">
        <v>9.2100000000000009</v>
      </c>
      <c r="G75" s="99"/>
      <c r="H75" s="99"/>
      <c r="I75" s="65"/>
      <c r="J75" s="93"/>
      <c r="K75" s="92">
        <f t="shared" ref="K75:P75" si="55">C31</f>
        <v>0</v>
      </c>
      <c r="L75" s="92">
        <f t="shared" si="55"/>
        <v>2</v>
      </c>
      <c r="M75" s="92">
        <f t="shared" si="55"/>
        <v>4</v>
      </c>
      <c r="N75" s="92">
        <f t="shared" si="55"/>
        <v>6</v>
      </c>
      <c r="O75" s="92">
        <f t="shared" si="55"/>
        <v>-42010</v>
      </c>
      <c r="P75" s="92">
        <f t="shared" si="55"/>
        <v>-42010</v>
      </c>
      <c r="Q75" s="84"/>
      <c r="R75" s="84"/>
      <c r="S75" s="94">
        <v>0</v>
      </c>
      <c r="T75" s="94">
        <v>2</v>
      </c>
      <c r="U75" s="94">
        <v>4</v>
      </c>
      <c r="V75" s="94">
        <v>6</v>
      </c>
      <c r="W75" s="94"/>
      <c r="X75" s="94"/>
      <c r="Y75" s="68"/>
    </row>
    <row r="76" spans="1:25" s="68" customFormat="1" ht="12" customHeight="1">
      <c r="A76" s="80"/>
      <c r="B76" s="100" t="s">
        <v>543</v>
      </c>
      <c r="C76" s="96"/>
      <c r="D76" s="96">
        <v>7.74</v>
      </c>
      <c r="E76" s="96">
        <v>7.65</v>
      </c>
      <c r="F76" s="96">
        <v>9.9499999999999993</v>
      </c>
      <c r="G76" s="96"/>
      <c r="H76" s="96"/>
      <c r="J76" s="97">
        <v>25</v>
      </c>
      <c r="K76" s="96">
        <v>194.6</v>
      </c>
      <c r="L76" s="96">
        <f>D80*D81*D81/2</f>
        <v>325.85588200000001</v>
      </c>
      <c r="M76" s="96">
        <f>E80*E81*E81/2</f>
        <v>366.42360300000007</v>
      </c>
      <c r="N76" s="96">
        <f>F80*F81*F81/2</f>
        <v>571.55862349999995</v>
      </c>
      <c r="O76" s="96">
        <f>G80*G81*G81/2</f>
        <v>0</v>
      </c>
      <c r="P76" s="96">
        <f>H80*H81*H81/2</f>
        <v>0</v>
      </c>
      <c r="Q76" s="96"/>
      <c r="R76" s="96"/>
      <c r="S76" s="98">
        <f>K76/$K$76</f>
        <v>1</v>
      </c>
      <c r="T76" s="98">
        <f t="shared" ref="T76:X76" si="56">L76/$K$76</f>
        <v>1.6744906577595067</v>
      </c>
      <c r="U76" s="98">
        <f t="shared" si="56"/>
        <v>1.8829578776978422</v>
      </c>
      <c r="V76" s="98">
        <f t="shared" si="56"/>
        <v>2.9370946736896197</v>
      </c>
      <c r="W76" s="98">
        <f t="shared" si="56"/>
        <v>0</v>
      </c>
      <c r="X76" s="98">
        <f t="shared" si="56"/>
        <v>0</v>
      </c>
    </row>
    <row r="77" spans="1:25" s="68" customFormat="1" ht="12" customHeight="1">
      <c r="A77" s="80"/>
      <c r="B77" s="101" t="s">
        <v>515</v>
      </c>
      <c r="C77" s="99"/>
      <c r="D77" s="99">
        <v>6.91</v>
      </c>
      <c r="E77" s="99">
        <v>7.36</v>
      </c>
      <c r="F77" s="99">
        <v>8.25</v>
      </c>
      <c r="G77" s="99"/>
      <c r="H77" s="99"/>
      <c r="J77" s="97">
        <v>26</v>
      </c>
      <c r="K77" s="96">
        <v>181.9</v>
      </c>
      <c r="L77" s="96">
        <f>D82*D83*D83/2</f>
        <v>218.192688</v>
      </c>
      <c r="M77" s="96">
        <f>E82*E83*E83/2</f>
        <v>238.61627999999996</v>
      </c>
      <c r="N77" s="96">
        <f>F82*F83*F83/2</f>
        <v>418.07895999999994</v>
      </c>
      <c r="O77" s="96">
        <f>G82*G83*G83/2</f>
        <v>0</v>
      </c>
      <c r="P77" s="96">
        <f>H82*H83*H83/2</f>
        <v>0</v>
      </c>
      <c r="Q77" s="96"/>
      <c r="R77" s="96"/>
      <c r="S77" s="98">
        <f>K77/$K$77</f>
        <v>1</v>
      </c>
      <c r="T77" s="98">
        <f t="shared" ref="T77:X77" si="57">L77/$K$77</f>
        <v>1.1995199999999999</v>
      </c>
      <c r="U77" s="98">
        <f t="shared" si="57"/>
        <v>1.3117992303463439</v>
      </c>
      <c r="V77" s="98">
        <f t="shared" si="57"/>
        <v>2.2983999999999996</v>
      </c>
      <c r="W77" s="98">
        <f t="shared" si="57"/>
        <v>0</v>
      </c>
      <c r="X77" s="98">
        <f t="shared" si="57"/>
        <v>0</v>
      </c>
    </row>
    <row r="78" spans="1:25" s="68" customFormat="1" ht="12" customHeight="1">
      <c r="A78" s="84"/>
      <c r="B78" s="95" t="s">
        <v>544</v>
      </c>
      <c r="C78" s="96"/>
      <c r="D78" s="96"/>
      <c r="E78" s="96"/>
      <c r="F78" s="96"/>
      <c r="G78" s="96"/>
      <c r="H78" s="96"/>
      <c r="J78" s="97">
        <v>27</v>
      </c>
      <c r="K78" s="96">
        <v>154.80000000000001</v>
      </c>
      <c r="L78" s="96">
        <f>D84*D85*D85/2</f>
        <v>250.51827199999994</v>
      </c>
      <c r="M78" s="96">
        <f>E84*E85*E85/2</f>
        <v>302.55448749999999</v>
      </c>
      <c r="N78" s="96">
        <f>F84*F85*F85/2</f>
        <v>350.16930000000002</v>
      </c>
      <c r="O78" s="96">
        <f>G84*G85*G85/2</f>
        <v>0</v>
      </c>
      <c r="P78" s="96">
        <f>H84*H85*H85/2</f>
        <v>0</v>
      </c>
      <c r="Q78" s="96"/>
      <c r="R78" s="96"/>
      <c r="S78" s="98">
        <f>K78/$K$78</f>
        <v>1</v>
      </c>
      <c r="T78" s="98">
        <f t="shared" ref="T78:X78" si="58">L78/$K$78</f>
        <v>1.6183350904392759</v>
      </c>
      <c r="U78" s="98">
        <f t="shared" si="58"/>
        <v>1.954486353359173</v>
      </c>
      <c r="V78" s="98">
        <f t="shared" si="58"/>
        <v>2.2620755813953486</v>
      </c>
      <c r="W78" s="98">
        <f t="shared" si="58"/>
        <v>0</v>
      </c>
      <c r="X78" s="98">
        <f t="shared" si="58"/>
        <v>0</v>
      </c>
    </row>
    <row r="79" spans="1:25" s="68" customFormat="1" ht="12" customHeight="1">
      <c r="A79" s="84"/>
      <c r="B79" s="101" t="s">
        <v>515</v>
      </c>
      <c r="C79" s="99"/>
      <c r="D79" s="99"/>
      <c r="E79" s="99"/>
      <c r="F79" s="99"/>
      <c r="G79" s="99"/>
      <c r="H79" s="99"/>
      <c r="J79" s="97">
        <v>28</v>
      </c>
      <c r="K79" s="96">
        <v>145.6</v>
      </c>
      <c r="L79" s="96">
        <f>D86*D87*D87/2</f>
        <v>156.401512</v>
      </c>
      <c r="M79" s="96">
        <f>E86*E87*E87/2</f>
        <v>333.77306250000009</v>
      </c>
      <c r="N79" s="96">
        <f>F86*F87*F87/2</f>
        <v>302.21579700000001</v>
      </c>
      <c r="O79" s="96">
        <f>G86*G87*G87/2</f>
        <v>0</v>
      </c>
      <c r="P79" s="96">
        <f>H86*H87*H87/2</f>
        <v>0</v>
      </c>
      <c r="Q79" s="96"/>
      <c r="R79" s="96"/>
      <c r="S79" s="98">
        <f>K79/$K$79</f>
        <v>1</v>
      </c>
      <c r="T79" s="98">
        <f t="shared" ref="T79:X79" si="59">L79/$K$79</f>
        <v>1.0741862087912089</v>
      </c>
      <c r="U79" s="98">
        <f t="shared" si="59"/>
        <v>2.2923974072802205</v>
      </c>
      <c r="V79" s="98">
        <f t="shared" si="59"/>
        <v>2.0756579464285716</v>
      </c>
      <c r="W79" s="98">
        <f t="shared" si="59"/>
        <v>0</v>
      </c>
      <c r="X79" s="98">
        <f t="shared" si="59"/>
        <v>0</v>
      </c>
    </row>
    <row r="80" spans="1:25" s="68" customFormat="1" ht="12" customHeight="1">
      <c r="B80" s="95" t="s">
        <v>545</v>
      </c>
      <c r="C80" s="96"/>
      <c r="D80" s="109">
        <v>8.69</v>
      </c>
      <c r="E80" s="109">
        <v>9.66</v>
      </c>
      <c r="F80" s="109">
        <v>10.63</v>
      </c>
      <c r="G80" s="109"/>
      <c r="H80" s="109"/>
      <c r="J80" s="97">
        <v>29</v>
      </c>
      <c r="K80" s="96">
        <v>123.6</v>
      </c>
      <c r="L80" s="96">
        <f>D88*D89*D89/2</f>
        <v>130.01251200000002</v>
      </c>
      <c r="M80" s="96">
        <f>E88*E89*E89/2</f>
        <v>249.64671900000005</v>
      </c>
      <c r="N80" s="96">
        <f>F88*F89*F89/2</f>
        <v>341.92127999999991</v>
      </c>
      <c r="O80" s="96">
        <f>G88*G89*G89/2</f>
        <v>0</v>
      </c>
      <c r="P80" s="96">
        <f>H88*H89*H89/2</f>
        <v>0</v>
      </c>
      <c r="Q80" s="96"/>
      <c r="R80" s="96"/>
      <c r="S80" s="98">
        <f>K80/$K$80</f>
        <v>1</v>
      </c>
      <c r="T80" s="98">
        <f t="shared" ref="T80:X80" si="60">L80/$K$80</f>
        <v>1.0518811650485438</v>
      </c>
      <c r="U80" s="98">
        <f t="shared" si="60"/>
        <v>2.019795461165049</v>
      </c>
      <c r="V80" s="98">
        <f t="shared" si="60"/>
        <v>2.7663533980582518</v>
      </c>
      <c r="W80" s="98">
        <f t="shared" si="60"/>
        <v>0</v>
      </c>
      <c r="X80" s="98">
        <f t="shared" si="60"/>
        <v>0</v>
      </c>
    </row>
    <row r="81" spans="1:24" s="68" customFormat="1" ht="12" customHeight="1">
      <c r="B81" s="95" t="s">
        <v>515</v>
      </c>
      <c r="C81" s="99"/>
      <c r="D81" s="99">
        <v>8.66</v>
      </c>
      <c r="E81" s="99">
        <v>8.7100000000000009</v>
      </c>
      <c r="F81" s="99">
        <v>10.37</v>
      </c>
      <c r="G81" s="99"/>
      <c r="H81" s="99"/>
      <c r="J81" s="97">
        <v>30</v>
      </c>
      <c r="K81" s="96">
        <f t="shared" ref="K81:P81" si="61">C90*C91*C91/2</f>
        <v>0</v>
      </c>
      <c r="L81" s="96">
        <f t="shared" si="61"/>
        <v>0</v>
      </c>
      <c r="M81" s="96">
        <f t="shared" si="61"/>
        <v>0</v>
      </c>
      <c r="N81" s="96">
        <f t="shared" si="61"/>
        <v>0</v>
      </c>
      <c r="O81" s="96">
        <f t="shared" si="61"/>
        <v>0</v>
      </c>
      <c r="P81" s="96">
        <f t="shared" si="61"/>
        <v>0</v>
      </c>
      <c r="Q81" s="96"/>
      <c r="R81" s="96"/>
      <c r="S81" s="98"/>
      <c r="T81" s="98"/>
      <c r="U81" s="98"/>
      <c r="V81" s="98"/>
      <c r="W81" s="98"/>
      <c r="X81" s="98"/>
    </row>
    <row r="82" spans="1:24" s="68" customFormat="1" ht="12" customHeight="1">
      <c r="B82" s="100" t="s">
        <v>546</v>
      </c>
      <c r="C82" s="109"/>
      <c r="D82" s="96">
        <v>8.56</v>
      </c>
      <c r="E82" s="96">
        <v>8.35</v>
      </c>
      <c r="F82" s="96">
        <v>10.7</v>
      </c>
      <c r="G82" s="96"/>
      <c r="H82" s="96"/>
      <c r="J82" s="102" t="s">
        <v>519</v>
      </c>
      <c r="K82" s="103">
        <f>AVERAGE(K76:K80)</f>
        <v>160.1</v>
      </c>
      <c r="L82" s="103">
        <f t="shared" ref="L82:M82" si="62">AVERAGE(L76:L80)</f>
        <v>216.19617319999998</v>
      </c>
      <c r="M82" s="103">
        <f t="shared" si="62"/>
        <v>298.20283040000004</v>
      </c>
      <c r="N82" s="103">
        <f>AVERAGE(N76:N80)</f>
        <v>396.78879209999997</v>
      </c>
      <c r="O82" s="103">
        <f t="shared" ref="O82:P82" si="63">AVERAGE(O76:O78)</f>
        <v>0</v>
      </c>
      <c r="P82" s="103">
        <f t="shared" si="63"/>
        <v>0</v>
      </c>
      <c r="Q82" s="104"/>
      <c r="R82" s="104"/>
      <c r="S82" s="105">
        <f>AVERAGE(S76:S80)</f>
        <v>1</v>
      </c>
      <c r="T82" s="105">
        <f t="shared" ref="T82:X82" si="64">AVERAGE(T76:T80)</f>
        <v>1.3236826244077069</v>
      </c>
      <c r="U82" s="105">
        <f t="shared" si="64"/>
        <v>1.8922872659697259</v>
      </c>
      <c r="V82" s="105">
        <f t="shared" si="64"/>
        <v>2.4679163199143583</v>
      </c>
      <c r="W82" s="105">
        <f t="shared" si="64"/>
        <v>0</v>
      </c>
      <c r="X82" s="105">
        <f t="shared" si="64"/>
        <v>0</v>
      </c>
    </row>
    <row r="83" spans="1:24" s="68" customFormat="1" ht="12" customHeight="1">
      <c r="B83" s="95" t="s">
        <v>515</v>
      </c>
      <c r="C83" s="99"/>
      <c r="D83" s="99">
        <v>7.14</v>
      </c>
      <c r="E83" s="99">
        <v>7.56</v>
      </c>
      <c r="F83" s="99">
        <v>8.84</v>
      </c>
      <c r="G83" s="99"/>
      <c r="H83" s="99"/>
      <c r="J83" s="106" t="s">
        <v>520</v>
      </c>
      <c r="K83" s="107">
        <f>AVERAGE(STDEV(K76:K80))</f>
        <v>28.443276885759847</v>
      </c>
      <c r="L83" s="107">
        <f t="shared" ref="L83:M83" si="65">AVERAGE(STDEV(L76:L80))</f>
        <v>77.798247469566391</v>
      </c>
      <c r="M83" s="107">
        <f t="shared" si="65"/>
        <v>54.420825719952447</v>
      </c>
      <c r="N83" s="107">
        <f>AVERAGE(STDEV(N76:N80))</f>
        <v>106.21397924318252</v>
      </c>
      <c r="O83" s="107">
        <f t="shared" ref="O83:P83" si="66">AVERAGE(STDEV(O76:O78))</f>
        <v>0</v>
      </c>
      <c r="P83" s="107">
        <f t="shared" si="66"/>
        <v>0</v>
      </c>
      <c r="Q83" s="104"/>
      <c r="R83" s="104"/>
      <c r="S83" s="108">
        <f>AVERAGE(STDEV(S76:S80))</f>
        <v>0</v>
      </c>
      <c r="T83" s="108">
        <f t="shared" ref="T83:X83" si="67">AVERAGE(STDEV(T76:T80))</f>
        <v>0.30059408012205802</v>
      </c>
      <c r="U83" s="108">
        <f t="shared" si="67"/>
        <v>0.35960693419377143</v>
      </c>
      <c r="V83" s="108">
        <f t="shared" si="67"/>
        <v>0.36543325012353306</v>
      </c>
      <c r="W83" s="108">
        <f t="shared" si="67"/>
        <v>0</v>
      </c>
      <c r="X83" s="108">
        <f t="shared" si="67"/>
        <v>0</v>
      </c>
    </row>
    <row r="84" spans="1:24" s="68" customFormat="1" ht="12" customHeight="1">
      <c r="B84" s="100" t="s">
        <v>547</v>
      </c>
      <c r="C84" s="96"/>
      <c r="D84" s="96">
        <v>8.86</v>
      </c>
      <c r="E84" s="96">
        <v>9.11</v>
      </c>
      <c r="F84" s="96">
        <v>9.36</v>
      </c>
      <c r="G84" s="96"/>
      <c r="H84" s="96"/>
      <c r="J84" s="82"/>
      <c r="K84" s="82"/>
      <c r="L84" s="82"/>
      <c r="M84" s="82"/>
      <c r="N84" s="82"/>
      <c r="O84" s="82"/>
    </row>
    <row r="85" spans="1:24" s="68" customFormat="1" ht="12" customHeight="1">
      <c r="B85" s="101" t="s">
        <v>515</v>
      </c>
      <c r="C85" s="99"/>
      <c r="D85" s="99">
        <v>7.52</v>
      </c>
      <c r="E85" s="99">
        <v>8.15</v>
      </c>
      <c r="F85" s="99">
        <v>8.65</v>
      </c>
      <c r="G85" s="99"/>
      <c r="H85" s="99"/>
      <c r="J85" s="80" t="s">
        <v>511</v>
      </c>
      <c r="K85" s="80" t="s">
        <v>548</v>
      </c>
      <c r="L85" s="88"/>
      <c r="M85" s="80"/>
      <c r="N85" s="81"/>
      <c r="O85" s="81"/>
      <c r="P85" s="81"/>
    </row>
    <row r="86" spans="1:24" s="68" customFormat="1" ht="12" customHeight="1">
      <c r="B86" s="95" t="s">
        <v>549</v>
      </c>
      <c r="C86" s="96"/>
      <c r="D86" s="96">
        <v>7.01</v>
      </c>
      <c r="E86" s="96">
        <v>10.050000000000001</v>
      </c>
      <c r="F86" s="96">
        <v>10.66</v>
      </c>
      <c r="G86" s="96"/>
      <c r="H86" s="96"/>
      <c r="J86" s="93"/>
      <c r="K86" s="92">
        <f>C31</f>
        <v>0</v>
      </c>
      <c r="L86" s="92">
        <f t="shared" ref="L86:P86" si="68">D31</f>
        <v>2</v>
      </c>
      <c r="M86" s="92">
        <f t="shared" si="68"/>
        <v>4</v>
      </c>
      <c r="N86" s="92">
        <f t="shared" si="68"/>
        <v>6</v>
      </c>
      <c r="O86" s="92">
        <f t="shared" si="68"/>
        <v>-42010</v>
      </c>
      <c r="P86" s="92">
        <f t="shared" si="68"/>
        <v>-42010</v>
      </c>
      <c r="S86" s="94">
        <v>0</v>
      </c>
      <c r="T86" s="94">
        <v>2</v>
      </c>
      <c r="U86" s="94">
        <v>4</v>
      </c>
      <c r="V86" s="94">
        <v>6</v>
      </c>
      <c r="W86" s="94"/>
      <c r="X86" s="94"/>
    </row>
    <row r="87" spans="1:24" s="68" customFormat="1" ht="12" customHeight="1">
      <c r="A87" s="110"/>
      <c r="B87" s="101" t="s">
        <v>515</v>
      </c>
      <c r="C87" s="99"/>
      <c r="D87" s="99">
        <v>6.68</v>
      </c>
      <c r="E87" s="99">
        <v>8.15</v>
      </c>
      <c r="F87" s="99">
        <v>7.53</v>
      </c>
      <c r="G87" s="99"/>
      <c r="H87" s="99"/>
      <c r="J87" s="97">
        <v>31</v>
      </c>
      <c r="K87" s="96">
        <v>189.2</v>
      </c>
      <c r="L87" s="96">
        <f>D92*D93*D93/2</f>
        <v>262.95504799999998</v>
      </c>
      <c r="M87" s="96">
        <f t="shared" ref="M87:P87" si="69">E92*E93*E93/2</f>
        <v>366.79910400000006</v>
      </c>
      <c r="N87" s="96">
        <f t="shared" si="69"/>
        <v>503.92554449999989</v>
      </c>
      <c r="O87" s="96">
        <f t="shared" si="69"/>
        <v>0</v>
      </c>
      <c r="P87" s="96">
        <f t="shared" si="69"/>
        <v>0</v>
      </c>
      <c r="S87" s="98">
        <f>K87/$K$87</f>
        <v>1</v>
      </c>
      <c r="T87" s="98">
        <f t="shared" ref="T87:X87" si="70">L87/$K$87</f>
        <v>1.3898258350951374</v>
      </c>
      <c r="U87" s="98">
        <f t="shared" si="70"/>
        <v>1.9386844820295988</v>
      </c>
      <c r="V87" s="98">
        <f t="shared" si="70"/>
        <v>2.6634542521141644</v>
      </c>
      <c r="W87" s="98">
        <f t="shared" si="70"/>
        <v>0</v>
      </c>
      <c r="X87" s="98">
        <f t="shared" si="70"/>
        <v>0</v>
      </c>
    </row>
    <row r="88" spans="1:24" s="68" customFormat="1" ht="12" customHeight="1">
      <c r="A88" s="110"/>
      <c r="B88" s="95" t="s">
        <v>550</v>
      </c>
      <c r="C88" s="109"/>
      <c r="D88" s="109">
        <v>6.51</v>
      </c>
      <c r="E88" s="109">
        <v>7.98</v>
      </c>
      <c r="F88" s="109">
        <v>9.6</v>
      </c>
      <c r="G88" s="109"/>
      <c r="H88" s="109"/>
      <c r="J88" s="97">
        <v>32</v>
      </c>
      <c r="K88" s="96">
        <v>182.1</v>
      </c>
      <c r="L88" s="96">
        <f>D94*D95*D95/2</f>
        <v>207.81765000000004</v>
      </c>
      <c r="M88" s="96">
        <f t="shared" ref="M88:P88" si="71">E94*E95*E95/2</f>
        <v>315.34689149999997</v>
      </c>
      <c r="N88" s="96">
        <f t="shared" si="71"/>
        <v>450.99557399999992</v>
      </c>
      <c r="O88" s="96">
        <f t="shared" si="71"/>
        <v>0</v>
      </c>
      <c r="P88" s="96">
        <f t="shared" si="71"/>
        <v>0</v>
      </c>
      <c r="S88" s="98">
        <f>K88/$K$88</f>
        <v>1</v>
      </c>
      <c r="T88" s="98">
        <f>L88/$K$88</f>
        <v>1.1412281713344319</v>
      </c>
      <c r="U88" s="98">
        <f t="shared" ref="U88:X88" si="72">M88/$K$88</f>
        <v>1.7317237314662273</v>
      </c>
      <c r="V88" s="98">
        <f t="shared" si="72"/>
        <v>2.4766368698517294</v>
      </c>
      <c r="W88" s="98">
        <f t="shared" si="72"/>
        <v>0</v>
      </c>
      <c r="X88" s="98">
        <f t="shared" si="72"/>
        <v>0</v>
      </c>
    </row>
    <row r="89" spans="1:24" s="68" customFormat="1" ht="12" customHeight="1">
      <c r="A89" s="110"/>
      <c r="B89" s="95" t="s">
        <v>515</v>
      </c>
      <c r="C89" s="99"/>
      <c r="D89" s="99">
        <v>6.32</v>
      </c>
      <c r="E89" s="99">
        <v>7.91</v>
      </c>
      <c r="F89" s="99">
        <v>8.44</v>
      </c>
      <c r="G89" s="99"/>
      <c r="H89" s="99"/>
      <c r="J89" s="97">
        <v>33</v>
      </c>
      <c r="K89" s="96">
        <v>151.80000000000001</v>
      </c>
      <c r="L89" s="96">
        <f>D96*D97*D97/2</f>
        <v>233.21441349999998</v>
      </c>
      <c r="M89" s="96">
        <f t="shared" ref="M89:P89" si="73">E96*E97*E97/2</f>
        <v>326.99852500000003</v>
      </c>
      <c r="N89" s="96">
        <f t="shared" si="73"/>
        <v>405.11671200000001</v>
      </c>
      <c r="O89" s="96">
        <f t="shared" si="73"/>
        <v>0</v>
      </c>
      <c r="P89" s="96">
        <f t="shared" si="73"/>
        <v>0</v>
      </c>
      <c r="S89" s="98">
        <f>K89/$K$89</f>
        <v>1</v>
      </c>
      <c r="T89" s="98">
        <f t="shared" ref="T89:X89" si="74">L89/$K$89</f>
        <v>1.5363268346508561</v>
      </c>
      <c r="U89" s="98">
        <f t="shared" si="74"/>
        <v>2.1541404808959159</v>
      </c>
      <c r="V89" s="98">
        <f t="shared" si="74"/>
        <v>2.6687530434782607</v>
      </c>
      <c r="W89" s="98">
        <f t="shared" si="74"/>
        <v>0</v>
      </c>
      <c r="X89" s="98">
        <f t="shared" si="74"/>
        <v>0</v>
      </c>
    </row>
    <row r="90" spans="1:24" s="68" customFormat="1" ht="12" customHeight="1">
      <c r="A90" s="75"/>
      <c r="B90" s="100" t="s">
        <v>551</v>
      </c>
      <c r="C90" s="96"/>
      <c r="D90" s="96"/>
      <c r="E90" s="96"/>
      <c r="F90" s="96"/>
      <c r="G90" s="109"/>
      <c r="H90" s="109"/>
      <c r="J90" s="97">
        <v>34</v>
      </c>
      <c r="K90" s="96">
        <v>148.4</v>
      </c>
      <c r="L90" s="96">
        <f>D98*D99*D99/2</f>
        <v>264.19301999999999</v>
      </c>
      <c r="M90" s="96">
        <f t="shared" ref="M90:P90" si="75">E98*E99*E99/2</f>
        <v>245.21644800000004</v>
      </c>
      <c r="N90" s="96">
        <f>F98*F99*F99/2</f>
        <v>256.86910399999994</v>
      </c>
      <c r="O90" s="96">
        <f t="shared" si="75"/>
        <v>0</v>
      </c>
      <c r="P90" s="96">
        <f t="shared" si="75"/>
        <v>0</v>
      </c>
      <c r="S90" s="98">
        <f>K90/$K$90</f>
        <v>1</v>
      </c>
      <c r="T90" s="98">
        <f t="shared" ref="T90:X90" si="76">L90/$K$90</f>
        <v>1.7802764150943395</v>
      </c>
      <c r="U90" s="98">
        <f t="shared" si="76"/>
        <v>1.6524019407008088</v>
      </c>
      <c r="V90" s="98">
        <f t="shared" si="76"/>
        <v>1.7309238814016168</v>
      </c>
      <c r="W90" s="98">
        <f t="shared" si="76"/>
        <v>0</v>
      </c>
      <c r="X90" s="98">
        <f t="shared" si="76"/>
        <v>0</v>
      </c>
    </row>
    <row r="91" spans="1:24" s="68" customFormat="1" ht="12" customHeight="1">
      <c r="B91" s="101" t="s">
        <v>515</v>
      </c>
      <c r="C91" s="99"/>
      <c r="D91" s="99"/>
      <c r="E91" s="99"/>
      <c r="F91" s="99"/>
      <c r="G91" s="99"/>
      <c r="H91" s="99"/>
      <c r="J91" s="97">
        <v>35</v>
      </c>
      <c r="K91" s="96">
        <v>117.9</v>
      </c>
      <c r="L91" s="96">
        <f>D100*D101*D101/2</f>
        <v>284.01656949999995</v>
      </c>
      <c r="M91" s="96">
        <f t="shared" ref="M91:P91" si="77">E100*E101*E101/2</f>
        <v>302.12043750000004</v>
      </c>
      <c r="N91" s="96">
        <f t="shared" si="77"/>
        <v>308.17344999999995</v>
      </c>
      <c r="O91" s="96">
        <f t="shared" si="77"/>
        <v>0</v>
      </c>
      <c r="P91" s="96">
        <f t="shared" si="77"/>
        <v>0</v>
      </c>
      <c r="S91" s="98">
        <f>K91/$K$91</f>
        <v>1</v>
      </c>
      <c r="T91" s="98">
        <f t="shared" ref="T91:X91" si="78">L91/$K$91</f>
        <v>2.40896157336726</v>
      </c>
      <c r="U91" s="98">
        <f t="shared" si="78"/>
        <v>2.5625143129770995</v>
      </c>
      <c r="V91" s="98">
        <f t="shared" si="78"/>
        <v>2.6138545377438502</v>
      </c>
      <c r="W91" s="98">
        <f t="shared" si="78"/>
        <v>0</v>
      </c>
      <c r="X91" s="98">
        <f t="shared" si="78"/>
        <v>0</v>
      </c>
    </row>
    <row r="92" spans="1:24" s="68" customFormat="1" ht="12" customHeight="1">
      <c r="B92" s="95" t="s">
        <v>552</v>
      </c>
      <c r="C92" s="96"/>
      <c r="D92" s="109">
        <v>9.01</v>
      </c>
      <c r="E92" s="109">
        <v>11.52</v>
      </c>
      <c r="F92" s="109">
        <v>12.81</v>
      </c>
      <c r="G92" s="109"/>
      <c r="H92" s="109"/>
      <c r="J92" s="97">
        <v>36</v>
      </c>
      <c r="K92" s="96">
        <f>C102*C103*C103/2</f>
        <v>0</v>
      </c>
      <c r="L92" s="96">
        <f>D102*D103*D103/2</f>
        <v>0</v>
      </c>
      <c r="M92" s="96">
        <f t="shared" ref="M92:P92" si="79">E102*E103*E103/2</f>
        <v>0</v>
      </c>
      <c r="N92" s="96">
        <f t="shared" si="79"/>
        <v>0</v>
      </c>
      <c r="O92" s="96">
        <f t="shared" si="79"/>
        <v>0</v>
      </c>
      <c r="P92" s="96">
        <f t="shared" si="79"/>
        <v>0</v>
      </c>
      <c r="S92" s="98"/>
      <c r="T92" s="98"/>
      <c r="U92" s="98"/>
      <c r="V92" s="98"/>
      <c r="W92" s="98"/>
      <c r="X92" s="98"/>
    </row>
    <row r="93" spans="1:24" s="68" customFormat="1" ht="12" customHeight="1">
      <c r="B93" s="95" t="s">
        <v>515</v>
      </c>
      <c r="C93" s="99"/>
      <c r="D93" s="99">
        <v>7.64</v>
      </c>
      <c r="E93" s="99">
        <v>7.98</v>
      </c>
      <c r="F93" s="99">
        <v>8.8699999999999992</v>
      </c>
      <c r="G93" s="99"/>
      <c r="H93" s="99"/>
      <c r="J93" s="102" t="s">
        <v>519</v>
      </c>
      <c r="K93" s="103">
        <f>AVERAGE(K87:K91)</f>
        <v>157.87999999999997</v>
      </c>
      <c r="L93" s="103">
        <f t="shared" ref="L93" si="80">AVERAGE(L87:L91)</f>
        <v>250.43934019999998</v>
      </c>
      <c r="M93" s="103">
        <f>AVERAGE(M87:M91)</f>
        <v>311.29628120000001</v>
      </c>
      <c r="N93" s="103">
        <f>AVERAGE(N87:N91)</f>
        <v>385.01607689999997</v>
      </c>
      <c r="O93" s="103">
        <f t="shared" ref="O93:P93" si="81">AVERAGE(O87:O89)</f>
        <v>0</v>
      </c>
      <c r="P93" s="103">
        <f t="shared" si="81"/>
        <v>0</v>
      </c>
      <c r="Q93" s="75"/>
      <c r="R93" s="75"/>
      <c r="S93" s="105">
        <f>AVERAGE(S87:S91)</f>
        <v>1</v>
      </c>
      <c r="T93" s="105">
        <f>AVERAGE(T87:T91)</f>
        <v>1.6513237659084048</v>
      </c>
      <c r="U93" s="105">
        <f t="shared" ref="U93:X93" si="82">AVERAGE(U87:U91)</f>
        <v>2.0078929896139299</v>
      </c>
      <c r="V93" s="105">
        <f t="shared" si="82"/>
        <v>2.4307245169179241</v>
      </c>
      <c r="W93" s="105">
        <f t="shared" si="82"/>
        <v>0</v>
      </c>
      <c r="X93" s="105">
        <f t="shared" si="82"/>
        <v>0</v>
      </c>
    </row>
    <row r="94" spans="1:24" s="68" customFormat="1" ht="12" customHeight="1">
      <c r="B94" s="100" t="s">
        <v>553</v>
      </c>
      <c r="C94" s="109"/>
      <c r="D94" s="96">
        <v>8.73</v>
      </c>
      <c r="E94" s="96">
        <v>9.83</v>
      </c>
      <c r="F94" s="96">
        <v>10.68</v>
      </c>
      <c r="G94" s="96"/>
      <c r="H94" s="96"/>
      <c r="J94" s="106" t="s">
        <v>520</v>
      </c>
      <c r="K94" s="107">
        <f>AVERAGE(STDEV(K87:K91))</f>
        <v>28.691409864278384</v>
      </c>
      <c r="L94" s="107">
        <f t="shared" ref="L94" si="83">AVERAGE(STDEV(L87:L91))</f>
        <v>29.943878976202523</v>
      </c>
      <c r="M94" s="107">
        <f>AVERAGE(STDEV(M87:M91))</f>
        <v>44.142586314895432</v>
      </c>
      <c r="N94" s="107">
        <f>AVERAGE(STDEV(N87:N91))</f>
        <v>101.517519456291</v>
      </c>
      <c r="O94" s="107">
        <f t="shared" ref="O94:P94" si="84">AVERAGE(STDEV(O87:O89))</f>
        <v>0</v>
      </c>
      <c r="P94" s="107">
        <f t="shared" si="84"/>
        <v>0</v>
      </c>
      <c r="Q94" s="75"/>
      <c r="R94" s="75"/>
      <c r="S94" s="108">
        <f>AVERAGE(STDEV(S87:S91))</f>
        <v>0</v>
      </c>
      <c r="T94" s="108">
        <f t="shared" ref="T94:X94" si="85">AVERAGE(STDEV(T87:T91))</f>
        <v>0.48281642749734177</v>
      </c>
      <c r="U94" s="108">
        <f t="shared" si="85"/>
        <v>0.36620564699381752</v>
      </c>
      <c r="V94" s="108">
        <f t="shared" si="85"/>
        <v>0.39880640267229056</v>
      </c>
      <c r="W94" s="108">
        <f t="shared" si="85"/>
        <v>0</v>
      </c>
      <c r="X94" s="108">
        <f t="shared" si="85"/>
        <v>0</v>
      </c>
    </row>
    <row r="95" spans="1:24" s="68" customFormat="1" ht="12" customHeight="1">
      <c r="B95" s="95" t="s">
        <v>515</v>
      </c>
      <c r="C95" s="99"/>
      <c r="D95" s="99">
        <v>6.9</v>
      </c>
      <c r="E95" s="99">
        <v>8.01</v>
      </c>
      <c r="F95" s="99">
        <v>9.19</v>
      </c>
      <c r="G95" s="99"/>
      <c r="H95" s="99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</row>
    <row r="96" spans="1:24" s="68" customFormat="1" ht="12" customHeight="1">
      <c r="B96" s="100" t="s">
        <v>554</v>
      </c>
      <c r="C96" s="96"/>
      <c r="D96" s="96">
        <v>8.27</v>
      </c>
      <c r="E96" s="96">
        <v>9.3800000000000008</v>
      </c>
      <c r="F96" s="96">
        <v>9.49</v>
      </c>
      <c r="G96" s="96"/>
      <c r="H96" s="96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</row>
    <row r="97" spans="1:24" s="68" customFormat="1" ht="12" customHeight="1">
      <c r="B97" s="101" t="s">
        <v>515</v>
      </c>
      <c r="C97" s="99"/>
      <c r="D97" s="99">
        <v>7.51</v>
      </c>
      <c r="E97" s="99">
        <v>8.35</v>
      </c>
      <c r="F97" s="99">
        <v>9.24</v>
      </c>
      <c r="G97" s="99"/>
      <c r="H97" s="99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</row>
    <row r="98" spans="1:24" s="68" customFormat="1" ht="12" customHeight="1">
      <c r="A98" s="75"/>
      <c r="B98" s="95" t="s">
        <v>555</v>
      </c>
      <c r="C98" s="96"/>
      <c r="D98" s="96">
        <v>9.1</v>
      </c>
      <c r="E98" s="96">
        <v>8.86</v>
      </c>
      <c r="F98" s="96">
        <v>8.6199999999999992</v>
      </c>
      <c r="G98" s="96"/>
      <c r="H98" s="96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</row>
    <row r="99" spans="1:24" s="68" customFormat="1" ht="12" customHeight="1">
      <c r="A99" s="75"/>
      <c r="B99" s="101" t="s">
        <v>515</v>
      </c>
      <c r="C99" s="99"/>
      <c r="D99" s="99">
        <v>7.62</v>
      </c>
      <c r="E99" s="99">
        <v>7.44</v>
      </c>
      <c r="F99" s="99">
        <v>7.72</v>
      </c>
      <c r="G99" s="99"/>
      <c r="H99" s="9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</row>
    <row r="100" spans="1:24" s="68" customFormat="1" ht="12" customHeight="1">
      <c r="B100" s="95" t="s">
        <v>556</v>
      </c>
      <c r="C100" s="109"/>
      <c r="D100" s="109">
        <v>8.51</v>
      </c>
      <c r="E100" s="109">
        <v>8.75</v>
      </c>
      <c r="F100" s="109">
        <v>8.84</v>
      </c>
      <c r="G100" s="109"/>
      <c r="H100" s="10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</row>
    <row r="101" spans="1:24" s="68" customFormat="1" ht="12" customHeight="1">
      <c r="B101" s="101" t="s">
        <v>515</v>
      </c>
      <c r="C101" s="99"/>
      <c r="D101" s="99">
        <v>8.17</v>
      </c>
      <c r="E101" s="99">
        <v>8.31</v>
      </c>
      <c r="F101" s="99">
        <v>8.35</v>
      </c>
      <c r="G101" s="99"/>
      <c r="H101" s="9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</row>
    <row r="102" spans="1:24" s="68" customFormat="1" ht="12" customHeight="1">
      <c r="B102" s="95" t="s">
        <v>557</v>
      </c>
      <c r="C102" s="109"/>
      <c r="D102" s="109"/>
      <c r="E102" s="109"/>
      <c r="F102" s="109"/>
      <c r="G102" s="109"/>
      <c r="H102" s="109"/>
      <c r="I102" s="75"/>
      <c r="J102" s="75"/>
      <c r="K102" s="75"/>
      <c r="L102" s="75"/>
      <c r="M102" s="75"/>
      <c r="N102" s="75"/>
      <c r="O102" s="75"/>
      <c r="P102" s="75"/>
      <c r="Q102" s="75"/>
      <c r="R102" s="75"/>
    </row>
    <row r="103" spans="1:24" s="68" customFormat="1" ht="12" customHeight="1">
      <c r="B103" s="101" t="s">
        <v>515</v>
      </c>
      <c r="C103" s="99"/>
      <c r="D103" s="99"/>
      <c r="E103" s="99"/>
      <c r="F103" s="99"/>
      <c r="G103" s="99"/>
      <c r="H103" s="99"/>
      <c r="I103" s="75"/>
      <c r="J103" s="75"/>
      <c r="K103" s="75"/>
      <c r="L103" s="75"/>
      <c r="M103" s="75"/>
      <c r="N103" s="75"/>
      <c r="O103" s="75"/>
      <c r="P103" s="75"/>
      <c r="Q103" s="75"/>
      <c r="R103" s="75"/>
    </row>
    <row r="104" spans="1:24" s="68" customFormat="1" ht="12" customHeight="1"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</row>
    <row r="105" spans="1:24" s="68" customFormat="1" ht="12" customHeight="1">
      <c r="B105" s="82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</row>
    <row r="106" spans="1:24" s="68" customFormat="1" ht="12" customHeight="1">
      <c r="B106" s="82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</row>
    <row r="107" spans="1:24" s="75" customFormat="1" ht="12" customHeight="1">
      <c r="T107" s="68"/>
      <c r="U107" s="68"/>
      <c r="V107" s="68"/>
      <c r="W107" s="68"/>
      <c r="X107" s="68"/>
    </row>
    <row r="108" spans="1:24" s="75" customFormat="1" ht="12" customHeight="1">
      <c r="T108" s="68"/>
      <c r="U108" s="68"/>
      <c r="V108" s="68"/>
      <c r="W108" s="68"/>
      <c r="X108" s="68"/>
    </row>
    <row r="109" spans="1:24" s="75" customFormat="1" ht="12" customHeight="1">
      <c r="T109" s="68"/>
      <c r="U109" s="68"/>
      <c r="V109" s="68"/>
      <c r="W109" s="68"/>
      <c r="X109" s="68"/>
    </row>
    <row r="110" spans="1:24" s="75" customFormat="1" ht="12" customHeight="1">
      <c r="T110" s="68"/>
      <c r="U110" s="68"/>
      <c r="V110" s="68"/>
      <c r="W110" s="68"/>
      <c r="X110" s="68"/>
    </row>
    <row r="111" spans="1:24" s="75" customFormat="1" ht="12" customHeight="1">
      <c r="T111" s="68"/>
      <c r="U111" s="68"/>
      <c r="V111" s="68"/>
      <c r="W111" s="68"/>
      <c r="X111" s="68"/>
    </row>
    <row r="112" spans="1:24" s="75" customFormat="1" ht="12" customHeight="1">
      <c r="T112" s="68"/>
      <c r="U112" s="68"/>
      <c r="V112" s="68"/>
      <c r="W112" s="68"/>
      <c r="X112" s="68"/>
    </row>
    <row r="113" spans="1:25" s="75" customFormat="1" ht="12" customHeight="1">
      <c r="T113" s="82"/>
      <c r="U113" s="82"/>
      <c r="V113" s="82"/>
      <c r="W113" s="82"/>
      <c r="X113" s="82"/>
    </row>
    <row r="114" spans="1:25" s="75" customFormat="1" ht="12" customHeight="1">
      <c r="T114" s="82"/>
      <c r="U114" s="82"/>
      <c r="V114" s="82"/>
      <c r="W114" s="82"/>
      <c r="X114" s="82"/>
    </row>
    <row r="115" spans="1:25" s="75" customFormat="1" ht="12" customHeight="1">
      <c r="T115" s="82"/>
      <c r="U115" s="82"/>
      <c r="V115" s="82"/>
      <c r="W115" s="82"/>
      <c r="X115" s="82"/>
    </row>
    <row r="116" spans="1:25" s="75" customFormat="1" ht="12" customHeight="1">
      <c r="T116" s="82"/>
      <c r="U116" s="82"/>
      <c r="V116" s="82"/>
      <c r="W116" s="82"/>
      <c r="X116" s="82"/>
    </row>
    <row r="117" spans="1:25" s="75" customFormat="1" ht="12" customHeight="1">
      <c r="T117" s="82"/>
      <c r="U117" s="82"/>
      <c r="V117" s="82"/>
      <c r="W117" s="82"/>
      <c r="X117" s="82"/>
    </row>
    <row r="118" spans="1:25" s="75" customFormat="1" ht="12" customHeight="1">
      <c r="T118" s="82"/>
      <c r="U118" s="82"/>
      <c r="V118" s="82"/>
      <c r="W118" s="82"/>
      <c r="X118" s="82"/>
    </row>
    <row r="119" spans="1:25" s="75" customFormat="1" ht="12" customHeight="1"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</row>
    <row r="120" spans="1:25" s="75" customFormat="1" ht="12" customHeight="1">
      <c r="A120" s="65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1:25" s="75" customFormat="1" ht="12" customHeight="1">
      <c r="A121" s="65"/>
      <c r="J121" s="65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</row>
    <row r="122" spans="1:25" s="75" customFormat="1" ht="12" customHeight="1">
      <c r="A122" s="65"/>
      <c r="J122" s="65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</row>
    <row r="123" spans="1:25" s="75" customFormat="1" ht="12" customHeight="1">
      <c r="A123" s="65"/>
      <c r="J123" s="65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</row>
    <row r="124" spans="1:25" s="75" customFormat="1" ht="12" customHeight="1">
      <c r="A124" s="65"/>
      <c r="J124" s="65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</row>
    <row r="125" spans="1:25" s="75" customFormat="1" ht="12" customHeight="1">
      <c r="A125" s="65"/>
      <c r="J125" s="65"/>
      <c r="M125" s="68"/>
      <c r="N125" s="81"/>
      <c r="O125" s="81"/>
      <c r="P125" s="81"/>
      <c r="Q125" s="81"/>
      <c r="R125" s="82"/>
      <c r="S125" s="82"/>
      <c r="T125" s="68"/>
      <c r="U125" s="68"/>
      <c r="V125" s="68"/>
      <c r="W125" s="68"/>
      <c r="X125" s="68"/>
      <c r="Y125" s="68"/>
    </row>
    <row r="126" spans="1:25" s="75" customFormat="1" ht="12" customHeight="1">
      <c r="A126" s="65"/>
      <c r="J126" s="65"/>
      <c r="M126" s="68"/>
      <c r="N126" s="81"/>
      <c r="O126" s="81"/>
      <c r="P126" s="81"/>
      <c r="Q126" s="81"/>
      <c r="R126" s="82"/>
      <c r="S126" s="82"/>
      <c r="T126" s="68"/>
      <c r="U126" s="68"/>
      <c r="V126" s="68"/>
      <c r="W126" s="68"/>
      <c r="X126" s="68"/>
      <c r="Y126" s="68"/>
    </row>
    <row r="127" spans="1:25" s="75" customFormat="1" ht="12" customHeight="1">
      <c r="J127" s="65"/>
      <c r="M127" s="68"/>
      <c r="N127" s="81"/>
      <c r="O127" s="81"/>
      <c r="P127" s="81"/>
      <c r="Q127" s="81"/>
      <c r="R127" s="82"/>
      <c r="S127" s="82"/>
      <c r="T127" s="68"/>
      <c r="U127" s="68"/>
      <c r="V127" s="68"/>
      <c r="W127" s="68"/>
      <c r="X127" s="68"/>
      <c r="Y127" s="82"/>
    </row>
    <row r="128" spans="1:25" s="75" customFormat="1" ht="12" customHeight="1">
      <c r="J128" s="65"/>
      <c r="M128" s="68"/>
      <c r="N128" s="81"/>
      <c r="O128" s="81"/>
      <c r="P128" s="81"/>
      <c r="Q128" s="81"/>
      <c r="R128" s="82"/>
      <c r="S128" s="82"/>
      <c r="T128" s="68"/>
      <c r="U128" s="68"/>
      <c r="V128" s="68"/>
      <c r="W128" s="68"/>
      <c r="X128" s="68"/>
      <c r="Y128" s="82"/>
    </row>
    <row r="129" spans="1:25" s="75" customFormat="1" ht="12" customHeight="1">
      <c r="J129" s="65"/>
      <c r="M129" s="68"/>
      <c r="N129" s="81"/>
      <c r="O129" s="81"/>
      <c r="P129" s="81"/>
      <c r="Q129" s="81"/>
      <c r="R129" s="82"/>
      <c r="S129" s="82"/>
      <c r="T129" s="68"/>
      <c r="U129" s="68"/>
      <c r="V129" s="68"/>
      <c r="W129" s="68"/>
      <c r="X129" s="68"/>
      <c r="Y129" s="82"/>
    </row>
    <row r="130" spans="1:25" s="75" customFormat="1" ht="12" customHeight="1">
      <c r="J130" s="65"/>
      <c r="M130" s="68"/>
      <c r="N130" s="81"/>
      <c r="O130" s="81"/>
      <c r="P130" s="81"/>
      <c r="Q130" s="81"/>
      <c r="R130" s="82"/>
      <c r="S130" s="82"/>
      <c r="T130" s="68"/>
      <c r="U130" s="68"/>
      <c r="V130" s="68"/>
      <c r="W130" s="68"/>
      <c r="X130" s="68"/>
      <c r="Y130" s="82"/>
    </row>
    <row r="131" spans="1:25" s="75" customFormat="1" ht="12" customHeight="1">
      <c r="J131" s="65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82"/>
    </row>
    <row r="132" spans="1:25" s="75" customFormat="1" ht="12" customHeight="1">
      <c r="J132" s="65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82"/>
    </row>
    <row r="133" spans="1:25" s="68" customFormat="1" ht="12" customHeight="1">
      <c r="A133" s="75"/>
      <c r="C133" s="111"/>
      <c r="D133" s="111"/>
      <c r="E133" s="81"/>
      <c r="F133" s="81"/>
      <c r="G133" s="82"/>
      <c r="H133" s="82"/>
      <c r="I133" s="75"/>
      <c r="J133" s="65"/>
      <c r="K133" s="75"/>
      <c r="L133" s="75"/>
    </row>
    <row r="134" spans="1:25" s="68" customFormat="1" ht="12" customHeight="1">
      <c r="A134" s="75"/>
      <c r="C134" s="81"/>
      <c r="D134" s="81"/>
      <c r="E134" s="81"/>
      <c r="F134" s="81"/>
      <c r="G134" s="82"/>
      <c r="H134" s="82"/>
      <c r="I134" s="75"/>
      <c r="J134" s="65"/>
      <c r="K134" s="75"/>
      <c r="L134" s="75"/>
      <c r="T134" s="65"/>
      <c r="U134" s="65"/>
      <c r="V134" s="65"/>
      <c r="W134" s="65"/>
      <c r="X134" s="65"/>
    </row>
    <row r="135" spans="1:25" s="68" customFormat="1" ht="12" customHeight="1">
      <c r="A135" s="75"/>
      <c r="C135" s="81"/>
      <c r="D135" s="81"/>
      <c r="E135" s="81"/>
      <c r="F135" s="81"/>
      <c r="G135" s="82"/>
      <c r="H135" s="82"/>
      <c r="I135" s="75"/>
      <c r="J135" s="65"/>
      <c r="K135" s="75"/>
      <c r="L135" s="75"/>
      <c r="T135" s="65"/>
      <c r="U135" s="65"/>
      <c r="V135" s="65"/>
      <c r="W135" s="65"/>
      <c r="X135" s="65"/>
    </row>
    <row r="136" spans="1:25" s="68" customFormat="1" ht="12" customHeight="1">
      <c r="A136" s="75"/>
      <c r="C136" s="81"/>
      <c r="D136" s="81"/>
      <c r="E136" s="81"/>
      <c r="F136" s="81"/>
      <c r="G136" s="82"/>
      <c r="H136" s="82"/>
      <c r="I136" s="75"/>
      <c r="J136" s="65"/>
      <c r="K136" s="75"/>
      <c r="L136" s="75"/>
      <c r="T136" s="65"/>
      <c r="U136" s="65"/>
      <c r="V136" s="65"/>
      <c r="W136" s="65"/>
      <c r="X136" s="65"/>
    </row>
    <row r="137" spans="1:25" s="68" customFormat="1" ht="12" customHeight="1">
      <c r="A137" s="75"/>
      <c r="C137" s="81"/>
      <c r="D137" s="81"/>
      <c r="E137" s="81"/>
      <c r="F137" s="81"/>
      <c r="G137" s="82"/>
      <c r="H137" s="82"/>
      <c r="I137" s="75"/>
      <c r="J137" s="65"/>
      <c r="K137" s="75"/>
      <c r="L137" s="75"/>
      <c r="T137" s="65"/>
      <c r="U137" s="65"/>
      <c r="V137" s="65"/>
      <c r="W137" s="65"/>
      <c r="X137" s="65"/>
    </row>
    <row r="138" spans="1:25" s="68" customFormat="1" ht="12" customHeight="1">
      <c r="A138" s="75"/>
      <c r="C138" s="81"/>
      <c r="D138" s="81"/>
      <c r="E138" s="81"/>
      <c r="F138" s="81"/>
      <c r="G138" s="82"/>
      <c r="H138" s="82"/>
      <c r="I138" s="75"/>
      <c r="J138" s="65"/>
      <c r="K138" s="75"/>
      <c r="L138" s="75"/>
      <c r="T138" s="65"/>
      <c r="U138" s="65"/>
      <c r="V138" s="65"/>
      <c r="W138" s="65"/>
      <c r="X138" s="65"/>
    </row>
    <row r="139" spans="1:25" s="68" customFormat="1" ht="12" customHeight="1">
      <c r="H139" s="75"/>
      <c r="I139" s="75"/>
      <c r="J139" s="65"/>
      <c r="K139" s="75"/>
      <c r="L139" s="75"/>
      <c r="T139" s="65"/>
      <c r="U139" s="65"/>
      <c r="V139" s="65"/>
      <c r="W139" s="65"/>
      <c r="X139" s="65"/>
    </row>
    <row r="140" spans="1:25" s="68" customFormat="1" ht="12" customHeight="1">
      <c r="H140" s="75"/>
      <c r="I140" s="75"/>
      <c r="J140" s="65"/>
      <c r="K140" s="75"/>
      <c r="L140" s="75"/>
      <c r="T140" s="65"/>
      <c r="U140" s="65"/>
      <c r="V140" s="65"/>
      <c r="W140" s="65"/>
      <c r="X140" s="65"/>
    </row>
    <row r="141" spans="1:25" s="68" customFormat="1" ht="12" customHeight="1">
      <c r="H141" s="75"/>
      <c r="I141" s="75"/>
      <c r="J141" s="65"/>
      <c r="K141" s="75"/>
      <c r="L141" s="75"/>
      <c r="T141" s="65"/>
      <c r="U141" s="65"/>
      <c r="V141" s="65"/>
      <c r="W141" s="65"/>
      <c r="X141" s="65"/>
    </row>
    <row r="142" spans="1:25" s="68" customFormat="1" ht="12" customHeight="1">
      <c r="H142" s="75"/>
      <c r="I142" s="75"/>
      <c r="J142" s="65"/>
      <c r="K142" s="75"/>
      <c r="L142" s="75"/>
    </row>
    <row r="143" spans="1:25" s="68" customFormat="1" ht="12" customHeight="1">
      <c r="H143" s="75"/>
      <c r="I143" s="75"/>
      <c r="J143" s="65"/>
      <c r="K143" s="75"/>
      <c r="L143" s="75"/>
    </row>
    <row r="144" spans="1:25" s="68" customFormat="1" ht="12" customHeight="1">
      <c r="H144" s="75"/>
      <c r="I144" s="75"/>
      <c r="J144" s="65"/>
      <c r="K144" s="75"/>
      <c r="L144" s="75"/>
    </row>
    <row r="145" spans="1:26" s="68" customFormat="1" ht="12" customHeight="1">
      <c r="H145" s="75"/>
      <c r="I145" s="65"/>
      <c r="J145" s="65"/>
      <c r="K145" s="75"/>
      <c r="L145" s="75"/>
    </row>
    <row r="146" spans="1:26" s="68" customFormat="1" ht="12" customHeight="1">
      <c r="H146" s="75"/>
      <c r="I146" s="65"/>
      <c r="J146" s="65"/>
      <c r="K146" s="75"/>
      <c r="L146" s="75"/>
      <c r="M146" s="65"/>
      <c r="R146" s="65"/>
      <c r="S146" s="65"/>
      <c r="T146" s="65"/>
    </row>
    <row r="147" spans="1:26" s="68" customFormat="1" ht="12" customHeight="1">
      <c r="H147" s="75"/>
      <c r="I147" s="65"/>
      <c r="J147" s="65"/>
      <c r="K147" s="75"/>
      <c r="L147" s="75"/>
      <c r="M147" s="65"/>
      <c r="R147" s="65"/>
      <c r="S147" s="65"/>
      <c r="T147" s="65"/>
    </row>
    <row r="148" spans="1:26" s="68" customFormat="1" ht="12" customHeight="1">
      <c r="H148" s="75"/>
      <c r="I148" s="65"/>
      <c r="J148" s="65"/>
      <c r="K148" s="75"/>
      <c r="L148" s="75"/>
      <c r="M148" s="75"/>
      <c r="N148" s="75"/>
      <c r="O148" s="65"/>
      <c r="T148" s="65"/>
      <c r="Y148" s="65"/>
    </row>
    <row r="149" spans="1:26" s="68" customFormat="1" ht="12" customHeight="1">
      <c r="A149" s="65"/>
      <c r="B149" s="65"/>
      <c r="C149" s="65"/>
      <c r="D149" s="65"/>
      <c r="E149" s="65"/>
      <c r="F149" s="65"/>
      <c r="G149" s="65"/>
      <c r="H149" s="75"/>
      <c r="I149" s="65"/>
      <c r="J149" s="65"/>
      <c r="K149" s="75"/>
      <c r="L149" s="75"/>
      <c r="M149" s="75"/>
      <c r="N149" s="75"/>
      <c r="O149" s="65"/>
      <c r="T149" s="65"/>
      <c r="Y149" s="65"/>
    </row>
    <row r="150" spans="1:26" s="68" customFormat="1" ht="12" customHeight="1">
      <c r="A150" s="65"/>
      <c r="B150" s="65"/>
      <c r="C150" s="65"/>
      <c r="D150" s="65"/>
      <c r="E150" s="65"/>
      <c r="F150" s="65"/>
      <c r="G150" s="65"/>
      <c r="H150" s="75"/>
      <c r="I150" s="65"/>
      <c r="J150" s="65"/>
      <c r="K150" s="75"/>
      <c r="L150" s="75"/>
      <c r="M150" s="75"/>
      <c r="N150" s="75"/>
      <c r="O150" s="65"/>
      <c r="T150" s="65"/>
      <c r="Y150" s="65"/>
    </row>
    <row r="151" spans="1:26" s="68" customFormat="1" ht="12" customHeight="1">
      <c r="A151" s="65"/>
      <c r="B151" s="65"/>
      <c r="C151" s="65"/>
      <c r="D151" s="65"/>
      <c r="E151" s="65"/>
      <c r="F151" s="65"/>
      <c r="G151" s="65"/>
      <c r="H151" s="75"/>
      <c r="I151" s="65"/>
      <c r="J151" s="65"/>
      <c r="K151" s="75"/>
      <c r="L151" s="75"/>
      <c r="M151" s="75"/>
      <c r="N151" s="75"/>
      <c r="O151" s="65"/>
      <c r="T151" s="65"/>
      <c r="Y151" s="65"/>
    </row>
    <row r="152" spans="1:26" s="68" customFormat="1" ht="12" customHeight="1">
      <c r="A152" s="65"/>
      <c r="B152" s="65"/>
      <c r="C152" s="65"/>
      <c r="D152" s="65"/>
      <c r="E152" s="65"/>
      <c r="F152" s="65"/>
      <c r="G152" s="65"/>
      <c r="H152" s="75"/>
      <c r="I152" s="65"/>
      <c r="J152" s="65"/>
      <c r="K152" s="75"/>
      <c r="L152" s="75"/>
      <c r="M152" s="75"/>
      <c r="N152" s="75"/>
      <c r="O152" s="65"/>
      <c r="T152" s="65"/>
      <c r="Y152" s="65"/>
    </row>
    <row r="153" spans="1:26" s="68" customFormat="1" ht="12" customHeight="1">
      <c r="A153" s="65"/>
      <c r="B153" s="65"/>
      <c r="C153" s="65"/>
      <c r="D153" s="65"/>
      <c r="E153" s="65"/>
      <c r="F153" s="65"/>
      <c r="G153" s="65"/>
      <c r="H153" s="75"/>
      <c r="I153" s="65"/>
      <c r="J153" s="65"/>
      <c r="K153" s="75"/>
      <c r="L153" s="75"/>
      <c r="M153" s="75"/>
      <c r="N153" s="75"/>
      <c r="O153" s="65"/>
      <c r="T153" s="65"/>
      <c r="Y153" s="65"/>
    </row>
    <row r="154" spans="1:26" s="68" customFormat="1" ht="12" customHeight="1">
      <c r="A154" s="65"/>
      <c r="B154" s="65"/>
      <c r="C154" s="65"/>
      <c r="D154" s="65"/>
      <c r="E154" s="65"/>
      <c r="F154" s="65"/>
      <c r="G154" s="65"/>
      <c r="H154" s="75"/>
      <c r="I154" s="65"/>
      <c r="J154" s="65"/>
      <c r="K154" s="65"/>
      <c r="L154" s="65"/>
      <c r="M154" s="65"/>
      <c r="N154" s="75"/>
      <c r="O154" s="75"/>
      <c r="P154" s="75"/>
      <c r="Q154" s="75"/>
      <c r="R154" s="65"/>
      <c r="T154" s="65"/>
      <c r="Y154" s="65"/>
    </row>
    <row r="155" spans="1:26" s="68" customFormat="1" ht="12" customHeight="1">
      <c r="A155" s="65"/>
      <c r="B155" s="65"/>
      <c r="C155" s="65"/>
      <c r="D155" s="65"/>
      <c r="E155" s="65"/>
      <c r="F155" s="65"/>
      <c r="G155" s="65"/>
      <c r="H155" s="75"/>
      <c r="I155" s="65"/>
      <c r="J155" s="65"/>
      <c r="K155" s="65"/>
      <c r="L155" s="65"/>
      <c r="M155" s="65"/>
      <c r="N155" s="75"/>
      <c r="O155" s="75"/>
      <c r="P155" s="75"/>
      <c r="Q155" s="75"/>
      <c r="R155" s="65"/>
      <c r="T155" s="65"/>
      <c r="Y155" s="65"/>
    </row>
    <row r="156" spans="1:26" s="68" customFormat="1" ht="12" customHeight="1">
      <c r="A156" s="65"/>
      <c r="B156" s="65"/>
      <c r="C156" s="65"/>
      <c r="D156" s="65"/>
      <c r="E156" s="65"/>
      <c r="F156" s="65"/>
      <c r="G156" s="65"/>
      <c r="H156" s="75"/>
      <c r="I156" s="65"/>
      <c r="J156" s="65"/>
      <c r="K156" s="65"/>
      <c r="L156" s="65"/>
      <c r="M156" s="65"/>
      <c r="N156" s="75"/>
      <c r="O156" s="75"/>
      <c r="P156" s="75"/>
      <c r="Q156" s="75"/>
      <c r="R156" s="65"/>
      <c r="T156" s="65"/>
      <c r="Y156" s="65"/>
    </row>
    <row r="157" spans="1:26" s="68" customFormat="1" ht="12" customHeight="1">
      <c r="A157" s="65"/>
      <c r="B157" s="65"/>
      <c r="C157" s="65"/>
      <c r="D157" s="65"/>
      <c r="E157" s="65"/>
      <c r="F157" s="65"/>
      <c r="G157" s="65"/>
      <c r="H157" s="75"/>
      <c r="I157" s="65"/>
      <c r="J157" s="65"/>
      <c r="K157" s="65"/>
      <c r="L157" s="65"/>
      <c r="M157" s="65"/>
      <c r="N157" s="75"/>
      <c r="O157" s="75"/>
      <c r="P157" s="75"/>
      <c r="Q157" s="75"/>
      <c r="R157" s="65"/>
      <c r="T157" s="65"/>
      <c r="Y157" s="65"/>
    </row>
    <row r="158" spans="1:26" s="68" customFormat="1" ht="12" customHeight="1">
      <c r="A158" s="65"/>
      <c r="B158" s="65"/>
      <c r="C158" s="65"/>
      <c r="D158" s="65"/>
      <c r="E158" s="65"/>
      <c r="F158" s="65"/>
      <c r="G158" s="65"/>
      <c r="H158" s="75"/>
      <c r="I158" s="65"/>
      <c r="J158" s="65"/>
      <c r="K158" s="65"/>
      <c r="L158" s="65"/>
      <c r="M158" s="65"/>
      <c r="N158" s="65"/>
      <c r="O158" s="65"/>
      <c r="P158" s="75"/>
      <c r="Q158" s="75"/>
      <c r="R158" s="75"/>
      <c r="S158" s="75"/>
      <c r="T158" s="65"/>
      <c r="Y158" s="65"/>
    </row>
    <row r="159" spans="1:26" s="68" customFormat="1" ht="12" customHeight="1">
      <c r="A159" s="65"/>
      <c r="B159" s="65"/>
      <c r="C159" s="65"/>
      <c r="D159" s="65"/>
      <c r="E159" s="65"/>
      <c r="F159" s="65"/>
      <c r="G159" s="65"/>
      <c r="H159" s="75"/>
      <c r="I159" s="65"/>
      <c r="J159" s="65"/>
      <c r="K159" s="65"/>
      <c r="L159" s="65"/>
      <c r="M159" s="65"/>
      <c r="N159" s="65"/>
      <c r="O159" s="65"/>
      <c r="P159" s="75"/>
      <c r="Q159" s="75"/>
      <c r="R159" s="75"/>
      <c r="S159" s="75"/>
      <c r="T159" s="65"/>
      <c r="Y159" s="65"/>
    </row>
    <row r="160" spans="1:26" ht="12" customHeight="1">
      <c r="H160" s="75"/>
      <c r="P160" s="75"/>
      <c r="Q160" s="75"/>
      <c r="R160" s="75"/>
      <c r="S160" s="75"/>
      <c r="Z160" s="65"/>
    </row>
    <row r="161" spans="8:26" ht="12" customHeight="1">
      <c r="H161" s="75"/>
      <c r="P161" s="75"/>
      <c r="Q161" s="75"/>
      <c r="R161" s="75"/>
      <c r="S161" s="75"/>
      <c r="Z161" s="65"/>
    </row>
    <row r="162" spans="8:26" ht="12" customHeight="1">
      <c r="P162" s="75"/>
      <c r="Q162" s="75"/>
      <c r="R162" s="75"/>
      <c r="S162" s="75"/>
      <c r="Z162" s="65"/>
    </row>
    <row r="163" spans="8:26" ht="12" customHeight="1">
      <c r="P163" s="75"/>
      <c r="Q163" s="75"/>
      <c r="R163" s="75"/>
      <c r="S163" s="75"/>
      <c r="Z163" s="65"/>
    </row>
    <row r="164" spans="8:26" ht="12" customHeight="1">
      <c r="P164" s="75"/>
      <c r="Q164" s="75"/>
      <c r="R164" s="75"/>
      <c r="S164" s="75"/>
      <c r="Z164" s="65"/>
    </row>
    <row r="165" spans="8:26" ht="12" customHeight="1">
      <c r="P165" s="75"/>
      <c r="Q165" s="75"/>
      <c r="R165" s="75"/>
      <c r="S165" s="75"/>
      <c r="Z165" s="65"/>
    </row>
    <row r="166" spans="8:26" ht="12" customHeight="1">
      <c r="P166" s="75"/>
      <c r="Q166" s="75"/>
      <c r="R166" s="75"/>
      <c r="S166" s="75"/>
      <c r="Z166" s="65"/>
    </row>
    <row r="167" spans="8:26" ht="12" customHeight="1">
      <c r="P167" s="75"/>
      <c r="Q167" s="75"/>
      <c r="R167" s="75"/>
      <c r="S167" s="75"/>
      <c r="Z167" s="65"/>
    </row>
    <row r="168" spans="8:26" ht="12" customHeight="1">
      <c r="P168" s="75"/>
      <c r="Q168" s="75"/>
      <c r="R168" s="75"/>
      <c r="S168" s="75"/>
      <c r="Z168" s="65"/>
    </row>
    <row r="169" spans="8:26" ht="12" customHeight="1">
      <c r="P169" s="75"/>
      <c r="Q169" s="75"/>
      <c r="R169" s="75"/>
      <c r="S169" s="75"/>
      <c r="Z169" s="65"/>
    </row>
    <row r="170" spans="8:26" ht="12" customHeight="1">
      <c r="P170" s="75"/>
      <c r="Q170" s="75"/>
      <c r="R170" s="75"/>
      <c r="S170" s="75"/>
      <c r="Z170" s="65"/>
    </row>
    <row r="171" spans="8:26" ht="12" customHeight="1">
      <c r="P171" s="75"/>
      <c r="Q171" s="75"/>
      <c r="R171" s="75"/>
      <c r="S171" s="75"/>
      <c r="Z171" s="65"/>
    </row>
    <row r="172" spans="8:26" ht="12" customHeight="1">
      <c r="P172" s="75"/>
      <c r="Q172" s="75"/>
      <c r="R172" s="75"/>
      <c r="S172" s="75"/>
      <c r="Z172" s="65"/>
    </row>
    <row r="173" spans="8:26" ht="12" customHeight="1">
      <c r="P173" s="75"/>
      <c r="Q173" s="75"/>
      <c r="R173" s="75"/>
      <c r="S173" s="75"/>
      <c r="Z173" s="65"/>
    </row>
    <row r="174" spans="8:26" ht="12" customHeight="1">
      <c r="P174" s="75"/>
      <c r="Q174" s="75"/>
      <c r="R174" s="75"/>
      <c r="S174" s="75"/>
      <c r="Z174" s="65"/>
    </row>
    <row r="175" spans="8:26" ht="12" customHeight="1">
      <c r="P175" s="75"/>
      <c r="Q175" s="75"/>
      <c r="R175" s="75"/>
      <c r="S175" s="75"/>
      <c r="Z175" s="65"/>
    </row>
    <row r="176" spans="8:26" ht="12" customHeight="1">
      <c r="P176" s="75"/>
      <c r="Q176" s="75"/>
      <c r="R176" s="75"/>
      <c r="S176" s="75"/>
      <c r="Z176" s="65"/>
    </row>
    <row r="177" spans="1:26" ht="12" customHeight="1">
      <c r="P177" s="75"/>
      <c r="Q177" s="75"/>
      <c r="R177" s="75"/>
      <c r="S177" s="75"/>
      <c r="Z177" s="65"/>
    </row>
    <row r="178" spans="1:26" ht="12" customHeight="1">
      <c r="P178" s="75"/>
      <c r="Q178" s="75"/>
      <c r="R178" s="75"/>
      <c r="S178" s="75"/>
      <c r="Z178" s="65"/>
    </row>
    <row r="179" spans="1:26" ht="12" customHeight="1">
      <c r="P179" s="75"/>
      <c r="Q179" s="75"/>
      <c r="R179" s="75"/>
      <c r="S179" s="75"/>
      <c r="Z179" s="65"/>
    </row>
    <row r="180" spans="1:26" ht="12" customHeight="1">
      <c r="P180" s="75"/>
      <c r="Q180" s="75"/>
      <c r="R180" s="75"/>
      <c r="S180" s="75"/>
      <c r="Z180" s="65"/>
    </row>
    <row r="181" spans="1:26" ht="12" customHeight="1">
      <c r="P181" s="75"/>
      <c r="Q181" s="75"/>
      <c r="R181" s="75"/>
      <c r="S181" s="75"/>
      <c r="Z181" s="65"/>
    </row>
    <row r="182" spans="1:26" ht="12" customHeight="1">
      <c r="P182" s="75"/>
      <c r="Q182" s="75"/>
      <c r="R182" s="75"/>
      <c r="S182" s="75"/>
      <c r="Z182" s="65"/>
    </row>
    <row r="183" spans="1:26" ht="12" customHeight="1">
      <c r="P183" s="75"/>
      <c r="Q183" s="75"/>
      <c r="R183" s="75"/>
      <c r="S183" s="75"/>
      <c r="Z183" s="65"/>
    </row>
    <row r="184" spans="1:26" ht="12" customHeight="1">
      <c r="P184" s="75"/>
      <c r="Q184" s="75"/>
      <c r="R184" s="75"/>
      <c r="S184" s="75"/>
      <c r="Z184" s="65"/>
    </row>
    <row r="185" spans="1:26" ht="12" customHeight="1">
      <c r="P185" s="75"/>
      <c r="Q185" s="75"/>
      <c r="R185" s="75"/>
      <c r="S185" s="75"/>
      <c r="Z185" s="65"/>
    </row>
    <row r="186" spans="1:26" ht="12" customHeight="1">
      <c r="P186" s="75"/>
      <c r="Q186" s="75"/>
      <c r="R186" s="75"/>
      <c r="S186" s="75"/>
      <c r="Z186" s="65"/>
    </row>
    <row r="187" spans="1:26" ht="12" customHeight="1">
      <c r="P187" s="75"/>
      <c r="Q187" s="75"/>
      <c r="R187" s="75"/>
      <c r="S187" s="75"/>
      <c r="Z187" s="65"/>
    </row>
    <row r="188" spans="1:26" ht="12" customHeight="1">
      <c r="P188" s="75"/>
      <c r="Q188" s="75"/>
      <c r="R188" s="75"/>
      <c r="S188" s="75"/>
      <c r="Z188" s="65"/>
    </row>
    <row r="189" spans="1:26" ht="12" customHeight="1">
      <c r="P189" s="75"/>
      <c r="Q189" s="75"/>
      <c r="R189" s="75"/>
      <c r="S189" s="75"/>
      <c r="Z189" s="65"/>
    </row>
    <row r="190" spans="1:26" s="68" customFormat="1" ht="12" customHeight="1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75"/>
      <c r="Q190" s="75"/>
      <c r="R190" s="75"/>
      <c r="S190" s="75"/>
      <c r="T190" s="65"/>
    </row>
    <row r="191" spans="1:26" s="68" customFormat="1" ht="12" customHeight="1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75"/>
      <c r="Q191" s="75"/>
      <c r="R191" s="75"/>
      <c r="S191" s="75"/>
      <c r="T191" s="65"/>
    </row>
    <row r="192" spans="1:26" s="68" customFormat="1" ht="12" customHeight="1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75"/>
      <c r="Q192" s="75"/>
      <c r="R192" s="75"/>
      <c r="S192" s="75"/>
      <c r="T192" s="65"/>
    </row>
    <row r="193" spans="1:26" s="68" customFormat="1" ht="12" customHeight="1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75"/>
      <c r="Q193" s="75"/>
      <c r="R193" s="75"/>
      <c r="S193" s="75"/>
      <c r="T193" s="65"/>
    </row>
    <row r="194" spans="1:26" s="68" customFormat="1" ht="12" customHeight="1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75"/>
      <c r="Q194" s="75"/>
      <c r="R194" s="75"/>
      <c r="S194" s="75"/>
      <c r="T194" s="65"/>
    </row>
    <row r="195" spans="1:26" s="68" customFormat="1" ht="12" customHeight="1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75"/>
      <c r="Q195" s="75"/>
      <c r="R195" s="75"/>
      <c r="S195" s="75"/>
      <c r="T195" s="65"/>
    </row>
    <row r="196" spans="1:26" s="68" customFormat="1" ht="12" customHeight="1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75"/>
      <c r="Q196" s="75"/>
      <c r="R196" s="75"/>
      <c r="S196" s="75"/>
      <c r="T196" s="65"/>
    </row>
    <row r="197" spans="1:26" s="68" customFormat="1" ht="12" customHeight="1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75"/>
      <c r="Q197" s="75"/>
      <c r="R197" s="75"/>
      <c r="S197" s="75"/>
      <c r="T197" s="65"/>
    </row>
    <row r="198" spans="1:26" s="68" customFormat="1" ht="12" customHeight="1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75"/>
      <c r="Q198" s="75"/>
      <c r="R198" s="75"/>
      <c r="S198" s="75"/>
      <c r="T198" s="65"/>
    </row>
    <row r="199" spans="1:26" s="68" customFormat="1" ht="12" customHeight="1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75"/>
      <c r="Q199" s="75"/>
      <c r="R199" s="75"/>
      <c r="S199" s="75"/>
      <c r="T199" s="65"/>
    </row>
    <row r="200" spans="1:26" s="68" customFormat="1" ht="12" customHeight="1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75"/>
      <c r="Q200" s="75"/>
      <c r="R200" s="75"/>
      <c r="S200" s="75"/>
      <c r="T200" s="65"/>
    </row>
    <row r="201" spans="1:26" s="68" customFormat="1" ht="12" customHeight="1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75"/>
      <c r="Q201" s="75"/>
      <c r="R201" s="75"/>
      <c r="S201" s="75"/>
      <c r="T201" s="65"/>
    </row>
    <row r="202" spans="1:26" s="68" customFormat="1" ht="12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75"/>
      <c r="Q202" s="75"/>
      <c r="R202" s="75"/>
      <c r="S202" s="75"/>
      <c r="T202" s="65"/>
    </row>
    <row r="203" spans="1:26" s="68" customFormat="1" ht="12" customHeight="1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75"/>
      <c r="Q203" s="75"/>
      <c r="R203" s="75"/>
      <c r="S203" s="75"/>
      <c r="T203" s="65"/>
    </row>
    <row r="204" spans="1:26" s="68" customFormat="1" ht="12" customHeight="1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75"/>
      <c r="Q204" s="75"/>
      <c r="R204" s="75"/>
      <c r="S204" s="75"/>
      <c r="T204" s="65"/>
    </row>
    <row r="205" spans="1:26" s="68" customFormat="1" ht="12" customHeight="1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75"/>
      <c r="Q205" s="75"/>
      <c r="R205" s="75"/>
      <c r="S205" s="75"/>
      <c r="T205" s="65"/>
    </row>
    <row r="206" spans="1:26" ht="12" customHeight="1">
      <c r="P206" s="75"/>
      <c r="Q206" s="75"/>
      <c r="R206" s="75"/>
      <c r="S206" s="75"/>
      <c r="Z206" s="65"/>
    </row>
    <row r="207" spans="1:26" ht="12" customHeight="1">
      <c r="P207" s="75"/>
      <c r="Q207" s="75"/>
      <c r="R207" s="75"/>
      <c r="S207" s="75"/>
      <c r="Z207" s="65"/>
    </row>
    <row r="208" spans="1:26" ht="12" customHeight="1">
      <c r="P208" s="75"/>
      <c r="Q208" s="75"/>
      <c r="R208" s="75"/>
      <c r="S208" s="75"/>
      <c r="Z208" s="65"/>
    </row>
    <row r="209" spans="16:26" ht="12" customHeight="1">
      <c r="P209" s="75"/>
      <c r="Q209" s="75"/>
      <c r="R209" s="75"/>
      <c r="S209" s="75"/>
      <c r="Z209" s="65"/>
    </row>
    <row r="210" spans="16:26" ht="12" customHeight="1">
      <c r="P210" s="75"/>
      <c r="Q210" s="75"/>
      <c r="R210" s="75"/>
      <c r="S210" s="75"/>
      <c r="Z210" s="65"/>
    </row>
    <row r="211" spans="16:26" ht="12" customHeight="1">
      <c r="P211" s="75"/>
      <c r="Q211" s="75"/>
      <c r="R211" s="75"/>
      <c r="S211" s="75"/>
      <c r="Z211" s="65"/>
    </row>
    <row r="212" spans="16:26" ht="12" customHeight="1">
      <c r="Z212" s="65"/>
    </row>
    <row r="213" spans="16:26" ht="12" customHeight="1">
      <c r="Z213" s="65"/>
    </row>
    <row r="214" spans="16:26" ht="12" customHeight="1">
      <c r="Z214" s="65"/>
    </row>
    <row r="215" spans="16:26" ht="12" customHeight="1">
      <c r="Z215" s="65"/>
    </row>
    <row r="216" spans="16:26" ht="12" customHeight="1">
      <c r="Z216" s="65"/>
    </row>
    <row r="217" spans="16:26" ht="12" customHeight="1">
      <c r="Z217" s="65"/>
    </row>
    <row r="218" spans="16:26" ht="12" customHeight="1">
      <c r="Z218" s="65"/>
    </row>
    <row r="219" spans="16:26" ht="12" customHeight="1">
      <c r="Z219" s="65"/>
    </row>
    <row r="220" spans="16:26" ht="12" customHeight="1">
      <c r="Z220" s="65"/>
    </row>
    <row r="221" spans="16:26" ht="12" customHeight="1">
      <c r="Z221" s="65"/>
    </row>
    <row r="222" spans="16:26" ht="12" customHeight="1">
      <c r="Z222" s="65"/>
    </row>
    <row r="223" spans="16:26" ht="12" customHeight="1">
      <c r="Z223" s="65"/>
    </row>
    <row r="224" spans="16:26" ht="12" customHeight="1">
      <c r="Z224" s="65"/>
    </row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</sheetData>
  <phoneticPr fontId="1"/>
  <printOptions horizontalCentered="1"/>
  <pageMargins left="0" right="0" top="0.78000000000000014" bottom="0.39000000000000007" header="0" footer="0"/>
  <pageSetup paperSize="9" scale="43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AA32-1EE8-40F9-AC2C-0DF2794FF864}">
  <sheetPr>
    <tabColor rgb="FFFFFF00"/>
    <pageSetUpPr fitToPage="1"/>
  </sheetPr>
  <dimension ref="A1:AB155"/>
  <sheetViews>
    <sheetView topLeftCell="A19" zoomScaleNormal="100" zoomScalePageLayoutView="150" workbookViewId="0">
      <selection activeCell="M63" sqref="M63"/>
    </sheetView>
  </sheetViews>
  <sheetFormatPr defaultColWidth="11.125" defaultRowHeight="12"/>
  <cols>
    <col min="1" max="32" width="6.75" style="65" customWidth="1"/>
    <col min="33" max="90" width="5.625" style="65" customWidth="1"/>
    <col min="91" max="16384" width="11.125" style="65"/>
  </cols>
  <sheetData>
    <row r="1" spans="1:25">
      <c r="B1" s="66" t="s">
        <v>559</v>
      </c>
      <c r="C1" s="66"/>
      <c r="D1" s="66"/>
      <c r="E1" s="67" t="s">
        <v>498</v>
      </c>
      <c r="F1" s="67"/>
      <c r="G1" s="66"/>
      <c r="H1" s="66"/>
      <c r="I1" s="66"/>
      <c r="J1" s="66"/>
      <c r="K1" s="66"/>
    </row>
    <row r="2" spans="1:25" ht="12" customHeight="1">
      <c r="A2" s="69"/>
      <c r="B2" s="66" t="s">
        <v>560</v>
      </c>
      <c r="C2" s="66"/>
      <c r="D2" s="66"/>
      <c r="E2" s="67" t="s">
        <v>569</v>
      </c>
      <c r="F2" s="66"/>
      <c r="G2" s="66" t="s">
        <v>561</v>
      </c>
      <c r="H2" s="66" t="s">
        <v>562</v>
      </c>
      <c r="I2" s="66"/>
      <c r="J2" s="66"/>
      <c r="K2" s="66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X2" s="69"/>
      <c r="Y2" s="69"/>
    </row>
    <row r="3" spans="1:25" ht="12" customHeight="1">
      <c r="A3" s="69"/>
      <c r="B3" s="66" t="s">
        <v>563</v>
      </c>
      <c r="C3" s="66"/>
      <c r="D3" s="66"/>
      <c r="E3" s="67" t="s">
        <v>503</v>
      </c>
      <c r="F3" s="66"/>
      <c r="G3" s="66" t="s">
        <v>564</v>
      </c>
      <c r="H3" s="67"/>
      <c r="I3" s="67"/>
      <c r="J3" s="67"/>
      <c r="K3" s="67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X3" s="69"/>
      <c r="Y3" s="69"/>
    </row>
    <row r="4" spans="1:25" ht="12" customHeight="1">
      <c r="A4" s="69"/>
      <c r="B4" s="66"/>
      <c r="C4" s="66"/>
      <c r="D4" s="66"/>
      <c r="E4" s="67"/>
      <c r="F4" s="66"/>
      <c r="G4" s="66" t="s">
        <v>565</v>
      </c>
      <c r="H4" s="70" t="s">
        <v>566</v>
      </c>
      <c r="I4" s="70"/>
      <c r="J4" s="70"/>
      <c r="K4" s="70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X4" s="69"/>
      <c r="Y4" s="69"/>
    </row>
    <row r="5" spans="1:25" ht="12" customHeight="1">
      <c r="A5" s="69"/>
      <c r="B5" s="66">
        <v>1</v>
      </c>
      <c r="C5" s="71" t="s">
        <v>567</v>
      </c>
      <c r="D5" s="72"/>
      <c r="E5" s="72"/>
      <c r="F5" s="72"/>
      <c r="G5" s="72"/>
      <c r="H5" s="72"/>
      <c r="I5" s="72"/>
      <c r="J5" s="72"/>
      <c r="K5" s="72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X5" s="69"/>
      <c r="Y5" s="69"/>
    </row>
    <row r="6" spans="1:25" s="68" customFormat="1" ht="12" customHeight="1">
      <c r="B6" s="66"/>
      <c r="D6" s="66"/>
      <c r="F6" s="66"/>
      <c r="G6" s="71"/>
      <c r="H6" s="74"/>
      <c r="I6" s="72"/>
      <c r="J6" s="72"/>
      <c r="K6" s="72"/>
    </row>
    <row r="7" spans="1:25" s="68" customFormat="1" ht="12" customHeight="1">
      <c r="D7" s="75"/>
      <c r="F7" s="75"/>
      <c r="G7" s="71"/>
      <c r="H7" s="66"/>
      <c r="I7" s="66"/>
      <c r="J7" s="66"/>
      <c r="K7" s="66"/>
    </row>
    <row r="8" spans="1:25" s="68" customFormat="1" ht="12" customHeight="1">
      <c r="B8" s="66"/>
      <c r="C8" s="71"/>
      <c r="D8" s="66"/>
      <c r="F8" s="76"/>
      <c r="G8" s="71"/>
      <c r="H8" s="73"/>
      <c r="I8" s="73"/>
      <c r="J8" s="73"/>
      <c r="K8" s="73"/>
    </row>
    <row r="9" spans="1:25" s="68" customFormat="1" ht="12" customHeight="1">
      <c r="B9" s="83">
        <v>42010</v>
      </c>
      <c r="C9" s="84">
        <f t="shared" ref="C9:J9" si="0">C10-$B9</f>
        <v>0</v>
      </c>
      <c r="D9" s="84">
        <f t="shared" si="0"/>
        <v>1</v>
      </c>
      <c r="E9" s="84">
        <f t="shared" si="0"/>
        <v>2</v>
      </c>
      <c r="F9" s="84">
        <f t="shared" si="0"/>
        <v>3</v>
      </c>
      <c r="G9" s="84">
        <f t="shared" si="0"/>
        <v>4</v>
      </c>
      <c r="H9" s="84">
        <f t="shared" si="0"/>
        <v>5</v>
      </c>
      <c r="I9" s="84">
        <f t="shared" si="0"/>
        <v>6</v>
      </c>
      <c r="J9" s="84">
        <f t="shared" si="0"/>
        <v>-42010</v>
      </c>
      <c r="K9" s="73"/>
    </row>
    <row r="10" spans="1:25" s="68" customFormat="1" ht="12" customHeight="1">
      <c r="B10" s="83">
        <v>42010</v>
      </c>
      <c r="C10" s="83">
        <v>42010</v>
      </c>
      <c r="D10" s="83">
        <v>42011</v>
      </c>
      <c r="E10" s="83">
        <v>42012</v>
      </c>
      <c r="F10" s="83">
        <v>42013</v>
      </c>
      <c r="G10" s="83">
        <v>42014</v>
      </c>
      <c r="H10" s="83">
        <v>42015</v>
      </c>
      <c r="I10" s="83">
        <v>42016</v>
      </c>
      <c r="K10" s="73"/>
      <c r="V10" s="83"/>
    </row>
    <row r="11" spans="1:25" s="68" customFormat="1" ht="12" customHeight="1">
      <c r="B11" s="112"/>
      <c r="C11" s="81"/>
      <c r="D11" s="81"/>
      <c r="E11" s="81"/>
      <c r="F11" s="81"/>
      <c r="G11" s="81"/>
      <c r="H11" s="87"/>
      <c r="I11" s="84"/>
      <c r="J11" s="84"/>
      <c r="K11" s="73"/>
      <c r="V11" s="82"/>
    </row>
    <row r="12" spans="1:25" s="68" customFormat="1" ht="12" customHeight="1">
      <c r="B12" s="81"/>
      <c r="C12" s="80" t="str">
        <f>$C$5</f>
        <v>Ba/F3_G2032R</v>
      </c>
      <c r="D12" s="81"/>
      <c r="E12" s="81"/>
      <c r="F12" s="81"/>
      <c r="G12" s="81"/>
      <c r="H12" s="87"/>
      <c r="I12" s="80"/>
      <c r="K12" s="73"/>
      <c r="V12" s="81"/>
    </row>
    <row r="13" spans="1:25" s="68" customFormat="1" ht="12" customHeight="1">
      <c r="B13" s="80" t="s">
        <v>568</v>
      </c>
      <c r="D13" s="80" t="s">
        <v>512</v>
      </c>
      <c r="E13" s="82"/>
      <c r="K13" s="73"/>
      <c r="V13" s="81"/>
    </row>
    <row r="14" spans="1:25" s="68" customFormat="1" ht="12" customHeight="1">
      <c r="C14" s="93"/>
      <c r="D14" s="92">
        <f t="shared" ref="D14:J14" si="1">C9</f>
        <v>0</v>
      </c>
      <c r="E14" s="92">
        <f t="shared" si="1"/>
        <v>1</v>
      </c>
      <c r="F14" s="92">
        <f t="shared" si="1"/>
        <v>2</v>
      </c>
      <c r="G14" s="92">
        <f t="shared" si="1"/>
        <v>3</v>
      </c>
      <c r="H14" s="92">
        <f t="shared" si="1"/>
        <v>4</v>
      </c>
      <c r="I14" s="92">
        <f t="shared" si="1"/>
        <v>5</v>
      </c>
      <c r="J14" s="92">
        <f t="shared" si="1"/>
        <v>6</v>
      </c>
      <c r="K14" s="73"/>
    </row>
    <row r="15" spans="1:25" s="68" customFormat="1" ht="12" customHeight="1">
      <c r="C15" s="97">
        <v>1</v>
      </c>
      <c r="D15" s="96">
        <v>17.7</v>
      </c>
      <c r="E15" s="96">
        <v>18.600000000000001</v>
      </c>
      <c r="F15" s="96">
        <v>18.600000000000001</v>
      </c>
      <c r="G15" s="96">
        <v>18.2</v>
      </c>
      <c r="H15" s="96">
        <v>18.8</v>
      </c>
      <c r="I15" s="96">
        <v>19.3</v>
      </c>
      <c r="J15" s="96">
        <v>20.100000000000001</v>
      </c>
      <c r="K15" s="66"/>
    </row>
    <row r="16" spans="1:25" s="68" customFormat="1" ht="12" customHeight="1">
      <c r="C16" s="97">
        <v>2</v>
      </c>
      <c r="D16" s="96">
        <v>17.3</v>
      </c>
      <c r="E16" s="96">
        <v>17.7</v>
      </c>
      <c r="F16" s="96">
        <v>17.7</v>
      </c>
      <c r="G16" s="96">
        <v>17.100000000000001</v>
      </c>
      <c r="H16" s="96">
        <v>17.899999999999999</v>
      </c>
      <c r="I16" s="96">
        <v>18.3</v>
      </c>
      <c r="J16" s="96">
        <v>18.8</v>
      </c>
      <c r="K16" s="66"/>
    </row>
    <row r="17" spans="3:28" s="68" customFormat="1" ht="12" customHeight="1">
      <c r="C17" s="97">
        <v>3</v>
      </c>
      <c r="D17" s="96">
        <v>18.5</v>
      </c>
      <c r="E17" s="96">
        <v>18.899999999999999</v>
      </c>
      <c r="F17" s="96">
        <v>18.2</v>
      </c>
      <c r="G17" s="96">
        <v>17.600000000000001</v>
      </c>
      <c r="H17" s="96">
        <v>18.100000000000001</v>
      </c>
      <c r="I17" s="96">
        <v>18</v>
      </c>
      <c r="J17" s="96">
        <v>19.3</v>
      </c>
    </row>
    <row r="18" spans="3:28" s="68" customFormat="1" ht="12" customHeight="1">
      <c r="C18" s="97">
        <v>4</v>
      </c>
      <c r="D18" s="96">
        <v>17.3</v>
      </c>
      <c r="E18" s="96">
        <v>17.8</v>
      </c>
      <c r="F18" s="96">
        <v>18</v>
      </c>
      <c r="G18" s="96">
        <v>17.3</v>
      </c>
      <c r="H18" s="96">
        <v>17.8</v>
      </c>
      <c r="I18" s="96">
        <v>18.3</v>
      </c>
      <c r="J18" s="96">
        <v>19.399999999999999</v>
      </c>
    </row>
    <row r="19" spans="3:28" s="68" customFormat="1" ht="12" customHeight="1">
      <c r="C19" s="97">
        <v>5</v>
      </c>
      <c r="D19" s="96">
        <v>17.5</v>
      </c>
      <c r="E19" s="96">
        <v>18</v>
      </c>
      <c r="F19" s="96">
        <v>17.8</v>
      </c>
      <c r="G19" s="96">
        <v>17.3</v>
      </c>
      <c r="H19" s="96">
        <v>17.8</v>
      </c>
      <c r="I19" s="96">
        <v>18.399999999999999</v>
      </c>
      <c r="J19" s="96">
        <v>19.7</v>
      </c>
    </row>
    <row r="20" spans="3:28" s="68" customFormat="1" ht="12" customHeight="1">
      <c r="C20" s="97">
        <v>6</v>
      </c>
      <c r="D20" s="96"/>
      <c r="E20" s="96"/>
      <c r="F20" s="96"/>
      <c r="G20" s="96"/>
      <c r="H20" s="96"/>
      <c r="I20" s="96"/>
      <c r="J20" s="96"/>
    </row>
    <row r="21" spans="3:28" s="68" customFormat="1" ht="12" customHeight="1">
      <c r="C21" s="102" t="s">
        <v>519</v>
      </c>
      <c r="D21" s="103">
        <f>AVERAGE(D15:D19)</f>
        <v>17.66</v>
      </c>
      <c r="E21" s="103">
        <f t="shared" ref="E21:J21" si="2">AVERAGE(E15:E19)</f>
        <v>18.2</v>
      </c>
      <c r="F21" s="103">
        <f t="shared" si="2"/>
        <v>18.059999999999999</v>
      </c>
      <c r="G21" s="103">
        <f t="shared" si="2"/>
        <v>17.5</v>
      </c>
      <c r="H21" s="103">
        <f t="shared" si="2"/>
        <v>18.080000000000002</v>
      </c>
      <c r="I21" s="103">
        <f t="shared" si="2"/>
        <v>18.46</v>
      </c>
      <c r="J21" s="103">
        <f t="shared" si="2"/>
        <v>19.46</v>
      </c>
    </row>
    <row r="22" spans="3:28" s="68" customFormat="1" ht="12" customHeight="1">
      <c r="C22" s="106" t="s">
        <v>520</v>
      </c>
      <c r="D22" s="107">
        <f>AVERAGE(STDEV(D15:D19))</f>
        <v>0.49799598391954902</v>
      </c>
      <c r="E22" s="107">
        <f t="shared" ref="E22:J22" si="3">AVERAGE(STDEV(E15:E19))</f>
        <v>0.52440442408507559</v>
      </c>
      <c r="F22" s="107">
        <f t="shared" si="3"/>
        <v>0.35777087639996685</v>
      </c>
      <c r="G22" s="107">
        <f t="shared" si="3"/>
        <v>0.4301162633521306</v>
      </c>
      <c r="H22" s="107">
        <f t="shared" si="3"/>
        <v>0.42071367935925286</v>
      </c>
      <c r="I22" s="107">
        <f t="shared" si="3"/>
        <v>0.49295030175464977</v>
      </c>
      <c r="J22" s="107">
        <f t="shared" si="3"/>
        <v>0.48270073544588693</v>
      </c>
    </row>
    <row r="23" spans="3:28" s="68" customFormat="1" ht="12" customHeight="1"/>
    <row r="24" spans="3:28" s="68" customFormat="1" ht="12" customHeight="1">
      <c r="C24" s="80" t="s">
        <v>568</v>
      </c>
      <c r="D24" s="80" t="s">
        <v>522</v>
      </c>
      <c r="E24" s="88"/>
      <c r="F24" s="80"/>
      <c r="G24" s="81"/>
      <c r="H24" s="81"/>
      <c r="I24" s="81"/>
      <c r="J24" s="81"/>
      <c r="K24" s="75"/>
    </row>
    <row r="25" spans="3:28" s="68" customFormat="1" ht="12" customHeight="1">
      <c r="C25" s="93"/>
      <c r="D25" s="92">
        <f t="shared" ref="D25:J25" si="4">C9</f>
        <v>0</v>
      </c>
      <c r="E25" s="92">
        <f t="shared" si="4"/>
        <v>1</v>
      </c>
      <c r="F25" s="92">
        <f t="shared" si="4"/>
        <v>2</v>
      </c>
      <c r="G25" s="92">
        <f t="shared" si="4"/>
        <v>3</v>
      </c>
      <c r="H25" s="92">
        <f t="shared" si="4"/>
        <v>4</v>
      </c>
      <c r="I25" s="92">
        <f t="shared" si="4"/>
        <v>5</v>
      </c>
      <c r="J25" s="92">
        <f t="shared" si="4"/>
        <v>6</v>
      </c>
      <c r="K25" s="75"/>
      <c r="L25" s="80"/>
      <c r="W25" s="81"/>
      <c r="X25" s="80"/>
      <c r="Y25" s="80"/>
      <c r="Z25" s="82"/>
      <c r="AA25" s="82"/>
      <c r="AB25" s="82"/>
    </row>
    <row r="26" spans="3:28" s="68" customFormat="1" ht="12" customHeight="1">
      <c r="C26" s="97">
        <v>7</v>
      </c>
      <c r="D26" s="96">
        <v>18.3</v>
      </c>
      <c r="E26" s="96">
        <v>18.5</v>
      </c>
      <c r="F26" s="96">
        <v>18.7</v>
      </c>
      <c r="G26" s="96">
        <v>18.3</v>
      </c>
      <c r="H26" s="96">
        <v>18.899999999999999</v>
      </c>
      <c r="I26" s="96">
        <v>18.5</v>
      </c>
      <c r="J26" s="96">
        <v>18.899999999999999</v>
      </c>
      <c r="K26" s="65"/>
      <c r="L26" s="65"/>
    </row>
    <row r="27" spans="3:28" s="68" customFormat="1" ht="12" customHeight="1">
      <c r="C27" s="97">
        <v>8</v>
      </c>
      <c r="D27" s="96">
        <v>17.3</v>
      </c>
      <c r="E27" s="96">
        <v>17.8</v>
      </c>
      <c r="F27" s="96">
        <v>17.899999999999999</v>
      </c>
      <c r="G27" s="96">
        <v>17.5</v>
      </c>
      <c r="H27" s="96">
        <v>17.8</v>
      </c>
      <c r="I27" s="96">
        <v>18.399999999999999</v>
      </c>
      <c r="J27" s="96">
        <v>19.3</v>
      </c>
      <c r="K27" s="65"/>
      <c r="L27" s="65"/>
      <c r="W27" s="83"/>
      <c r="X27" s="83"/>
      <c r="Y27" s="83"/>
    </row>
    <row r="28" spans="3:28" s="68" customFormat="1" ht="12" customHeight="1">
      <c r="C28" s="97">
        <v>9</v>
      </c>
      <c r="D28" s="96">
        <v>18.2</v>
      </c>
      <c r="E28" s="96">
        <v>18.600000000000001</v>
      </c>
      <c r="F28" s="96">
        <v>18.5</v>
      </c>
      <c r="G28" s="96">
        <v>18.3</v>
      </c>
      <c r="H28" s="96">
        <v>18.399999999999999</v>
      </c>
      <c r="I28" s="96">
        <v>18.8</v>
      </c>
      <c r="J28" s="96">
        <v>20.2</v>
      </c>
      <c r="K28" s="65"/>
      <c r="L28" s="65"/>
      <c r="W28" s="82"/>
      <c r="X28" s="82"/>
    </row>
    <row r="29" spans="3:28" s="68" customFormat="1" ht="12" customHeight="1">
      <c r="C29" s="97">
        <v>10</v>
      </c>
      <c r="D29" s="96">
        <v>17.3</v>
      </c>
      <c r="E29" s="96">
        <v>18.3</v>
      </c>
      <c r="F29" s="96">
        <v>18.5</v>
      </c>
      <c r="G29" s="96">
        <v>18.2</v>
      </c>
      <c r="H29" s="96">
        <v>18.3</v>
      </c>
      <c r="I29" s="96">
        <v>18.2</v>
      </c>
      <c r="J29" s="96">
        <v>18.8</v>
      </c>
      <c r="K29" s="65"/>
      <c r="L29" s="65"/>
      <c r="W29" s="81"/>
    </row>
    <row r="30" spans="3:28" s="68" customFormat="1" ht="12" customHeight="1">
      <c r="C30" s="97">
        <v>11</v>
      </c>
      <c r="D30" s="96">
        <v>17.600000000000001</v>
      </c>
      <c r="E30" s="96">
        <v>18.5</v>
      </c>
      <c r="F30" s="96">
        <v>18.600000000000001</v>
      </c>
      <c r="G30" s="96">
        <v>18.5</v>
      </c>
      <c r="H30" s="96">
        <v>18.7</v>
      </c>
      <c r="I30" s="96">
        <v>19.3</v>
      </c>
      <c r="J30" s="96">
        <v>20.100000000000001</v>
      </c>
      <c r="K30" s="65"/>
      <c r="L30" s="65"/>
    </row>
    <row r="31" spans="3:28" s="68" customFormat="1" ht="12" customHeight="1">
      <c r="C31" s="87">
        <v>12</v>
      </c>
      <c r="D31" s="113"/>
      <c r="E31" s="99"/>
      <c r="F31" s="99"/>
      <c r="G31" s="99"/>
      <c r="H31" s="99"/>
      <c r="I31" s="99"/>
      <c r="J31" s="99"/>
      <c r="K31" s="65"/>
      <c r="L31" s="65"/>
    </row>
    <row r="32" spans="3:28" s="68" customFormat="1" ht="12" customHeight="1">
      <c r="C32" s="102" t="s">
        <v>519</v>
      </c>
      <c r="D32" s="104">
        <f>AVERAGE(D26:D30)</f>
        <v>17.739999999999998</v>
      </c>
      <c r="E32" s="104">
        <f t="shared" ref="E32:J32" si="5">AVERAGE(E26:E30)</f>
        <v>18.34</v>
      </c>
      <c r="F32" s="104">
        <f t="shared" si="5"/>
        <v>18.439999999999998</v>
      </c>
      <c r="G32" s="104">
        <f t="shared" si="5"/>
        <v>18.16</v>
      </c>
      <c r="H32" s="104">
        <f t="shared" si="5"/>
        <v>18.420000000000002</v>
      </c>
      <c r="I32" s="104">
        <f t="shared" si="5"/>
        <v>18.64</v>
      </c>
      <c r="J32" s="104">
        <f t="shared" si="5"/>
        <v>19.46</v>
      </c>
      <c r="K32" s="65"/>
      <c r="L32" s="65"/>
    </row>
    <row r="33" spans="3:12" s="68" customFormat="1" ht="12" customHeight="1">
      <c r="C33" s="106" t="s">
        <v>520</v>
      </c>
      <c r="D33" s="107">
        <f>AVERAGE(STDEV(D26:D30))</f>
        <v>0.48270073544588643</v>
      </c>
      <c r="E33" s="107">
        <f t="shared" ref="E33:J33" si="6">AVERAGE(STDEV(E26:E30))</f>
        <v>0.32093613071762422</v>
      </c>
      <c r="F33" s="107">
        <f t="shared" si="6"/>
        <v>0.31304951684997123</v>
      </c>
      <c r="G33" s="107">
        <f t="shared" si="6"/>
        <v>0.38470768123342702</v>
      </c>
      <c r="H33" s="107">
        <f t="shared" si="6"/>
        <v>0.4207136793592518</v>
      </c>
      <c r="I33" s="107">
        <f t="shared" si="6"/>
        <v>0.42778499272414949</v>
      </c>
      <c r="J33" s="107">
        <f t="shared" si="6"/>
        <v>0.65802735505448429</v>
      </c>
      <c r="K33" s="65"/>
      <c r="L33" s="65"/>
    </row>
    <row r="34" spans="3:12" s="68" customFormat="1" ht="12" customHeight="1">
      <c r="K34" s="65"/>
      <c r="L34" s="65"/>
    </row>
    <row r="35" spans="3:12" s="68" customFormat="1" ht="12" customHeight="1">
      <c r="C35" s="80" t="s">
        <v>568</v>
      </c>
      <c r="D35" s="80" t="s">
        <v>529</v>
      </c>
      <c r="E35" s="88"/>
      <c r="F35" s="80"/>
      <c r="G35" s="81"/>
      <c r="H35" s="81"/>
      <c r="I35" s="81"/>
      <c r="J35" s="81"/>
      <c r="K35" s="65"/>
      <c r="L35" s="65"/>
    </row>
    <row r="36" spans="3:12" s="68" customFormat="1" ht="12" customHeight="1">
      <c r="C36" s="93"/>
      <c r="D36" s="92">
        <f t="shared" ref="D36:J36" si="7">C9</f>
        <v>0</v>
      </c>
      <c r="E36" s="92">
        <f t="shared" si="7"/>
        <v>1</v>
      </c>
      <c r="F36" s="92">
        <f t="shared" si="7"/>
        <v>2</v>
      </c>
      <c r="G36" s="92">
        <f t="shared" si="7"/>
        <v>3</v>
      </c>
      <c r="H36" s="92">
        <f t="shared" si="7"/>
        <v>4</v>
      </c>
      <c r="I36" s="92">
        <f t="shared" si="7"/>
        <v>5</v>
      </c>
      <c r="J36" s="92">
        <f t="shared" si="7"/>
        <v>6</v>
      </c>
      <c r="K36" s="65"/>
      <c r="L36" s="65"/>
    </row>
    <row r="37" spans="3:12" s="68" customFormat="1" ht="12" customHeight="1">
      <c r="C37" s="97">
        <v>13</v>
      </c>
      <c r="D37" s="96">
        <v>17.100000000000001</v>
      </c>
      <c r="E37" s="96">
        <v>17.8</v>
      </c>
      <c r="F37" s="96">
        <v>17.8</v>
      </c>
      <c r="G37" s="96">
        <v>17.5</v>
      </c>
      <c r="H37" s="96">
        <v>17.5</v>
      </c>
      <c r="I37" s="96">
        <v>17.899999999999999</v>
      </c>
      <c r="J37" s="96">
        <v>18.399999999999999</v>
      </c>
      <c r="K37" s="65"/>
      <c r="L37" s="65"/>
    </row>
    <row r="38" spans="3:12" s="68" customFormat="1" ht="12" customHeight="1">
      <c r="C38" s="87">
        <v>14</v>
      </c>
      <c r="D38" s="114">
        <v>18.600000000000001</v>
      </c>
      <c r="E38" s="96">
        <v>19.2</v>
      </c>
      <c r="F38" s="96">
        <v>18.7</v>
      </c>
      <c r="G38" s="96">
        <v>18.3</v>
      </c>
      <c r="H38" s="96">
        <v>18.899999999999999</v>
      </c>
      <c r="I38" s="96">
        <v>19.600000000000001</v>
      </c>
      <c r="J38" s="96">
        <v>19.8</v>
      </c>
      <c r="K38" s="65"/>
      <c r="L38" s="65"/>
    </row>
    <row r="39" spans="3:12" s="68" customFormat="1" ht="12" customHeight="1">
      <c r="C39" s="97">
        <v>15</v>
      </c>
      <c r="D39" s="96">
        <v>16.899999999999999</v>
      </c>
      <c r="E39" s="96">
        <v>17.899999999999999</v>
      </c>
      <c r="F39" s="96">
        <v>17.3</v>
      </c>
      <c r="G39" s="96">
        <v>17.5</v>
      </c>
      <c r="H39" s="96">
        <v>17.7</v>
      </c>
      <c r="I39" s="96">
        <v>18.100000000000001</v>
      </c>
      <c r="J39" s="96">
        <v>18</v>
      </c>
      <c r="K39" s="65"/>
      <c r="L39" s="65"/>
    </row>
    <row r="40" spans="3:12" s="68" customFormat="1" ht="12" customHeight="1">
      <c r="C40" s="97">
        <v>16</v>
      </c>
      <c r="D40" s="96">
        <v>16.899999999999999</v>
      </c>
      <c r="E40" s="96">
        <v>17.5</v>
      </c>
      <c r="F40" s="96">
        <v>17.3</v>
      </c>
      <c r="G40" s="96">
        <v>17.100000000000001</v>
      </c>
      <c r="H40" s="96">
        <v>17.5</v>
      </c>
      <c r="I40" s="96">
        <v>18.5</v>
      </c>
      <c r="J40" s="96">
        <v>18.8</v>
      </c>
      <c r="K40" s="65"/>
      <c r="L40" s="65"/>
    </row>
    <row r="41" spans="3:12" s="68" customFormat="1" ht="12" customHeight="1">
      <c r="C41" s="97">
        <v>17</v>
      </c>
      <c r="D41" s="96">
        <v>16.5</v>
      </c>
      <c r="E41" s="96">
        <v>17.399999999999999</v>
      </c>
      <c r="F41" s="96">
        <v>17.399999999999999</v>
      </c>
      <c r="G41" s="96">
        <v>17</v>
      </c>
      <c r="H41" s="96">
        <v>17.2</v>
      </c>
      <c r="I41" s="96">
        <v>17.7</v>
      </c>
      <c r="J41" s="96">
        <v>18</v>
      </c>
      <c r="K41" s="65"/>
      <c r="L41" s="65"/>
    </row>
    <row r="42" spans="3:12" s="68" customFormat="1" ht="12" customHeight="1">
      <c r="C42" s="97">
        <v>18</v>
      </c>
      <c r="D42" s="96"/>
      <c r="E42" s="96"/>
      <c r="F42" s="96"/>
      <c r="G42" s="96"/>
      <c r="H42" s="96"/>
      <c r="I42" s="96"/>
      <c r="J42" s="96"/>
      <c r="K42" s="65"/>
      <c r="L42" s="65"/>
    </row>
    <row r="43" spans="3:12" s="68" customFormat="1" ht="12" customHeight="1">
      <c r="C43" s="102" t="s">
        <v>519</v>
      </c>
      <c r="D43" s="103">
        <f>AVERAGE(D37:D41)</f>
        <v>17.2</v>
      </c>
      <c r="E43" s="103">
        <f t="shared" ref="E43:J43" si="8">AVERAGE(E37:E41)</f>
        <v>17.96</v>
      </c>
      <c r="F43" s="103">
        <f t="shared" si="8"/>
        <v>17.7</v>
      </c>
      <c r="G43" s="103">
        <f t="shared" si="8"/>
        <v>17.48</v>
      </c>
      <c r="H43" s="103">
        <f t="shared" si="8"/>
        <v>17.759999999999998</v>
      </c>
      <c r="I43" s="103">
        <f t="shared" si="8"/>
        <v>18.36</v>
      </c>
      <c r="J43" s="103">
        <f t="shared" si="8"/>
        <v>18.600000000000001</v>
      </c>
      <c r="K43" s="65"/>
      <c r="L43" s="65"/>
    </row>
    <row r="44" spans="3:12" s="68" customFormat="1" ht="12" customHeight="1">
      <c r="C44" s="106" t="s">
        <v>520</v>
      </c>
      <c r="D44" s="107">
        <f>AVERAGE(STDEV(D37:D41))</f>
        <v>0.81240384046359682</v>
      </c>
      <c r="E44" s="107">
        <f t="shared" ref="E44:J44" si="9">AVERAGE(STDEV(E37:E41))</f>
        <v>0.72318738927058168</v>
      </c>
      <c r="F44" s="107">
        <f t="shared" si="9"/>
        <v>0.59581876439064896</v>
      </c>
      <c r="G44" s="107">
        <f t="shared" si="9"/>
        <v>0.51185935568278906</v>
      </c>
      <c r="H44" s="107">
        <f t="shared" si="9"/>
        <v>0.66181568431097137</v>
      </c>
      <c r="I44" s="107">
        <f t="shared" si="9"/>
        <v>0.75365774725667167</v>
      </c>
      <c r="J44" s="107">
        <f t="shared" si="9"/>
        <v>0.74833147735478878</v>
      </c>
      <c r="K44" s="65"/>
      <c r="L44" s="65"/>
    </row>
    <row r="45" spans="3:12" s="68" customFormat="1" ht="12" customHeight="1">
      <c r="K45" s="65"/>
      <c r="L45" s="65"/>
    </row>
    <row r="46" spans="3:12" s="68" customFormat="1" ht="12" customHeight="1">
      <c r="C46" s="80" t="s">
        <v>568</v>
      </c>
      <c r="D46" s="80" t="s">
        <v>535</v>
      </c>
      <c r="E46" s="88"/>
      <c r="F46" s="80"/>
      <c r="G46" s="81"/>
      <c r="H46" s="81"/>
      <c r="I46" s="81"/>
      <c r="J46" s="81"/>
      <c r="K46" s="65"/>
      <c r="L46" s="65"/>
    </row>
    <row r="47" spans="3:12" s="68" customFormat="1" ht="12" customHeight="1">
      <c r="C47" s="93"/>
      <c r="D47" s="92">
        <f t="shared" ref="D47:J47" si="10">C9</f>
        <v>0</v>
      </c>
      <c r="E47" s="92">
        <f t="shared" si="10"/>
        <v>1</v>
      </c>
      <c r="F47" s="92">
        <f t="shared" si="10"/>
        <v>2</v>
      </c>
      <c r="G47" s="92">
        <f t="shared" si="10"/>
        <v>3</v>
      </c>
      <c r="H47" s="92">
        <f t="shared" si="10"/>
        <v>4</v>
      </c>
      <c r="I47" s="92">
        <f t="shared" si="10"/>
        <v>5</v>
      </c>
      <c r="J47" s="92">
        <f t="shared" si="10"/>
        <v>6</v>
      </c>
      <c r="K47" s="65"/>
      <c r="L47" s="65"/>
    </row>
    <row r="48" spans="3:12" s="68" customFormat="1" ht="12" customHeight="1">
      <c r="C48" s="97">
        <v>19</v>
      </c>
      <c r="D48" s="115">
        <v>18.7</v>
      </c>
      <c r="E48" s="96">
        <v>19.5</v>
      </c>
      <c r="F48" s="96">
        <v>19.5</v>
      </c>
      <c r="G48" s="96">
        <v>19</v>
      </c>
      <c r="H48" s="96">
        <v>19.600000000000001</v>
      </c>
      <c r="I48" s="96">
        <v>20.2</v>
      </c>
      <c r="J48" s="96">
        <v>21.2</v>
      </c>
      <c r="K48" s="65"/>
      <c r="L48" s="65"/>
    </row>
    <row r="49" spans="2:22" s="68" customFormat="1" ht="12" customHeight="1">
      <c r="C49" s="87">
        <v>20</v>
      </c>
      <c r="D49" s="114">
        <v>16.399999999999999</v>
      </c>
      <c r="E49" s="96">
        <v>16.600000000000001</v>
      </c>
      <c r="F49" s="96">
        <v>16.8</v>
      </c>
      <c r="G49" s="96">
        <v>16.600000000000001</v>
      </c>
      <c r="H49" s="96">
        <v>16.8</v>
      </c>
      <c r="I49" s="96">
        <v>17.3</v>
      </c>
      <c r="J49" s="96">
        <v>18.100000000000001</v>
      </c>
      <c r="K49" s="65"/>
      <c r="L49" s="65"/>
    </row>
    <row r="50" spans="2:22" s="68" customFormat="1" ht="12" customHeight="1">
      <c r="C50" s="97">
        <v>21</v>
      </c>
      <c r="D50" s="96">
        <v>19</v>
      </c>
      <c r="E50" s="96">
        <v>19.2</v>
      </c>
      <c r="F50" s="96">
        <v>18.899999999999999</v>
      </c>
      <c r="G50" s="96">
        <v>18.5</v>
      </c>
      <c r="H50" s="96">
        <v>18.7</v>
      </c>
      <c r="I50" s="96">
        <v>19.3</v>
      </c>
      <c r="J50" s="96">
        <v>20.399999999999999</v>
      </c>
      <c r="K50" s="65"/>
      <c r="L50" s="65"/>
    </row>
    <row r="51" spans="2:22" s="68" customFormat="1" ht="12" customHeight="1">
      <c r="C51" s="97">
        <v>22</v>
      </c>
      <c r="D51" s="96">
        <v>17.8</v>
      </c>
      <c r="E51" s="96">
        <v>18.600000000000001</v>
      </c>
      <c r="F51" s="96">
        <v>18.600000000000001</v>
      </c>
      <c r="G51" s="96">
        <v>18.399999999999999</v>
      </c>
      <c r="H51" s="96">
        <v>18.899999999999999</v>
      </c>
      <c r="I51" s="96">
        <v>19.7</v>
      </c>
      <c r="J51" s="96">
        <v>20.3</v>
      </c>
      <c r="K51" s="65"/>
      <c r="L51" s="65"/>
    </row>
    <row r="52" spans="2:22" s="68" customFormat="1" ht="12" customHeight="1">
      <c r="C52" s="97">
        <v>23</v>
      </c>
      <c r="D52" s="96">
        <v>17.899999999999999</v>
      </c>
      <c r="E52" s="96">
        <v>18.5</v>
      </c>
      <c r="F52" s="96">
        <v>18.7</v>
      </c>
      <c r="G52" s="96">
        <v>18.100000000000001</v>
      </c>
      <c r="H52" s="96">
        <v>18.8</v>
      </c>
      <c r="I52" s="96">
        <v>18.5</v>
      </c>
      <c r="J52" s="96">
        <v>18.899999999999999</v>
      </c>
      <c r="K52" s="65"/>
      <c r="L52" s="65"/>
    </row>
    <row r="53" spans="2:22" s="68" customFormat="1" ht="12" customHeight="1">
      <c r="C53" s="97">
        <v>24</v>
      </c>
      <c r="D53" s="96"/>
      <c r="E53" s="96"/>
      <c r="F53" s="96"/>
      <c r="G53" s="96"/>
      <c r="H53" s="96"/>
      <c r="I53" s="96"/>
      <c r="J53" s="96"/>
      <c r="K53" s="65"/>
      <c r="L53" s="65"/>
    </row>
    <row r="54" spans="2:22" s="68" customFormat="1" ht="12" customHeight="1">
      <c r="C54" s="102" t="s">
        <v>519</v>
      </c>
      <c r="D54" s="103">
        <f>AVERAGE(D48:D52)</f>
        <v>17.959999999999997</v>
      </c>
      <c r="E54" s="103">
        <f t="shared" ref="E54:J54" si="11">AVERAGE(E48:E52)</f>
        <v>18.48</v>
      </c>
      <c r="F54" s="103">
        <f t="shared" si="11"/>
        <v>18.5</v>
      </c>
      <c r="G54" s="103">
        <f t="shared" si="11"/>
        <v>18.119999999999997</v>
      </c>
      <c r="H54" s="103">
        <f t="shared" si="11"/>
        <v>18.559999999999999</v>
      </c>
      <c r="I54" s="103">
        <f t="shared" si="11"/>
        <v>19</v>
      </c>
      <c r="J54" s="103">
        <f t="shared" si="11"/>
        <v>19.78</v>
      </c>
      <c r="K54" s="65"/>
      <c r="L54" s="65"/>
    </row>
    <row r="55" spans="2:22" s="68" customFormat="1" ht="12" customHeight="1">
      <c r="C55" s="106" t="s">
        <v>520</v>
      </c>
      <c r="D55" s="107">
        <f>AVERAGE(STDEV(D48:D52))</f>
        <v>1.011434624679223</v>
      </c>
      <c r="E55" s="107">
        <f t="shared" ref="E55:J55" si="12">AVERAGE(STDEV(E48:E52))</f>
        <v>1.1300442469213312</v>
      </c>
      <c r="F55" s="107">
        <f t="shared" si="12"/>
        <v>1.012422836565829</v>
      </c>
      <c r="G55" s="107">
        <f t="shared" si="12"/>
        <v>0.90939540355117188</v>
      </c>
      <c r="H55" s="107">
        <f t="shared" si="12"/>
        <v>1.04546640309481</v>
      </c>
      <c r="I55" s="107">
        <f t="shared" si="12"/>
        <v>1.1357816691600542</v>
      </c>
      <c r="J55" s="107">
        <f t="shared" si="12"/>
        <v>1.251798705862887</v>
      </c>
      <c r="K55" s="65"/>
      <c r="L55" s="65"/>
    </row>
    <row r="56" spans="2:22" s="68" customFormat="1" ht="12" customHeight="1">
      <c r="K56" s="65"/>
      <c r="L56" s="65"/>
    </row>
    <row r="57" spans="2:22" s="68" customFormat="1" ht="12" customHeight="1">
      <c r="C57" s="80" t="s">
        <v>568</v>
      </c>
      <c r="D57" s="80" t="s">
        <v>542</v>
      </c>
      <c r="E57" s="88"/>
      <c r="F57" s="80"/>
      <c r="G57" s="81"/>
      <c r="H57" s="81"/>
      <c r="I57" s="81"/>
      <c r="J57" s="81"/>
      <c r="K57" s="65"/>
      <c r="L57" s="65"/>
    </row>
    <row r="58" spans="2:22" s="68" customFormat="1" ht="12" customHeight="1">
      <c r="B58" s="75"/>
      <c r="C58" s="93"/>
      <c r="D58" s="92">
        <f t="shared" ref="D58:J58" si="13">C9</f>
        <v>0</v>
      </c>
      <c r="E58" s="92">
        <f t="shared" si="13"/>
        <v>1</v>
      </c>
      <c r="F58" s="92">
        <f t="shared" si="13"/>
        <v>2</v>
      </c>
      <c r="G58" s="92">
        <f t="shared" si="13"/>
        <v>3</v>
      </c>
      <c r="H58" s="92">
        <f t="shared" si="13"/>
        <v>4</v>
      </c>
      <c r="I58" s="92">
        <f t="shared" si="13"/>
        <v>5</v>
      </c>
      <c r="J58" s="92">
        <f t="shared" si="13"/>
        <v>6</v>
      </c>
      <c r="K58" s="65"/>
      <c r="L58" s="65"/>
      <c r="V58" s="75"/>
    </row>
    <row r="59" spans="2:22" s="68" customFormat="1" ht="12" customHeight="1">
      <c r="C59" s="97">
        <v>25</v>
      </c>
      <c r="D59" s="96">
        <v>18.5</v>
      </c>
      <c r="E59" s="96">
        <v>18.8</v>
      </c>
      <c r="F59" s="96">
        <v>19.399999999999999</v>
      </c>
      <c r="G59" s="96">
        <v>18.899999999999999</v>
      </c>
      <c r="H59" s="96">
        <v>19.600000000000001</v>
      </c>
      <c r="I59" s="96">
        <v>19.8</v>
      </c>
      <c r="J59" s="96">
        <v>20.6</v>
      </c>
      <c r="K59" s="65"/>
      <c r="L59" s="65"/>
    </row>
    <row r="60" spans="2:22" s="68" customFormat="1" ht="12" customHeight="1">
      <c r="C60" s="97">
        <v>26</v>
      </c>
      <c r="D60" s="96">
        <v>18.399999999999999</v>
      </c>
      <c r="E60" s="96">
        <v>18.7</v>
      </c>
      <c r="F60" s="96">
        <v>18.7</v>
      </c>
      <c r="G60" s="96">
        <v>18.100000000000001</v>
      </c>
      <c r="H60" s="96">
        <v>18.7</v>
      </c>
      <c r="I60" s="96">
        <v>18.600000000000001</v>
      </c>
      <c r="J60" s="96">
        <v>19.600000000000001</v>
      </c>
      <c r="K60" s="65"/>
      <c r="L60" s="65"/>
    </row>
    <row r="61" spans="2:22" s="68" customFormat="1" ht="12" customHeight="1">
      <c r="C61" s="97">
        <v>27</v>
      </c>
      <c r="D61" s="96">
        <v>16.5</v>
      </c>
      <c r="E61" s="96">
        <v>16.899999999999999</v>
      </c>
      <c r="F61" s="96">
        <v>17.100000000000001</v>
      </c>
      <c r="G61" s="96">
        <v>16.7</v>
      </c>
      <c r="H61" s="96">
        <v>17.3</v>
      </c>
      <c r="I61" s="96">
        <v>17.399999999999999</v>
      </c>
      <c r="J61" s="96">
        <v>18.399999999999999</v>
      </c>
      <c r="K61" s="65"/>
      <c r="L61" s="65"/>
    </row>
    <row r="62" spans="2:22" s="68" customFormat="1" ht="12" customHeight="1">
      <c r="C62" s="97">
        <v>28</v>
      </c>
      <c r="D62" s="96">
        <v>16.7</v>
      </c>
      <c r="E62" s="96">
        <v>17.3</v>
      </c>
      <c r="F62" s="96">
        <v>17.600000000000001</v>
      </c>
      <c r="G62" s="96">
        <v>17.3</v>
      </c>
      <c r="H62" s="96">
        <v>17.600000000000001</v>
      </c>
      <c r="I62" s="96">
        <v>18.2</v>
      </c>
      <c r="J62" s="96">
        <v>19.3</v>
      </c>
      <c r="K62" s="65"/>
      <c r="L62" s="65"/>
    </row>
    <row r="63" spans="2:22" s="68" customFormat="1" ht="12" customHeight="1">
      <c r="C63" s="97">
        <v>29</v>
      </c>
      <c r="D63" s="96">
        <v>17.2</v>
      </c>
      <c r="E63" s="96">
        <v>17.399999999999999</v>
      </c>
      <c r="F63" s="96">
        <v>17.5</v>
      </c>
      <c r="G63" s="96">
        <v>17</v>
      </c>
      <c r="H63" s="96">
        <v>17.3</v>
      </c>
      <c r="I63" s="96">
        <v>17.2</v>
      </c>
      <c r="J63" s="96">
        <v>17.600000000000001</v>
      </c>
      <c r="K63" s="65"/>
      <c r="L63" s="65"/>
    </row>
    <row r="64" spans="2:22" s="68" customFormat="1" ht="12" customHeight="1">
      <c r="C64" s="97">
        <v>30</v>
      </c>
      <c r="D64" s="96"/>
      <c r="E64" s="96"/>
      <c r="F64" s="96"/>
      <c r="G64" s="96"/>
      <c r="H64" s="96"/>
      <c r="I64" s="96"/>
      <c r="J64" s="96"/>
      <c r="K64" s="65"/>
      <c r="L64" s="65"/>
    </row>
    <row r="65" spans="1:22" s="68" customFormat="1" ht="12" customHeight="1">
      <c r="C65" s="102" t="s">
        <v>519</v>
      </c>
      <c r="D65" s="103">
        <f>AVERAGE(D59:D63)</f>
        <v>17.46</v>
      </c>
      <c r="E65" s="103">
        <f t="shared" ref="E65:J65" si="14">AVERAGE(E59:E63)</f>
        <v>17.82</v>
      </c>
      <c r="F65" s="103">
        <f t="shared" si="14"/>
        <v>18.059999999999999</v>
      </c>
      <c r="G65" s="103">
        <f t="shared" si="14"/>
        <v>17.600000000000001</v>
      </c>
      <c r="H65" s="103">
        <f t="shared" si="14"/>
        <v>18.099999999999998</v>
      </c>
      <c r="I65" s="103">
        <f t="shared" si="14"/>
        <v>18.240000000000002</v>
      </c>
      <c r="J65" s="103">
        <f t="shared" si="14"/>
        <v>19.100000000000001</v>
      </c>
      <c r="K65" s="65"/>
      <c r="L65" s="65"/>
    </row>
    <row r="66" spans="1:22" s="68" customFormat="1" ht="12" customHeight="1">
      <c r="C66" s="106" t="s">
        <v>520</v>
      </c>
      <c r="D66" s="107">
        <f>AVERAGE(STDEV(D59:D63))</f>
        <v>0.93968079686668049</v>
      </c>
      <c r="E66" s="107">
        <f t="shared" ref="E66:J66" si="15">AVERAGE(STDEV(E59:E63))</f>
        <v>0.87005746936624873</v>
      </c>
      <c r="F66" s="107">
        <f t="shared" si="15"/>
        <v>0.95551033484729919</v>
      </c>
      <c r="G66" s="107">
        <f t="shared" si="15"/>
        <v>0.89442719099991563</v>
      </c>
      <c r="H66" s="107">
        <f t="shared" si="15"/>
        <v>1.0173494974687902</v>
      </c>
      <c r="I66" s="107">
        <f t="shared" si="15"/>
        <v>1.0430723848324246</v>
      </c>
      <c r="J66" s="107">
        <f t="shared" si="15"/>
        <v>1.1489125293076061</v>
      </c>
      <c r="K66" s="65"/>
      <c r="L66" s="65"/>
    </row>
    <row r="67" spans="1:22" s="68" customFormat="1" ht="12" customHeight="1">
      <c r="C67" s="82"/>
      <c r="D67" s="75"/>
      <c r="E67" s="75"/>
      <c r="F67" s="75"/>
      <c r="G67" s="75"/>
      <c r="H67" s="75"/>
      <c r="I67" s="75"/>
      <c r="J67" s="75"/>
      <c r="K67" s="65"/>
      <c r="L67" s="65"/>
    </row>
    <row r="68" spans="1:22" s="68" customFormat="1" ht="12" customHeight="1">
      <c r="B68" s="75"/>
      <c r="C68" s="80" t="s">
        <v>568</v>
      </c>
      <c r="D68" s="80" t="s">
        <v>548</v>
      </c>
      <c r="E68" s="88"/>
      <c r="F68" s="80"/>
      <c r="G68" s="81"/>
      <c r="H68" s="81"/>
      <c r="I68" s="81"/>
      <c r="J68" s="81"/>
      <c r="K68" s="65"/>
      <c r="L68" s="65"/>
      <c r="V68" s="65"/>
    </row>
    <row r="69" spans="1:22" s="68" customFormat="1" ht="12" customHeight="1">
      <c r="B69" s="65"/>
      <c r="C69" s="93"/>
      <c r="D69" s="92">
        <f>C9</f>
        <v>0</v>
      </c>
      <c r="E69" s="92">
        <f t="shared" ref="E69:J69" si="16">D9</f>
        <v>1</v>
      </c>
      <c r="F69" s="92">
        <f t="shared" si="16"/>
        <v>2</v>
      </c>
      <c r="G69" s="92">
        <f t="shared" si="16"/>
        <v>3</v>
      </c>
      <c r="H69" s="92">
        <f t="shared" si="16"/>
        <v>4</v>
      </c>
      <c r="I69" s="92">
        <f t="shared" si="16"/>
        <v>5</v>
      </c>
      <c r="J69" s="92">
        <f t="shared" si="16"/>
        <v>6</v>
      </c>
      <c r="K69" s="65"/>
      <c r="L69" s="65"/>
      <c r="V69" s="65"/>
    </row>
    <row r="70" spans="1:22" s="68" customFormat="1" ht="12" customHeight="1">
      <c r="B70" s="65"/>
      <c r="C70" s="97">
        <v>25</v>
      </c>
      <c r="D70" s="96">
        <v>17.899999999999999</v>
      </c>
      <c r="E70" s="96">
        <v>18.5</v>
      </c>
      <c r="F70" s="96">
        <v>18.2</v>
      </c>
      <c r="G70" s="96">
        <v>18.3</v>
      </c>
      <c r="H70" s="96">
        <v>18.399999999999999</v>
      </c>
      <c r="I70" s="96">
        <v>18.600000000000001</v>
      </c>
      <c r="J70" s="96">
        <v>19.2</v>
      </c>
      <c r="K70" s="65"/>
      <c r="L70" s="65"/>
      <c r="V70" s="65"/>
    </row>
    <row r="71" spans="1:22" s="68" customFormat="1" ht="12" customHeight="1">
      <c r="B71" s="65"/>
      <c r="C71" s="97">
        <v>26</v>
      </c>
      <c r="D71" s="96">
        <v>17.7</v>
      </c>
      <c r="E71" s="96">
        <v>18.100000000000001</v>
      </c>
      <c r="F71" s="96">
        <v>18</v>
      </c>
      <c r="G71" s="96">
        <v>17.8</v>
      </c>
      <c r="H71" s="96">
        <v>18.600000000000001</v>
      </c>
      <c r="I71" s="96">
        <v>18.600000000000001</v>
      </c>
      <c r="J71" s="96">
        <v>20</v>
      </c>
      <c r="K71" s="65"/>
      <c r="L71" s="65"/>
      <c r="V71" s="65"/>
    </row>
    <row r="72" spans="1:22" s="68" customFormat="1" ht="12" customHeight="1">
      <c r="B72" s="65"/>
      <c r="C72" s="97">
        <v>27</v>
      </c>
      <c r="D72" s="96">
        <v>16.8</v>
      </c>
      <c r="E72" s="96">
        <v>17.3</v>
      </c>
      <c r="F72" s="96">
        <v>17.2</v>
      </c>
      <c r="G72" s="96">
        <v>17</v>
      </c>
      <c r="H72" s="96">
        <v>17</v>
      </c>
      <c r="I72" s="96">
        <v>17.100000000000001</v>
      </c>
      <c r="J72" s="96">
        <v>17.899999999999999</v>
      </c>
      <c r="K72" s="65"/>
      <c r="L72" s="65"/>
      <c r="V72" s="65"/>
    </row>
    <row r="73" spans="1:22" s="68" customFormat="1" ht="12" customHeight="1">
      <c r="B73" s="65"/>
      <c r="C73" s="97">
        <v>28</v>
      </c>
      <c r="D73" s="96">
        <v>18.100000000000001</v>
      </c>
      <c r="E73" s="96">
        <v>18.8</v>
      </c>
      <c r="F73" s="96">
        <v>19</v>
      </c>
      <c r="G73" s="96">
        <v>18.600000000000001</v>
      </c>
      <c r="H73" s="96">
        <v>18.8</v>
      </c>
      <c r="I73" s="96">
        <v>19.399999999999999</v>
      </c>
      <c r="J73" s="96">
        <v>20.5</v>
      </c>
      <c r="K73" s="65"/>
      <c r="L73" s="65"/>
      <c r="V73" s="65"/>
    </row>
    <row r="74" spans="1:22" s="68" customFormat="1" ht="12" customHeight="1">
      <c r="B74" s="65"/>
      <c r="C74" s="97">
        <v>29</v>
      </c>
      <c r="D74" s="96">
        <v>16.5</v>
      </c>
      <c r="E74" s="96">
        <v>17</v>
      </c>
      <c r="F74" s="96">
        <v>16.899999999999999</v>
      </c>
      <c r="G74" s="96">
        <v>16.600000000000001</v>
      </c>
      <c r="H74" s="96">
        <v>17.399999999999999</v>
      </c>
      <c r="I74" s="96">
        <v>17.3</v>
      </c>
      <c r="J74" s="96">
        <v>18.8</v>
      </c>
      <c r="K74" s="65"/>
      <c r="L74" s="65"/>
      <c r="V74" s="65"/>
    </row>
    <row r="75" spans="1:22" s="75" customFormat="1" ht="12" customHeight="1">
      <c r="A75" s="65"/>
      <c r="B75" s="65"/>
      <c r="C75" s="97">
        <v>30</v>
      </c>
      <c r="D75" s="96"/>
      <c r="E75" s="96"/>
      <c r="F75" s="96"/>
      <c r="G75" s="96"/>
      <c r="H75" s="96"/>
      <c r="I75" s="96"/>
      <c r="J75" s="96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</row>
    <row r="76" spans="1:22" s="68" customFormat="1" ht="12" customHeight="1">
      <c r="B76" s="65"/>
      <c r="C76" s="102" t="s">
        <v>519</v>
      </c>
      <c r="D76" s="103">
        <f>AVERAGE(D70:D74)</f>
        <v>17.399999999999999</v>
      </c>
      <c r="E76" s="103">
        <f t="shared" ref="E76:J76" si="17">AVERAGE(E70:E74)</f>
        <v>17.940000000000001</v>
      </c>
      <c r="F76" s="103">
        <f t="shared" si="17"/>
        <v>17.860000000000003</v>
      </c>
      <c r="G76" s="103">
        <f t="shared" si="17"/>
        <v>17.660000000000004</v>
      </c>
      <c r="H76" s="103">
        <f t="shared" si="17"/>
        <v>18.04</v>
      </c>
      <c r="I76" s="103">
        <f t="shared" si="17"/>
        <v>18.2</v>
      </c>
      <c r="J76" s="103">
        <f t="shared" si="17"/>
        <v>19.279999999999998</v>
      </c>
      <c r="K76" s="65"/>
      <c r="L76" s="65"/>
      <c r="V76" s="65"/>
    </row>
    <row r="77" spans="1:22" s="68" customFormat="1" ht="12" customHeight="1">
      <c r="B77" s="65"/>
      <c r="C77" s="106" t="s">
        <v>520</v>
      </c>
      <c r="D77" s="107">
        <f>AVERAGE(STDEV(D70:D74))</f>
        <v>0.70710678118654735</v>
      </c>
      <c r="E77" s="107">
        <f t="shared" ref="E77:J77" si="18">AVERAGE(STDEV(E70:E74))</f>
        <v>0.77006493232713835</v>
      </c>
      <c r="F77" s="107">
        <f t="shared" si="18"/>
        <v>0.83546394296821747</v>
      </c>
      <c r="G77" s="107">
        <f t="shared" si="18"/>
        <v>0.84734880657259448</v>
      </c>
      <c r="H77" s="107">
        <f t="shared" si="18"/>
        <v>0.79246451024635856</v>
      </c>
      <c r="I77" s="107">
        <f t="shared" si="18"/>
        <v>0.97211110476117835</v>
      </c>
      <c r="J77" s="107">
        <f t="shared" si="18"/>
        <v>1.0183319694480777</v>
      </c>
      <c r="K77" s="65"/>
      <c r="L77" s="65"/>
      <c r="V77" s="65"/>
    </row>
    <row r="78" spans="1:22" s="68" customFormat="1" ht="12" customHeight="1"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V78" s="65"/>
    </row>
    <row r="79" spans="1:22" s="68" customFormat="1" ht="12" customHeight="1">
      <c r="B79" s="65"/>
      <c r="C79" s="65"/>
      <c r="D79" s="75"/>
      <c r="E79" s="75"/>
      <c r="F79" s="75"/>
      <c r="G79" s="75"/>
      <c r="H79" s="65"/>
      <c r="K79" s="65"/>
      <c r="L79" s="65"/>
      <c r="V79" s="65"/>
    </row>
    <row r="80" spans="1:22" s="68" customFormat="1" ht="12" customHeight="1">
      <c r="B80" s="65"/>
      <c r="C80" s="65"/>
      <c r="D80" s="75"/>
      <c r="E80" s="75"/>
      <c r="F80" s="75"/>
      <c r="G80" s="75"/>
      <c r="H80" s="65"/>
      <c r="K80" s="65"/>
      <c r="L80" s="65"/>
      <c r="V80" s="65"/>
    </row>
    <row r="81" spans="2:22" s="68" customFormat="1" ht="12" customHeight="1">
      <c r="B81" s="65"/>
      <c r="C81" s="65"/>
      <c r="D81" s="75"/>
      <c r="E81" s="75"/>
      <c r="F81" s="75"/>
      <c r="G81" s="75"/>
      <c r="H81" s="65"/>
      <c r="K81" s="65"/>
      <c r="L81" s="65"/>
      <c r="V81" s="65"/>
    </row>
    <row r="82" spans="2:22" s="68" customFormat="1" ht="12" customHeight="1">
      <c r="B82" s="65"/>
      <c r="C82" s="65"/>
      <c r="D82" s="75"/>
      <c r="E82" s="75"/>
      <c r="F82" s="75"/>
      <c r="G82" s="75"/>
      <c r="H82" s="65"/>
      <c r="K82" s="65"/>
      <c r="L82" s="65"/>
      <c r="V82" s="65"/>
    </row>
    <row r="83" spans="2:22" s="68" customFormat="1" ht="12" customHeight="1">
      <c r="B83" s="65"/>
      <c r="C83" s="65"/>
      <c r="D83" s="75"/>
      <c r="E83" s="75"/>
      <c r="F83" s="75"/>
      <c r="G83" s="75"/>
      <c r="H83" s="65"/>
      <c r="K83" s="65"/>
      <c r="L83" s="65"/>
      <c r="V83" s="65"/>
    </row>
    <row r="84" spans="2:22" s="68" customFormat="1" ht="12" customHeight="1"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V84" s="65"/>
    </row>
    <row r="85" spans="2:22" ht="12" customHeight="1"/>
    <row r="86" spans="2:22" ht="12" customHeight="1"/>
    <row r="87" spans="2:22" ht="12" customHeight="1"/>
    <row r="88" spans="2:22" ht="12" customHeight="1"/>
    <row r="89" spans="2:22" ht="12" customHeight="1"/>
    <row r="90" spans="2:22" ht="12" customHeight="1">
      <c r="V90" s="68"/>
    </row>
    <row r="91" spans="2:22" ht="12" customHeight="1">
      <c r="V91" s="68"/>
    </row>
    <row r="92" spans="2:22" ht="12" customHeight="1">
      <c r="V92" s="68"/>
    </row>
    <row r="93" spans="2:22" ht="12" customHeight="1">
      <c r="V93" s="68"/>
    </row>
    <row r="94" spans="2:22" ht="12" customHeight="1">
      <c r="V94" s="68"/>
    </row>
    <row r="95" spans="2:22" ht="12" customHeight="1">
      <c r="V95" s="68"/>
    </row>
    <row r="96" spans="2:22" ht="12" customHeight="1">
      <c r="V96" s="68"/>
    </row>
    <row r="97" spans="2:22" ht="12" customHeight="1">
      <c r="V97" s="68"/>
    </row>
    <row r="98" spans="2:22" ht="12" customHeight="1">
      <c r="V98" s="68"/>
    </row>
    <row r="99" spans="2:22" ht="12" customHeight="1">
      <c r="V99" s="68"/>
    </row>
    <row r="100" spans="2:22" ht="12" customHeight="1">
      <c r="V100" s="68"/>
    </row>
    <row r="101" spans="2:22" ht="12" customHeight="1">
      <c r="V101" s="68"/>
    </row>
    <row r="102" spans="2:22" ht="12" customHeight="1">
      <c r="V102" s="68"/>
    </row>
    <row r="103" spans="2:22" ht="12" customHeight="1">
      <c r="V103" s="68"/>
    </row>
    <row r="104" spans="2:22" ht="12" customHeight="1">
      <c r="V104" s="68"/>
    </row>
    <row r="105" spans="2:22" ht="12" customHeight="1">
      <c r="V105" s="68"/>
    </row>
    <row r="106" spans="2:22" ht="12" customHeight="1"/>
    <row r="107" spans="2:22" s="68" customFormat="1" ht="12" customHeight="1"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V107" s="65"/>
    </row>
    <row r="108" spans="2:22" s="68" customFormat="1" ht="12" customHeight="1"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V108" s="65"/>
    </row>
    <row r="109" spans="2:22" s="68" customFormat="1" ht="12" customHeight="1"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V109" s="65"/>
    </row>
    <row r="110" spans="2:22" s="68" customFormat="1" ht="12" customHeight="1"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V110" s="65"/>
    </row>
    <row r="111" spans="2:22" s="68" customFormat="1" ht="12" customHeight="1"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V111" s="65"/>
    </row>
    <row r="112" spans="2:22" s="68" customFormat="1" ht="12" customHeight="1"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V112" s="65"/>
    </row>
    <row r="113" spans="2:22" s="68" customFormat="1" ht="12" customHeight="1"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V113" s="65"/>
    </row>
    <row r="114" spans="2:22" s="68" customFormat="1" ht="12" customHeight="1"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V114" s="65"/>
    </row>
    <row r="115" spans="2:22" s="68" customFormat="1" ht="12" customHeight="1"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V115" s="65"/>
    </row>
    <row r="116" spans="2:22" s="68" customFormat="1" ht="12" customHeight="1"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V116" s="65"/>
    </row>
    <row r="117" spans="2:22" s="68" customFormat="1" ht="12" customHeight="1"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V117" s="65"/>
    </row>
    <row r="118" spans="2:22" s="68" customFormat="1" ht="12" customHeight="1"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V118" s="65"/>
    </row>
    <row r="119" spans="2:22" s="68" customFormat="1" ht="12" customHeight="1"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V119" s="65"/>
    </row>
    <row r="120" spans="2:22" s="68" customFormat="1" ht="12" customHeight="1"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V120" s="65"/>
    </row>
    <row r="121" spans="2:22" s="68" customFormat="1" ht="12" customHeight="1"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V121" s="65"/>
    </row>
    <row r="122" spans="2:22" s="68" customFormat="1" ht="12" customHeight="1"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V122" s="65"/>
    </row>
    <row r="123" spans="2:22" ht="12" customHeight="1"/>
    <row r="124" spans="2:22" ht="12" customHeight="1"/>
    <row r="125" spans="2:22" ht="12" customHeight="1"/>
    <row r="126" spans="2:22" ht="12" customHeight="1"/>
    <row r="127" spans="2:22" ht="12" customHeight="1"/>
    <row r="128" spans="2:22" ht="12" customHeight="1"/>
    <row r="129" spans="20:21" ht="12" customHeight="1"/>
    <row r="130" spans="20:21" ht="12" customHeight="1"/>
    <row r="131" spans="20:21" ht="12" customHeight="1"/>
    <row r="132" spans="20:21" ht="12" customHeight="1"/>
    <row r="133" spans="20:21" ht="12" customHeight="1"/>
    <row r="134" spans="20:21" ht="12" customHeight="1"/>
    <row r="135" spans="20:21" ht="12" customHeight="1"/>
    <row r="136" spans="20:21" ht="12" customHeight="1"/>
    <row r="137" spans="20:21" ht="12" customHeight="1"/>
    <row r="138" spans="20:21" ht="12" customHeight="1"/>
    <row r="139" spans="20:21" ht="12" customHeight="1"/>
    <row r="140" spans="20:21" ht="12" customHeight="1"/>
    <row r="141" spans="20:21" ht="12" customHeight="1"/>
    <row r="142" spans="20:21" ht="12" customHeight="1"/>
    <row r="143" spans="20:21" ht="12" customHeight="1">
      <c r="T143" s="68"/>
      <c r="U143" s="68"/>
    </row>
    <row r="144" spans="20:21" ht="12" customHeight="1">
      <c r="T144" s="68"/>
      <c r="U144" s="68"/>
    </row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</sheetData>
  <phoneticPr fontId="1"/>
  <printOptions horizontalCentered="1"/>
  <pageMargins left="0" right="0" top="0.78000000000000014" bottom="0.39000000000000007" header="0" footer="0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O307"/>
  <sheetViews>
    <sheetView zoomScale="55" zoomScaleNormal="55" workbookViewId="0">
      <selection activeCell="D1" sqref="D1"/>
    </sheetView>
  </sheetViews>
  <sheetFormatPr defaultColWidth="8.75" defaultRowHeight="15"/>
  <cols>
    <col min="1" max="2" width="30.75" style="6" bestFit="1" customWidth="1"/>
    <col min="3" max="6" width="10.75" style="5" customWidth="1"/>
    <col min="7" max="46" width="10.75" style="6" customWidth="1"/>
    <col min="47" max="16384" width="8.75" style="6"/>
  </cols>
  <sheetData>
    <row r="1" spans="1:15">
      <c r="A1" s="116" t="s">
        <v>11</v>
      </c>
      <c r="B1" s="116" t="s">
        <v>11</v>
      </c>
      <c r="C1" s="64" t="s">
        <v>12</v>
      </c>
    </row>
    <row r="2" spans="1:15">
      <c r="A2" s="116"/>
      <c r="B2" s="116"/>
      <c r="C2" s="7" t="s">
        <v>13</v>
      </c>
    </row>
    <row r="3" spans="1:15" s="11" customFormat="1">
      <c r="A3" s="116"/>
      <c r="B3" s="116"/>
      <c r="C3" s="8" t="s">
        <v>14</v>
      </c>
      <c r="D3" s="9"/>
      <c r="E3" s="10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>
      <c r="A4" s="12" t="s">
        <v>15</v>
      </c>
      <c r="B4" s="12" t="s">
        <v>16</v>
      </c>
      <c r="C4" s="13">
        <v>-1.0981468771448233</v>
      </c>
      <c r="D4" s="14"/>
      <c r="E4" s="14"/>
      <c r="F4" s="14"/>
    </row>
    <row r="5" spans="1:15">
      <c r="A5" s="12" t="s">
        <v>17</v>
      </c>
      <c r="B5" s="12" t="s">
        <v>18</v>
      </c>
      <c r="C5" s="15">
        <v>96.115107913669064</v>
      </c>
      <c r="D5" s="14"/>
      <c r="E5" s="14"/>
      <c r="F5" s="14"/>
    </row>
    <row r="6" spans="1:15">
      <c r="A6" s="12" t="s">
        <v>19</v>
      </c>
      <c r="B6" s="12" t="s">
        <v>20</v>
      </c>
      <c r="C6" s="15">
        <v>86.302032913843178</v>
      </c>
      <c r="D6" s="14"/>
      <c r="E6" s="14"/>
      <c r="F6" s="14"/>
    </row>
    <row r="7" spans="1:15">
      <c r="A7" s="12" t="s">
        <v>21</v>
      </c>
      <c r="B7" s="12" t="s">
        <v>22</v>
      </c>
      <c r="C7" s="13">
        <v>-0.12158054711246535</v>
      </c>
      <c r="D7" s="14"/>
      <c r="E7" s="14"/>
      <c r="F7" s="14"/>
    </row>
    <row r="8" spans="1:15">
      <c r="A8" s="12" t="s">
        <v>23</v>
      </c>
      <c r="B8" s="12" t="s">
        <v>24</v>
      </c>
      <c r="C8" s="13">
        <v>17.955112219451365</v>
      </c>
      <c r="D8" s="14"/>
      <c r="E8" s="14"/>
      <c r="F8" s="14"/>
    </row>
    <row r="9" spans="1:15">
      <c r="A9" s="12" t="s">
        <v>25</v>
      </c>
      <c r="B9" s="12" t="s">
        <v>26</v>
      </c>
      <c r="C9" s="13">
        <v>0.17761989342806039</v>
      </c>
      <c r="D9" s="14"/>
      <c r="E9" s="14"/>
      <c r="F9" s="14"/>
    </row>
    <row r="10" spans="1:15">
      <c r="A10" s="12" t="s">
        <v>27</v>
      </c>
      <c r="B10" s="12" t="s">
        <v>28</v>
      </c>
      <c r="C10" s="13">
        <v>9.9644128113878914</v>
      </c>
      <c r="D10" s="14"/>
      <c r="E10" s="14"/>
      <c r="F10" s="14"/>
    </row>
    <row r="11" spans="1:15">
      <c r="A11" s="12" t="s">
        <v>29</v>
      </c>
      <c r="B11" s="12" t="s">
        <v>30</v>
      </c>
      <c r="C11" s="13">
        <v>13.4020618556701</v>
      </c>
      <c r="D11" s="14"/>
      <c r="E11" s="14"/>
      <c r="F11" s="14"/>
    </row>
    <row r="12" spans="1:15">
      <c r="A12" s="12" t="s">
        <v>31</v>
      </c>
      <c r="B12" s="12" t="s">
        <v>32</v>
      </c>
      <c r="C12" s="13">
        <v>17.85714285714284</v>
      </c>
      <c r="D12" s="14"/>
      <c r="E12" s="14"/>
      <c r="F12" s="14"/>
    </row>
    <row r="13" spans="1:15">
      <c r="A13" s="12" t="s">
        <v>33</v>
      </c>
      <c r="B13" s="12" t="s">
        <v>34</v>
      </c>
      <c r="C13" s="13">
        <v>0.98039215686274161</v>
      </c>
      <c r="D13" s="14"/>
      <c r="E13" s="14"/>
      <c r="F13" s="14"/>
    </row>
    <row r="14" spans="1:15">
      <c r="A14" s="12" t="s">
        <v>35</v>
      </c>
      <c r="B14" s="12" t="s">
        <v>36</v>
      </c>
      <c r="C14" s="15">
        <v>87.974683544303801</v>
      </c>
      <c r="D14" s="14"/>
      <c r="E14" s="14"/>
      <c r="F14" s="14"/>
    </row>
    <row r="15" spans="1:15">
      <c r="A15" s="12" t="s">
        <v>37</v>
      </c>
      <c r="B15" s="12" t="s">
        <v>38</v>
      </c>
      <c r="C15" s="13">
        <v>43.488824101069</v>
      </c>
      <c r="D15" s="14"/>
      <c r="E15" s="14"/>
      <c r="F15" s="14"/>
    </row>
    <row r="16" spans="1:15">
      <c r="A16" s="12" t="s">
        <v>39</v>
      </c>
      <c r="B16" s="12" t="s">
        <v>40</v>
      </c>
      <c r="C16" s="13">
        <v>3.6606624055781634</v>
      </c>
      <c r="D16" s="14"/>
      <c r="E16" s="14"/>
      <c r="F16" s="14"/>
    </row>
    <row r="17" spans="1:6">
      <c r="A17" s="12" t="s">
        <v>41</v>
      </c>
      <c r="B17" s="12" t="s">
        <v>42</v>
      </c>
      <c r="C17" s="13">
        <v>-3.4257748776508778</v>
      </c>
      <c r="D17" s="14"/>
      <c r="E17" s="14"/>
      <c r="F17" s="14"/>
    </row>
    <row r="18" spans="1:6">
      <c r="A18" s="12" t="s">
        <v>43</v>
      </c>
      <c r="B18" s="12" t="s">
        <v>44</v>
      </c>
      <c r="C18" s="13">
        <v>-0.86139389193420346</v>
      </c>
      <c r="D18" s="14"/>
      <c r="E18" s="14"/>
      <c r="F18" s="14"/>
    </row>
    <row r="19" spans="1:6">
      <c r="A19" s="12" t="s">
        <v>45</v>
      </c>
      <c r="B19" s="12" t="s">
        <v>46</v>
      </c>
      <c r="C19" s="13">
        <v>0.66666666666667096</v>
      </c>
      <c r="D19" s="14"/>
      <c r="E19" s="14"/>
      <c r="F19" s="14"/>
    </row>
    <row r="20" spans="1:6">
      <c r="A20" s="12" t="s">
        <v>47</v>
      </c>
      <c r="B20" s="12" t="s">
        <v>48</v>
      </c>
      <c r="C20" s="13">
        <v>-3.61328125</v>
      </c>
      <c r="D20" s="14"/>
      <c r="E20" s="14"/>
      <c r="F20" s="14"/>
    </row>
    <row r="21" spans="1:6">
      <c r="A21" s="12" t="s">
        <v>49</v>
      </c>
      <c r="B21" s="12" t="s">
        <v>50</v>
      </c>
      <c r="C21" s="13">
        <v>-1.6415868673050449</v>
      </c>
      <c r="D21" s="14"/>
      <c r="E21" s="14"/>
      <c r="F21" s="14"/>
    </row>
    <row r="22" spans="1:6">
      <c r="A22" s="12" t="s">
        <v>51</v>
      </c>
      <c r="B22" s="12" t="s">
        <v>52</v>
      </c>
      <c r="C22" s="13">
        <v>3.9817974971558479</v>
      </c>
      <c r="D22" s="14"/>
      <c r="E22" s="14"/>
      <c r="F22" s="14"/>
    </row>
    <row r="23" spans="1:6">
      <c r="A23" s="12" t="s">
        <v>53</v>
      </c>
      <c r="B23" s="12" t="s">
        <v>54</v>
      </c>
      <c r="C23" s="13">
        <v>4.7789725209080096</v>
      </c>
      <c r="D23" s="14"/>
      <c r="E23" s="14"/>
      <c r="F23" s="14"/>
    </row>
    <row r="24" spans="1:6">
      <c r="A24" s="12" t="s">
        <v>55</v>
      </c>
      <c r="B24" s="12" t="s">
        <v>56</v>
      </c>
      <c r="C24" s="13">
        <v>-2.1834061135371119</v>
      </c>
      <c r="D24" s="14"/>
      <c r="E24" s="14"/>
      <c r="F24" s="14"/>
    </row>
    <row r="25" spans="1:6">
      <c r="A25" s="12" t="s">
        <v>57</v>
      </c>
      <c r="B25" s="12" t="s">
        <v>58</v>
      </c>
      <c r="C25" s="13">
        <v>2.8306264501160028</v>
      </c>
      <c r="D25" s="14"/>
      <c r="E25" s="14"/>
      <c r="F25" s="14"/>
    </row>
    <row r="26" spans="1:6">
      <c r="A26" s="12" t="s">
        <v>59</v>
      </c>
      <c r="B26" s="12" t="s">
        <v>60</v>
      </c>
      <c r="C26" s="13">
        <v>-3.3622007131940856</v>
      </c>
      <c r="D26" s="14"/>
      <c r="E26" s="14"/>
      <c r="F26" s="14"/>
    </row>
    <row r="27" spans="1:6">
      <c r="A27" s="12" t="s">
        <v>61</v>
      </c>
      <c r="B27" s="12" t="s">
        <v>62</v>
      </c>
      <c r="C27" s="13">
        <v>-8.9893617021276526</v>
      </c>
      <c r="D27" s="14"/>
      <c r="E27" s="14"/>
      <c r="F27" s="14"/>
    </row>
    <row r="28" spans="1:6">
      <c r="A28" s="12" t="s">
        <v>63</v>
      </c>
      <c r="B28" s="12" t="s">
        <v>64</v>
      </c>
      <c r="C28" s="13">
        <v>-5.7155322862129321</v>
      </c>
      <c r="D28" s="14"/>
      <c r="E28" s="14"/>
      <c r="F28" s="14"/>
    </row>
    <row r="29" spans="1:6">
      <c r="A29" s="12" t="s">
        <v>65</v>
      </c>
      <c r="B29" s="12" t="s">
        <v>335</v>
      </c>
      <c r="C29" s="13">
        <v>-4.8643113159241969</v>
      </c>
      <c r="D29" s="14"/>
      <c r="E29" s="14"/>
      <c r="F29" s="14"/>
    </row>
    <row r="30" spans="1:6">
      <c r="A30" s="12" t="s">
        <v>67</v>
      </c>
      <c r="B30" s="12" t="s">
        <v>68</v>
      </c>
      <c r="C30" s="13">
        <v>-9.1168091168091223</v>
      </c>
      <c r="D30" s="14"/>
      <c r="E30" s="14"/>
      <c r="F30" s="14"/>
    </row>
    <row r="31" spans="1:6">
      <c r="A31" s="12" t="s">
        <v>69</v>
      </c>
      <c r="B31" s="12" t="s">
        <v>70</v>
      </c>
      <c r="C31" s="13">
        <v>-3.5479632063074806</v>
      </c>
      <c r="D31" s="14"/>
      <c r="E31" s="14"/>
      <c r="F31" s="14"/>
    </row>
    <row r="32" spans="1:6">
      <c r="A32" s="12" t="s">
        <v>71</v>
      </c>
      <c r="B32" s="12" t="s">
        <v>72</v>
      </c>
      <c r="C32" s="13">
        <v>-1.6714422158548237</v>
      </c>
      <c r="D32" s="14"/>
      <c r="E32" s="14"/>
      <c r="F32" s="14"/>
    </row>
    <row r="33" spans="1:6">
      <c r="A33" s="12" t="s">
        <v>73</v>
      </c>
      <c r="B33" s="12" t="s">
        <v>74</v>
      </c>
      <c r="C33" s="13">
        <v>-0.69930069930070893</v>
      </c>
      <c r="D33" s="14"/>
      <c r="E33" s="14"/>
      <c r="F33" s="14"/>
    </row>
    <row r="34" spans="1:6">
      <c r="A34" s="12" t="s">
        <v>75</v>
      </c>
      <c r="B34" s="12" t="s">
        <v>76</v>
      </c>
      <c r="C34" s="13">
        <v>-6.2061521856449309</v>
      </c>
      <c r="D34" s="14"/>
      <c r="E34" s="14"/>
      <c r="F34" s="14"/>
    </row>
    <row r="35" spans="1:6">
      <c r="A35" s="12" t="s">
        <v>77</v>
      </c>
      <c r="B35" s="12" t="s">
        <v>78</v>
      </c>
      <c r="C35" s="13">
        <v>25.113236034222432</v>
      </c>
      <c r="D35" s="14"/>
      <c r="E35" s="14"/>
      <c r="F35" s="14"/>
    </row>
    <row r="36" spans="1:6">
      <c r="A36" s="12" t="s">
        <v>79</v>
      </c>
      <c r="B36" s="12" t="s">
        <v>80</v>
      </c>
      <c r="C36" s="13">
        <v>5.5112881806108955</v>
      </c>
      <c r="D36" s="14"/>
      <c r="E36" s="14"/>
      <c r="F36" s="14"/>
    </row>
    <row r="37" spans="1:6">
      <c r="A37" s="12" t="s">
        <v>81</v>
      </c>
      <c r="B37" s="12" t="s">
        <v>82</v>
      </c>
      <c r="C37" s="13">
        <v>5.1032806804374164</v>
      </c>
      <c r="D37" s="14"/>
      <c r="E37" s="14"/>
      <c r="F37" s="14"/>
    </row>
    <row r="38" spans="1:6">
      <c r="A38" s="12" t="s">
        <v>83</v>
      </c>
      <c r="B38" s="12" t="s">
        <v>84</v>
      </c>
      <c r="C38" s="13">
        <v>3.3682634730538896</v>
      </c>
      <c r="D38" s="14"/>
      <c r="E38" s="14"/>
      <c r="F38" s="14"/>
    </row>
    <row r="39" spans="1:6">
      <c r="A39" s="12" t="s">
        <v>85</v>
      </c>
      <c r="B39" s="12" t="s">
        <v>86</v>
      </c>
      <c r="C39" s="13">
        <v>4.8387096774193505</v>
      </c>
      <c r="D39" s="14"/>
      <c r="E39" s="14"/>
      <c r="F39" s="14"/>
    </row>
    <row r="40" spans="1:6">
      <c r="A40" s="12" t="s">
        <v>87</v>
      </c>
      <c r="B40" s="12" t="s">
        <v>88</v>
      </c>
      <c r="C40" s="13">
        <v>1.2569130216188995</v>
      </c>
      <c r="D40" s="14"/>
      <c r="E40" s="14"/>
      <c r="F40" s="14"/>
    </row>
    <row r="41" spans="1:6">
      <c r="A41" s="12" t="s">
        <v>89</v>
      </c>
      <c r="B41" s="12" t="s">
        <v>90</v>
      </c>
      <c r="C41" s="13">
        <v>3.7391304347826004</v>
      </c>
      <c r="D41" s="14"/>
      <c r="E41" s="14"/>
      <c r="F41" s="14"/>
    </row>
    <row r="42" spans="1:6">
      <c r="A42" s="12" t="s">
        <v>91</v>
      </c>
      <c r="B42" s="12" t="s">
        <v>92</v>
      </c>
      <c r="C42" s="13">
        <v>6.2861271676300401</v>
      </c>
      <c r="D42" s="14"/>
      <c r="E42" s="14"/>
      <c r="F42" s="14"/>
    </row>
    <row r="43" spans="1:6">
      <c r="A43" s="12" t="s">
        <v>93</v>
      </c>
      <c r="B43" s="12" t="s">
        <v>94</v>
      </c>
      <c r="C43" s="13">
        <v>-3.1176192725554941</v>
      </c>
      <c r="D43" s="14"/>
      <c r="E43" s="14"/>
      <c r="F43" s="14"/>
    </row>
    <row r="44" spans="1:6">
      <c r="A44" s="12" t="s">
        <v>95</v>
      </c>
      <c r="B44" s="12" t="s">
        <v>96</v>
      </c>
      <c r="C44" s="13">
        <v>18.791602662570405</v>
      </c>
      <c r="D44" s="14"/>
      <c r="E44" s="14"/>
      <c r="F44" s="14"/>
    </row>
    <row r="45" spans="1:6">
      <c r="A45" s="12" t="s">
        <v>97</v>
      </c>
      <c r="B45" s="12" t="s">
        <v>98</v>
      </c>
      <c r="C45" s="13">
        <v>-4.3764988009592498</v>
      </c>
      <c r="D45" s="14"/>
      <c r="E45" s="14"/>
      <c r="F45" s="14"/>
    </row>
    <row r="46" spans="1:6">
      <c r="A46" s="12" t="s">
        <v>99</v>
      </c>
      <c r="B46" s="12" t="s">
        <v>100</v>
      </c>
      <c r="C46" s="13">
        <v>32.117224880382764</v>
      </c>
      <c r="D46" s="14"/>
      <c r="E46" s="14"/>
      <c r="F46" s="14"/>
    </row>
    <row r="47" spans="1:6">
      <c r="A47" s="12" t="s">
        <v>101</v>
      </c>
      <c r="B47" s="12" t="s">
        <v>102</v>
      </c>
      <c r="C47" s="13">
        <v>8.1430745814307315</v>
      </c>
      <c r="D47" s="14"/>
      <c r="E47" s="14"/>
      <c r="F47" s="14"/>
    </row>
    <row r="48" spans="1:6">
      <c r="A48" s="12" t="s">
        <v>103</v>
      </c>
      <c r="B48" s="12" t="s">
        <v>104</v>
      </c>
      <c r="C48" s="13">
        <v>2.1956087824351211</v>
      </c>
      <c r="D48" s="14"/>
      <c r="E48" s="14"/>
      <c r="F48" s="14"/>
    </row>
    <row r="49" spans="1:6">
      <c r="A49" s="12" t="s">
        <v>105</v>
      </c>
      <c r="B49" s="12" t="s">
        <v>106</v>
      </c>
      <c r="C49" s="13">
        <v>0.12277470841006721</v>
      </c>
      <c r="D49" s="14"/>
      <c r="E49" s="14"/>
      <c r="F49" s="14"/>
    </row>
    <row r="50" spans="1:6">
      <c r="A50" s="12" t="s">
        <v>107</v>
      </c>
      <c r="B50" s="12" t="s">
        <v>108</v>
      </c>
      <c r="C50" s="13">
        <v>-5.9551430781129122</v>
      </c>
      <c r="D50" s="14"/>
      <c r="E50" s="14"/>
      <c r="F50" s="14"/>
    </row>
    <row r="51" spans="1:6">
      <c r="A51" s="12" t="s">
        <v>109</v>
      </c>
      <c r="B51" s="12" t="s">
        <v>110</v>
      </c>
      <c r="C51" s="13">
        <v>8.6679413639260581</v>
      </c>
      <c r="D51" s="14"/>
      <c r="E51" s="14"/>
      <c r="F51" s="14"/>
    </row>
    <row r="52" spans="1:6">
      <c r="A52" s="12" t="s">
        <v>111</v>
      </c>
      <c r="B52" s="12" t="s">
        <v>112</v>
      </c>
      <c r="C52" s="13">
        <v>28.499999999999993</v>
      </c>
      <c r="D52" s="14"/>
      <c r="E52" s="14"/>
      <c r="F52" s="14"/>
    </row>
    <row r="53" spans="1:6">
      <c r="A53" s="12" t="s">
        <v>113</v>
      </c>
      <c r="B53" s="12" t="s">
        <v>114</v>
      </c>
      <c r="C53" s="13">
        <v>3.4223134839151292</v>
      </c>
      <c r="D53" s="14"/>
      <c r="E53" s="14"/>
      <c r="F53" s="14"/>
    </row>
    <row r="54" spans="1:6">
      <c r="A54" s="12" t="s">
        <v>115</v>
      </c>
      <c r="B54" s="12" t="s">
        <v>116</v>
      </c>
      <c r="C54" s="13">
        <v>9.4407388404309955</v>
      </c>
      <c r="D54" s="14"/>
      <c r="E54" s="14"/>
      <c r="F54" s="14"/>
    </row>
    <row r="55" spans="1:6">
      <c r="A55" s="12" t="s">
        <v>117</v>
      </c>
      <c r="B55" s="12" t="s">
        <v>118</v>
      </c>
      <c r="C55" s="13">
        <v>16.827852998065772</v>
      </c>
      <c r="D55" s="14"/>
      <c r="E55" s="14"/>
      <c r="F55" s="14"/>
    </row>
    <row r="56" spans="1:6">
      <c r="A56" s="12" t="s">
        <v>119</v>
      </c>
      <c r="B56" s="12" t="s">
        <v>120</v>
      </c>
      <c r="C56" s="13">
        <v>-2.4912587412587506</v>
      </c>
      <c r="D56" s="14"/>
      <c r="E56" s="14"/>
      <c r="F56" s="14"/>
    </row>
    <row r="57" spans="1:6">
      <c r="A57" s="12" t="s">
        <v>121</v>
      </c>
      <c r="B57" s="12" t="s">
        <v>122</v>
      </c>
      <c r="C57" s="13">
        <v>-1.9736842105263053</v>
      </c>
      <c r="D57" s="14"/>
      <c r="E57" s="14"/>
      <c r="F57" s="14"/>
    </row>
    <row r="58" spans="1:6">
      <c r="A58" s="12" t="s">
        <v>123</v>
      </c>
      <c r="B58" s="12" t="s">
        <v>124</v>
      </c>
      <c r="C58" s="13">
        <v>32.974481658692191</v>
      </c>
      <c r="D58" s="14"/>
      <c r="E58" s="14"/>
      <c r="F58" s="14"/>
    </row>
    <row r="59" spans="1:6">
      <c r="A59" s="12" t="s">
        <v>125</v>
      </c>
      <c r="B59" s="12" t="s">
        <v>126</v>
      </c>
      <c r="C59" s="13">
        <v>9.2165898617524444E-2</v>
      </c>
      <c r="D59" s="14"/>
      <c r="E59" s="14"/>
      <c r="F59" s="14"/>
    </row>
    <row r="60" spans="1:6">
      <c r="A60" s="12" t="s">
        <v>127</v>
      </c>
      <c r="B60" s="12" t="s">
        <v>128</v>
      </c>
      <c r="C60" s="13">
        <v>-5.3998981151299086</v>
      </c>
      <c r="D60" s="14"/>
      <c r="E60" s="14"/>
      <c r="F60" s="14"/>
    </row>
    <row r="61" spans="1:6">
      <c r="A61" s="12" t="s">
        <v>129</v>
      </c>
      <c r="B61" s="12" t="s">
        <v>130</v>
      </c>
      <c r="C61" s="13">
        <v>38.021338506304566</v>
      </c>
      <c r="D61" s="14"/>
      <c r="E61" s="14"/>
      <c r="F61" s="14"/>
    </row>
    <row r="62" spans="1:6">
      <c r="A62" s="12" t="s">
        <v>131</v>
      </c>
      <c r="B62" s="12" t="s">
        <v>132</v>
      </c>
      <c r="C62" s="13">
        <v>0.26954177897574594</v>
      </c>
      <c r="D62" s="14"/>
      <c r="E62" s="14"/>
      <c r="F62" s="14"/>
    </row>
    <row r="63" spans="1:6">
      <c r="A63" s="12" t="s">
        <v>133</v>
      </c>
      <c r="B63" s="12" t="s">
        <v>134</v>
      </c>
      <c r="C63" s="15">
        <v>86.905754795663057</v>
      </c>
      <c r="D63" s="14"/>
      <c r="E63" s="14"/>
      <c r="F63" s="14"/>
    </row>
    <row r="64" spans="1:6">
      <c r="A64" s="12" t="s">
        <v>135</v>
      </c>
      <c r="B64" s="12" t="s">
        <v>136</v>
      </c>
      <c r="C64" s="13">
        <v>3.0933062880324713</v>
      </c>
      <c r="D64" s="14"/>
      <c r="E64" s="14"/>
      <c r="F64" s="14"/>
    </row>
    <row r="65" spans="1:6">
      <c r="A65" s="12" t="s">
        <v>137</v>
      </c>
      <c r="B65" s="12" t="s">
        <v>138</v>
      </c>
      <c r="C65" s="13">
        <v>4.8109965635738883</v>
      </c>
      <c r="D65" s="14"/>
      <c r="E65" s="14"/>
      <c r="F65" s="14"/>
    </row>
    <row r="66" spans="1:6">
      <c r="A66" s="12" t="s">
        <v>139</v>
      </c>
      <c r="B66" s="12" t="s">
        <v>140</v>
      </c>
      <c r="C66" s="13">
        <v>7.1205821205821191</v>
      </c>
      <c r="D66" s="14"/>
      <c r="E66" s="14"/>
      <c r="F66" s="14"/>
    </row>
    <row r="67" spans="1:6">
      <c r="A67" s="12" t="s">
        <v>141</v>
      </c>
      <c r="B67" s="12" t="s">
        <v>142</v>
      </c>
      <c r="C67" s="13">
        <v>-6.240409207161135</v>
      </c>
      <c r="D67" s="14"/>
      <c r="E67" s="14"/>
      <c r="F67" s="14"/>
    </row>
    <row r="68" spans="1:6">
      <c r="A68" s="12" t="s">
        <v>143</v>
      </c>
      <c r="B68" s="12" t="s">
        <v>144</v>
      </c>
      <c r="C68" s="13">
        <v>33.582647718773387</v>
      </c>
      <c r="D68" s="14"/>
      <c r="E68" s="14"/>
      <c r="F68" s="14"/>
    </row>
    <row r="69" spans="1:6">
      <c r="A69" s="12" t="s">
        <v>145</v>
      </c>
      <c r="B69" s="12" t="s">
        <v>146</v>
      </c>
      <c r="C69" s="13">
        <v>5.6845476381105042</v>
      </c>
      <c r="D69" s="14"/>
      <c r="E69" s="14"/>
      <c r="F69" s="14"/>
    </row>
    <row r="70" spans="1:6">
      <c r="A70" s="12" t="s">
        <v>147</v>
      </c>
      <c r="B70" s="12" t="s">
        <v>148</v>
      </c>
      <c r="C70" s="13">
        <v>3.0649350649350704</v>
      </c>
      <c r="D70" s="14"/>
      <c r="E70" s="14"/>
      <c r="F70" s="14"/>
    </row>
    <row r="71" spans="1:6">
      <c r="A71" s="12" t="s">
        <v>149</v>
      </c>
      <c r="B71" s="12" t="s">
        <v>150</v>
      </c>
      <c r="C71" s="13">
        <v>8.9084065244667503</v>
      </c>
      <c r="D71" s="14"/>
      <c r="E71" s="14"/>
      <c r="F71" s="14"/>
    </row>
    <row r="72" spans="1:6">
      <c r="A72" s="12" t="s">
        <v>151</v>
      </c>
      <c r="B72" s="12" t="s">
        <v>152</v>
      </c>
      <c r="C72" s="13">
        <v>0.59840425531914043</v>
      </c>
      <c r="D72" s="14"/>
      <c r="E72" s="14"/>
      <c r="F72" s="14"/>
    </row>
    <row r="73" spans="1:6">
      <c r="A73" s="12" t="s">
        <v>153</v>
      </c>
      <c r="B73" s="12" t="s">
        <v>154</v>
      </c>
      <c r="C73" s="13">
        <v>-0.25553662691653045</v>
      </c>
      <c r="D73" s="14"/>
      <c r="E73" s="14"/>
      <c r="F73" s="14"/>
    </row>
    <row r="74" spans="1:6">
      <c r="A74" s="12" t="s">
        <v>155</v>
      </c>
      <c r="B74" s="12" t="s">
        <v>156</v>
      </c>
      <c r="C74" s="13">
        <v>0.91743119266055606</v>
      </c>
      <c r="D74" s="14"/>
      <c r="E74" s="14"/>
      <c r="F74" s="14"/>
    </row>
    <row r="75" spans="1:6">
      <c r="A75" s="12" t="s">
        <v>157</v>
      </c>
      <c r="B75" s="12" t="s">
        <v>158</v>
      </c>
      <c r="C75" s="13">
        <v>2.5282409897794622</v>
      </c>
      <c r="D75" s="14"/>
      <c r="E75" s="14"/>
      <c r="F75" s="14"/>
    </row>
    <row r="76" spans="1:6">
      <c r="A76" s="12" t="s">
        <v>159</v>
      </c>
      <c r="B76" s="12" t="s">
        <v>160</v>
      </c>
      <c r="C76" s="13">
        <v>-4.2518397383483286</v>
      </c>
      <c r="D76" s="14"/>
      <c r="E76" s="14"/>
      <c r="F76" s="14"/>
    </row>
    <row r="77" spans="1:6">
      <c r="A77" s="12" t="s">
        <v>161</v>
      </c>
      <c r="B77" s="12" t="s">
        <v>162</v>
      </c>
      <c r="C77" s="13">
        <v>9.1620111731843483</v>
      </c>
      <c r="D77" s="14"/>
      <c r="E77" s="14"/>
      <c r="F77" s="14"/>
    </row>
    <row r="78" spans="1:6">
      <c r="A78" s="12" t="s">
        <v>163</v>
      </c>
      <c r="B78" s="12" t="s">
        <v>164</v>
      </c>
      <c r="C78" s="15">
        <v>101.14722753346079</v>
      </c>
      <c r="D78" s="14"/>
      <c r="E78" s="14"/>
      <c r="F78" s="14"/>
    </row>
    <row r="79" spans="1:6">
      <c r="A79" s="12" t="s">
        <v>165</v>
      </c>
      <c r="B79" s="12" t="s">
        <v>166</v>
      </c>
      <c r="C79" s="13">
        <v>9.0020576131687235</v>
      </c>
      <c r="D79" s="14"/>
      <c r="E79" s="14"/>
      <c r="F79" s="14"/>
    </row>
    <row r="80" spans="1:6">
      <c r="A80" s="12" t="s">
        <v>167</v>
      </c>
      <c r="B80" s="12" t="s">
        <v>168</v>
      </c>
      <c r="C80" s="13">
        <v>-3.0623020063357931</v>
      </c>
      <c r="D80" s="14"/>
      <c r="E80" s="14"/>
      <c r="F80" s="14"/>
    </row>
    <row r="81" spans="1:6">
      <c r="A81" s="12" t="s">
        <v>169</v>
      </c>
      <c r="B81" s="12" t="s">
        <v>170</v>
      </c>
      <c r="C81" s="13">
        <v>-2.5114155251141579</v>
      </c>
      <c r="D81" s="14"/>
      <c r="E81" s="14"/>
      <c r="F81" s="14"/>
    </row>
    <row r="82" spans="1:6">
      <c r="A82" s="12" t="s">
        <v>171</v>
      </c>
      <c r="B82" s="12" t="s">
        <v>172</v>
      </c>
      <c r="C82" s="13">
        <v>-1.1548556430446055</v>
      </c>
      <c r="D82" s="14"/>
      <c r="E82" s="14"/>
      <c r="F82" s="14"/>
    </row>
    <row r="83" spans="1:6">
      <c r="A83" s="12" t="s">
        <v>173</v>
      </c>
      <c r="B83" s="12" t="s">
        <v>174</v>
      </c>
      <c r="C83" s="13">
        <v>-2.201524132091448</v>
      </c>
      <c r="D83" s="14"/>
      <c r="E83" s="14"/>
      <c r="F83" s="14"/>
    </row>
    <row r="84" spans="1:6">
      <c r="A84" s="12" t="s">
        <v>175</v>
      </c>
      <c r="B84" s="12" t="s">
        <v>176</v>
      </c>
      <c r="C84" s="13">
        <v>12.714206744057488</v>
      </c>
      <c r="D84" s="14"/>
      <c r="E84" s="14"/>
      <c r="F84" s="14"/>
    </row>
    <row r="85" spans="1:6">
      <c r="A85" s="12" t="s">
        <v>177</v>
      </c>
      <c r="B85" s="12" t="s">
        <v>178</v>
      </c>
      <c r="C85" s="15">
        <v>100</v>
      </c>
      <c r="D85" s="14"/>
      <c r="E85" s="14"/>
      <c r="F85" s="14"/>
    </row>
    <row r="86" spans="1:6">
      <c r="A86" s="12" t="s">
        <v>179</v>
      </c>
      <c r="B86" s="12" t="s">
        <v>180</v>
      </c>
      <c r="C86" s="15">
        <v>95.207667731629385</v>
      </c>
      <c r="D86" s="14"/>
      <c r="E86" s="14"/>
      <c r="F86" s="14"/>
    </row>
    <row r="87" spans="1:6">
      <c r="A87" s="12" t="s">
        <v>181</v>
      </c>
      <c r="B87" s="12" t="s">
        <v>182</v>
      </c>
      <c r="C87" s="15">
        <v>95.82494969818913</v>
      </c>
      <c r="D87" s="14"/>
      <c r="E87" s="14"/>
      <c r="F87" s="14"/>
    </row>
    <row r="88" spans="1:6">
      <c r="A88" s="12" t="s">
        <v>183</v>
      </c>
      <c r="B88" s="12" t="s">
        <v>184</v>
      </c>
      <c r="C88" s="15">
        <v>59.734964322120291</v>
      </c>
      <c r="D88" s="14"/>
      <c r="E88" s="14"/>
      <c r="F88" s="14"/>
    </row>
    <row r="89" spans="1:6">
      <c r="A89" s="12" t="s">
        <v>185</v>
      </c>
      <c r="B89" s="12" t="s">
        <v>186</v>
      </c>
      <c r="C89" s="13">
        <v>8.290816326530603</v>
      </c>
      <c r="D89" s="14"/>
      <c r="E89" s="14"/>
      <c r="F89" s="14"/>
    </row>
    <row r="90" spans="1:6">
      <c r="A90" s="12" t="s">
        <v>187</v>
      </c>
      <c r="B90" s="12" t="s">
        <v>188</v>
      </c>
      <c r="C90" s="13">
        <v>-1.1709601873536535</v>
      </c>
      <c r="D90" s="14"/>
      <c r="E90" s="14"/>
      <c r="F90" s="14"/>
    </row>
    <row r="91" spans="1:6">
      <c r="A91" s="12" t="s">
        <v>189</v>
      </c>
      <c r="B91" s="12" t="s">
        <v>190</v>
      </c>
      <c r="C91" s="13">
        <v>8.9639115250291113</v>
      </c>
      <c r="D91" s="14"/>
      <c r="E91" s="14"/>
      <c r="F91" s="14"/>
    </row>
    <row r="92" spans="1:6">
      <c r="A92" s="12" t="s">
        <v>191</v>
      </c>
      <c r="B92" s="12" t="s">
        <v>192</v>
      </c>
      <c r="C92" s="13">
        <v>-1.2634238787113006</v>
      </c>
      <c r="D92" s="14"/>
      <c r="E92" s="14"/>
      <c r="F92" s="14"/>
    </row>
    <row r="93" spans="1:6">
      <c r="A93" s="12" t="s">
        <v>193</v>
      </c>
      <c r="B93" s="12" t="s">
        <v>194</v>
      </c>
      <c r="C93" s="13">
        <v>-3.566333808844524</v>
      </c>
      <c r="D93" s="14"/>
      <c r="E93" s="14"/>
      <c r="F93" s="14"/>
    </row>
    <row r="94" spans="1:6">
      <c r="A94" s="12" t="s">
        <v>195</v>
      </c>
      <c r="B94" s="12" t="s">
        <v>196</v>
      </c>
      <c r="C94" s="13">
        <v>-15.652173913043477</v>
      </c>
      <c r="D94" s="14"/>
      <c r="E94" s="14"/>
      <c r="F94" s="14"/>
    </row>
    <row r="95" spans="1:6">
      <c r="A95" s="12" t="s">
        <v>197</v>
      </c>
      <c r="B95" s="12" t="s">
        <v>198</v>
      </c>
      <c r="C95" s="13">
        <v>-12.244897959183643</v>
      </c>
      <c r="D95" s="14"/>
      <c r="E95" s="14"/>
      <c r="F95" s="14"/>
    </row>
    <row r="96" spans="1:6">
      <c r="A96" s="12" t="s">
        <v>199</v>
      </c>
      <c r="B96" s="12" t="s">
        <v>200</v>
      </c>
      <c r="C96" s="13">
        <v>-19.015659955257291</v>
      </c>
      <c r="D96" s="14"/>
      <c r="E96" s="14"/>
      <c r="F96" s="14"/>
    </row>
    <row r="97" spans="1:6">
      <c r="A97" s="12" t="s">
        <v>201</v>
      </c>
      <c r="B97" s="12" t="s">
        <v>202</v>
      </c>
      <c r="C97" s="13">
        <v>-4.8342541436464215</v>
      </c>
      <c r="D97" s="14"/>
      <c r="E97" s="14"/>
      <c r="F97" s="14"/>
    </row>
    <row r="98" spans="1:6">
      <c r="A98" s="12" t="s">
        <v>203</v>
      </c>
      <c r="B98" s="12" t="s">
        <v>203</v>
      </c>
      <c r="C98" s="13">
        <v>-8.59375</v>
      </c>
      <c r="D98" s="14"/>
      <c r="E98" s="14"/>
      <c r="F98" s="14"/>
    </row>
    <row r="99" spans="1:6">
      <c r="A99" s="12" t="s">
        <v>204</v>
      </c>
      <c r="B99" s="12" t="s">
        <v>205</v>
      </c>
      <c r="C99" s="13">
        <v>-3.3486539724228548</v>
      </c>
      <c r="D99" s="14"/>
      <c r="E99" s="14"/>
      <c r="F99" s="14"/>
    </row>
    <row r="100" spans="1:6">
      <c r="A100" s="12" t="s">
        <v>206</v>
      </c>
      <c r="B100" s="12" t="s">
        <v>207</v>
      </c>
      <c r="C100" s="13">
        <v>-6.6618392469225185</v>
      </c>
      <c r="D100" s="14"/>
      <c r="E100" s="14"/>
      <c r="F100" s="14"/>
    </row>
    <row r="101" spans="1:6">
      <c r="A101" s="12" t="s">
        <v>208</v>
      </c>
      <c r="B101" s="12" t="s">
        <v>209</v>
      </c>
      <c r="C101" s="13">
        <v>8.4834834834834787</v>
      </c>
      <c r="D101" s="14"/>
      <c r="E101" s="14"/>
      <c r="F101" s="14"/>
    </row>
    <row r="102" spans="1:6">
      <c r="A102" s="12" t="s">
        <v>210</v>
      </c>
      <c r="B102" s="12" t="s">
        <v>211</v>
      </c>
      <c r="C102" s="13">
        <v>2.2988505747126409</v>
      </c>
      <c r="D102" s="14"/>
      <c r="E102" s="14"/>
      <c r="F102" s="14"/>
    </row>
    <row r="103" spans="1:6">
      <c r="A103" s="12" t="s">
        <v>212</v>
      </c>
      <c r="B103" s="12" t="s">
        <v>213</v>
      </c>
      <c r="C103" s="13">
        <v>-20.185810810810811</v>
      </c>
      <c r="D103" s="14"/>
      <c r="E103" s="14"/>
      <c r="F103" s="14"/>
    </row>
    <row r="104" spans="1:6">
      <c r="A104" s="12" t="s">
        <v>214</v>
      </c>
      <c r="B104" s="12" t="s">
        <v>214</v>
      </c>
      <c r="C104" s="13">
        <v>-1.1695906432748648</v>
      </c>
      <c r="D104" s="14"/>
      <c r="E104" s="14"/>
      <c r="F104" s="14"/>
    </row>
    <row r="105" spans="1:6">
      <c r="A105" s="12" t="s">
        <v>215</v>
      </c>
      <c r="B105" s="12" t="s">
        <v>216</v>
      </c>
      <c r="C105" s="13">
        <v>-0.6955177743431129</v>
      </c>
      <c r="D105" s="14"/>
      <c r="E105" s="14"/>
      <c r="F105" s="14"/>
    </row>
    <row r="106" spans="1:6">
      <c r="A106" s="12" t="s">
        <v>217</v>
      </c>
      <c r="B106" s="12" t="s">
        <v>218</v>
      </c>
      <c r="C106" s="13">
        <v>-7.431490942870389</v>
      </c>
      <c r="D106" s="14"/>
      <c r="E106" s="14"/>
      <c r="F106" s="14"/>
    </row>
    <row r="107" spans="1:6">
      <c r="A107" s="12" t="s">
        <v>219</v>
      </c>
      <c r="B107" s="12" t="s">
        <v>220</v>
      </c>
      <c r="C107" s="13">
        <v>2.0708082832331387</v>
      </c>
      <c r="D107" s="14"/>
      <c r="E107" s="14"/>
      <c r="F107" s="14"/>
    </row>
    <row r="108" spans="1:6">
      <c r="A108" s="12" t="s">
        <v>221</v>
      </c>
      <c r="B108" s="12" t="s">
        <v>222</v>
      </c>
      <c r="C108" s="13">
        <v>-0.30376670716889542</v>
      </c>
      <c r="D108" s="14"/>
      <c r="E108" s="14"/>
      <c r="F108" s="14"/>
    </row>
    <row r="109" spans="1:6">
      <c r="A109" s="12" t="s">
        <v>223</v>
      </c>
      <c r="B109" s="12" t="s">
        <v>224</v>
      </c>
      <c r="C109" s="13">
        <v>-2.9275808936826131</v>
      </c>
      <c r="D109" s="14"/>
      <c r="E109" s="14"/>
      <c r="F109" s="14"/>
    </row>
    <row r="110" spans="1:6">
      <c r="A110" s="12" t="s">
        <v>225</v>
      </c>
      <c r="B110" s="12" t="s">
        <v>226</v>
      </c>
      <c r="C110" s="13">
        <v>-1.1904761904762085</v>
      </c>
      <c r="D110" s="14"/>
      <c r="E110" s="14"/>
      <c r="F110" s="14"/>
    </row>
    <row r="111" spans="1:6">
      <c r="A111" s="12" t="s">
        <v>227</v>
      </c>
      <c r="B111" s="12" t="s">
        <v>228</v>
      </c>
      <c r="C111" s="13">
        <v>0.28735632183909399</v>
      </c>
      <c r="D111" s="14"/>
      <c r="E111" s="14"/>
      <c r="F111" s="14"/>
    </row>
    <row r="112" spans="1:6">
      <c r="A112" s="12" t="s">
        <v>229</v>
      </c>
      <c r="B112" s="12" t="s">
        <v>230</v>
      </c>
      <c r="C112" s="13">
        <v>-0.97690941385435437</v>
      </c>
      <c r="D112" s="14"/>
      <c r="E112" s="14"/>
      <c r="F112" s="14"/>
    </row>
    <row r="113" spans="1:6">
      <c r="A113" s="12" t="s">
        <v>231</v>
      </c>
      <c r="B113" s="12" t="s">
        <v>232</v>
      </c>
      <c r="C113" s="13">
        <v>-8.9355089355089401</v>
      </c>
      <c r="D113" s="14"/>
      <c r="E113" s="14"/>
      <c r="F113" s="14"/>
    </row>
    <row r="114" spans="1:6">
      <c r="A114" s="12" t="s">
        <v>233</v>
      </c>
      <c r="B114" s="12" t="s">
        <v>234</v>
      </c>
      <c r="C114" s="13">
        <v>-12.187499999999996</v>
      </c>
      <c r="D114" s="14"/>
      <c r="E114" s="14"/>
      <c r="F114" s="14"/>
    </row>
    <row r="115" spans="1:6">
      <c r="A115" s="12" t="s">
        <v>235</v>
      </c>
      <c r="B115" s="12" t="s">
        <v>236</v>
      </c>
      <c r="C115" s="13">
        <v>1.9851116625310139</v>
      </c>
      <c r="D115" s="14"/>
      <c r="E115" s="14"/>
      <c r="F115" s="14"/>
    </row>
    <row r="116" spans="1:6">
      <c r="A116" s="12" t="s">
        <v>237</v>
      </c>
      <c r="B116" s="12" t="s">
        <v>238</v>
      </c>
      <c r="C116" s="13">
        <v>-1.1213047910295426</v>
      </c>
      <c r="D116" s="14"/>
      <c r="E116" s="14"/>
      <c r="F116" s="14"/>
    </row>
    <row r="117" spans="1:6">
      <c r="A117" s="12" t="s">
        <v>239</v>
      </c>
      <c r="B117" s="12" t="s">
        <v>240</v>
      </c>
      <c r="C117" s="13">
        <v>-0.61443932411673341</v>
      </c>
      <c r="D117" s="14"/>
      <c r="E117" s="14"/>
      <c r="F117" s="14"/>
    </row>
    <row r="118" spans="1:6">
      <c r="A118" s="12" t="s">
        <v>241</v>
      </c>
      <c r="B118" s="12" t="s">
        <v>242</v>
      </c>
      <c r="C118" s="13">
        <v>-11.402359108781113</v>
      </c>
      <c r="D118" s="14"/>
      <c r="E118" s="14"/>
      <c r="F118" s="14"/>
    </row>
    <row r="119" spans="1:6">
      <c r="A119" s="12" t="s">
        <v>243</v>
      </c>
      <c r="B119" s="12" t="s">
        <v>244</v>
      </c>
      <c r="C119" s="13">
        <v>-8.193277310924362</v>
      </c>
      <c r="D119" s="14"/>
      <c r="E119" s="14"/>
      <c r="F119" s="14"/>
    </row>
    <row r="120" spans="1:6">
      <c r="A120" s="12" t="s">
        <v>245</v>
      </c>
      <c r="B120" s="12" t="s">
        <v>246</v>
      </c>
      <c r="C120" s="13">
        <v>-4.8920863309352525</v>
      </c>
      <c r="D120" s="14"/>
      <c r="E120" s="14"/>
      <c r="F120" s="14"/>
    </row>
    <row r="121" spans="1:6">
      <c r="A121" s="12" t="s">
        <v>247</v>
      </c>
      <c r="B121" s="12" t="s">
        <v>248</v>
      </c>
      <c r="C121" s="13">
        <v>-3.8311180609851503</v>
      </c>
      <c r="D121" s="14"/>
      <c r="E121" s="14"/>
      <c r="F121" s="14"/>
    </row>
    <row r="122" spans="1:6">
      <c r="A122" s="12" t="s">
        <v>249</v>
      </c>
      <c r="B122" s="12" t="s">
        <v>249</v>
      </c>
      <c r="C122" s="13">
        <v>5.1857585139318818</v>
      </c>
      <c r="D122" s="14"/>
      <c r="E122" s="14"/>
      <c r="F122" s="14"/>
    </row>
    <row r="123" spans="1:6">
      <c r="A123" s="12" t="s">
        <v>250</v>
      </c>
      <c r="B123" s="12" t="s">
        <v>251</v>
      </c>
      <c r="C123" s="13">
        <v>-3.3715925394548263</v>
      </c>
      <c r="D123" s="14"/>
      <c r="E123" s="14"/>
      <c r="F123" s="14"/>
    </row>
    <row r="124" spans="1:6">
      <c r="A124" s="12" t="s">
        <v>252</v>
      </c>
      <c r="B124" s="12" t="s">
        <v>253</v>
      </c>
      <c r="C124" s="13">
        <v>-23.204837490551778</v>
      </c>
      <c r="D124" s="14"/>
      <c r="E124" s="14"/>
      <c r="F124" s="14"/>
    </row>
    <row r="125" spans="1:6">
      <c r="A125" s="12" t="s">
        <v>254</v>
      </c>
      <c r="B125" s="12" t="s">
        <v>255</v>
      </c>
      <c r="C125" s="13">
        <v>-8.0058224163027667</v>
      </c>
      <c r="D125" s="14"/>
      <c r="E125" s="14"/>
      <c r="F125" s="14"/>
    </row>
    <row r="126" spans="1:6">
      <c r="A126" s="12" t="s">
        <v>256</v>
      </c>
      <c r="B126" s="12" t="s">
        <v>257</v>
      </c>
      <c r="C126" s="13">
        <v>-1.5759312320916985</v>
      </c>
      <c r="D126" s="14"/>
      <c r="E126" s="14"/>
      <c r="F126" s="14"/>
    </row>
    <row r="127" spans="1:6">
      <c r="A127" s="12" t="s">
        <v>258</v>
      </c>
      <c r="B127" s="12" t="s">
        <v>258</v>
      </c>
      <c r="C127" s="13">
        <v>-0.40214477211797384</v>
      </c>
      <c r="D127" s="14"/>
      <c r="E127" s="14"/>
      <c r="F127" s="14"/>
    </row>
    <row r="128" spans="1:6">
      <c r="A128" s="12" t="s">
        <v>259</v>
      </c>
      <c r="B128" s="12" t="s">
        <v>260</v>
      </c>
      <c r="C128" s="13">
        <v>-3.3033033033033066</v>
      </c>
      <c r="D128" s="14"/>
      <c r="E128" s="14"/>
      <c r="F128" s="14"/>
    </row>
    <row r="129" spans="1:6">
      <c r="A129" s="12" t="s">
        <v>261</v>
      </c>
      <c r="B129" s="12" t="s">
        <v>262</v>
      </c>
      <c r="C129" s="13">
        <v>-5.1441932969602311</v>
      </c>
      <c r="D129" s="14"/>
      <c r="E129" s="14"/>
      <c r="F129" s="14"/>
    </row>
    <row r="130" spans="1:6">
      <c r="A130" s="12" t="s">
        <v>263</v>
      </c>
      <c r="B130" s="12" t="s">
        <v>264</v>
      </c>
      <c r="C130" s="13">
        <v>0.65515187611674408</v>
      </c>
      <c r="D130" s="14"/>
      <c r="E130" s="14"/>
      <c r="F130" s="14"/>
    </row>
    <row r="131" spans="1:6">
      <c r="A131" s="12" t="s">
        <v>265</v>
      </c>
      <c r="B131" s="12" t="s">
        <v>266</v>
      </c>
      <c r="C131" s="13">
        <v>-8.5152838427947852</v>
      </c>
      <c r="D131" s="14"/>
      <c r="E131" s="14"/>
      <c r="F131" s="14"/>
    </row>
    <row r="132" spans="1:6">
      <c r="A132" s="12" t="s">
        <v>267</v>
      </c>
      <c r="B132" s="12" t="s">
        <v>268</v>
      </c>
      <c r="C132" s="13">
        <v>-2.2282241728561747</v>
      </c>
      <c r="D132" s="14"/>
      <c r="E132" s="14"/>
      <c r="F132" s="14"/>
    </row>
    <row r="133" spans="1:6">
      <c r="A133" s="12" t="s">
        <v>269</v>
      </c>
      <c r="B133" s="12" t="s">
        <v>270</v>
      </c>
      <c r="C133" s="13">
        <v>11.541501976284597</v>
      </c>
      <c r="D133" s="14"/>
      <c r="E133" s="14"/>
      <c r="F133" s="14"/>
    </row>
    <row r="134" spans="1:6">
      <c r="A134" s="12" t="s">
        <v>271</v>
      </c>
      <c r="B134" s="12" t="s">
        <v>272</v>
      </c>
      <c r="C134" s="13">
        <v>-5.1756007393715109</v>
      </c>
      <c r="D134" s="14"/>
      <c r="E134" s="14"/>
      <c r="F134" s="14"/>
    </row>
    <row r="135" spans="1:6">
      <c r="A135" s="12" t="s">
        <v>273</v>
      </c>
      <c r="B135" s="12" t="s">
        <v>274</v>
      </c>
      <c r="C135" s="13">
        <v>-0.77519379844963598</v>
      </c>
      <c r="D135" s="14"/>
      <c r="E135" s="14"/>
      <c r="F135" s="14"/>
    </row>
    <row r="136" spans="1:6">
      <c r="A136" s="12" t="s">
        <v>275</v>
      </c>
      <c r="B136" s="12" t="s">
        <v>276</v>
      </c>
      <c r="C136" s="13">
        <v>-0.62111801242235032</v>
      </c>
      <c r="D136" s="14"/>
      <c r="E136" s="14"/>
      <c r="F136" s="14"/>
    </row>
    <row r="137" spans="1:6">
      <c r="A137" s="12" t="s">
        <v>277</v>
      </c>
      <c r="B137" s="12" t="s">
        <v>278</v>
      </c>
      <c r="C137" s="13">
        <v>-1.9607843137255054</v>
      </c>
      <c r="D137" s="14"/>
      <c r="E137" s="14"/>
      <c r="F137" s="14"/>
    </row>
    <row r="138" spans="1:6">
      <c r="A138" s="12" t="s">
        <v>279</v>
      </c>
      <c r="B138" s="12" t="s">
        <v>280</v>
      </c>
      <c r="C138" s="13">
        <v>-3.4752814488497208</v>
      </c>
      <c r="D138" s="14"/>
      <c r="E138" s="14"/>
      <c r="F138" s="14"/>
    </row>
    <row r="139" spans="1:6">
      <c r="A139" s="12" t="s">
        <v>281</v>
      </c>
      <c r="B139" s="12" t="s">
        <v>282</v>
      </c>
      <c r="C139" s="13">
        <v>-6.7055393586005874</v>
      </c>
      <c r="D139" s="14"/>
      <c r="E139" s="14"/>
      <c r="F139" s="14"/>
    </row>
    <row r="140" spans="1:6">
      <c r="A140" s="12" t="s">
        <v>283</v>
      </c>
      <c r="B140" s="12" t="s">
        <v>284</v>
      </c>
      <c r="C140" s="13">
        <v>0.72463768115942351</v>
      </c>
      <c r="D140" s="14"/>
      <c r="E140" s="14"/>
      <c r="F140" s="14"/>
    </row>
    <row r="141" spans="1:6">
      <c r="A141" s="12" t="s">
        <v>285</v>
      </c>
      <c r="B141" s="12" t="s">
        <v>286</v>
      </c>
      <c r="C141" s="13">
        <v>0.22388059701493601</v>
      </c>
      <c r="D141" s="14"/>
      <c r="E141" s="14"/>
      <c r="F141" s="14"/>
    </row>
    <row r="142" spans="1:6">
      <c r="A142" s="12" t="s">
        <v>287</v>
      </c>
      <c r="B142" s="12" t="s">
        <v>288</v>
      </c>
      <c r="C142" s="13">
        <v>-1.2703252032520318</v>
      </c>
      <c r="D142" s="14"/>
      <c r="E142" s="14"/>
      <c r="F142" s="14"/>
    </row>
    <row r="143" spans="1:6">
      <c r="A143" s="12" t="s">
        <v>289</v>
      </c>
      <c r="B143" s="12" t="s">
        <v>290</v>
      </c>
      <c r="C143" s="13">
        <v>8.26645264847512</v>
      </c>
      <c r="D143" s="14"/>
      <c r="E143" s="14"/>
      <c r="F143" s="14"/>
    </row>
    <row r="144" spans="1:6">
      <c r="A144" s="12" t="s">
        <v>291</v>
      </c>
      <c r="B144" s="12" t="s">
        <v>292</v>
      </c>
      <c r="C144" s="13">
        <v>-0.64516129032259339</v>
      </c>
      <c r="D144" s="14"/>
      <c r="E144" s="14"/>
      <c r="F144" s="14"/>
    </row>
    <row r="145" spans="1:6">
      <c r="A145" s="12" t="s">
        <v>293</v>
      </c>
      <c r="B145" s="12" t="s">
        <v>294</v>
      </c>
      <c r="C145" s="13">
        <v>-4.9473684210526336</v>
      </c>
      <c r="D145" s="14"/>
      <c r="E145" s="14"/>
      <c r="F145" s="14"/>
    </row>
    <row r="146" spans="1:6">
      <c r="A146" s="12" t="s">
        <v>295</v>
      </c>
      <c r="B146" s="12" t="s">
        <v>296</v>
      </c>
      <c r="C146" s="13">
        <v>-3.5897435897435992</v>
      </c>
      <c r="D146" s="14"/>
      <c r="E146" s="14"/>
      <c r="F146" s="14"/>
    </row>
    <row r="147" spans="1:6">
      <c r="A147" s="12" t="s">
        <v>297</v>
      </c>
      <c r="B147" s="12" t="s">
        <v>298</v>
      </c>
      <c r="C147" s="13">
        <v>-13.961605584642257</v>
      </c>
      <c r="D147" s="14"/>
      <c r="E147" s="14"/>
      <c r="F147" s="14"/>
    </row>
    <row r="148" spans="1:6">
      <c r="A148" s="12" t="s">
        <v>299</v>
      </c>
      <c r="B148" s="12" t="s">
        <v>300</v>
      </c>
      <c r="C148" s="13">
        <v>-6.9734004313443565</v>
      </c>
      <c r="D148" s="14"/>
      <c r="E148" s="14"/>
      <c r="F148" s="14"/>
    </row>
    <row r="149" spans="1:6">
      <c r="A149" s="12" t="s">
        <v>301</v>
      </c>
      <c r="B149" s="12" t="s">
        <v>302</v>
      </c>
      <c r="C149" s="13">
        <v>2.0424836601307339</v>
      </c>
      <c r="D149" s="14"/>
      <c r="E149" s="14"/>
      <c r="F149" s="14"/>
    </row>
    <row r="150" spans="1:6">
      <c r="A150" s="12" t="s">
        <v>303</v>
      </c>
      <c r="B150" s="12" t="s">
        <v>304</v>
      </c>
      <c r="C150" s="13">
        <v>18.819776714513559</v>
      </c>
      <c r="D150" s="14"/>
      <c r="E150" s="14"/>
      <c r="F150" s="14"/>
    </row>
    <row r="151" spans="1:6">
      <c r="A151" s="12" t="s">
        <v>305</v>
      </c>
      <c r="B151" s="12" t="s">
        <v>306</v>
      </c>
      <c r="C151" s="13">
        <v>-17.252396166134186</v>
      </c>
      <c r="D151" s="14"/>
      <c r="E151" s="14"/>
      <c r="F151" s="14"/>
    </row>
    <row r="152" spans="1:6">
      <c r="A152" s="12" t="s">
        <v>307</v>
      </c>
      <c r="B152" s="12" t="s">
        <v>308</v>
      </c>
      <c r="C152" s="13">
        <v>-9.2250922509225184</v>
      </c>
      <c r="D152" s="14"/>
      <c r="E152" s="14"/>
      <c r="F152" s="14"/>
    </row>
    <row r="153" spans="1:6">
      <c r="A153" s="12" t="s">
        <v>309</v>
      </c>
      <c r="B153" s="12" t="s">
        <v>310</v>
      </c>
      <c r="C153" s="13">
        <v>-3.2978723404255339</v>
      </c>
      <c r="D153" s="14"/>
      <c r="E153" s="14"/>
      <c r="F153" s="14"/>
    </row>
    <row r="154" spans="1:6">
      <c r="A154" s="12" t="s">
        <v>311</v>
      </c>
      <c r="B154" s="12" t="s">
        <v>312</v>
      </c>
      <c r="C154" s="13">
        <v>-3.9402985074626917</v>
      </c>
      <c r="D154" s="14"/>
      <c r="E154" s="14"/>
      <c r="F154" s="14"/>
    </row>
    <row r="155" spans="1:6">
      <c r="A155" s="12" t="s">
        <v>313</v>
      </c>
      <c r="B155" s="12" t="s">
        <v>314</v>
      </c>
      <c r="C155" s="13">
        <v>-4.5298558682223655</v>
      </c>
      <c r="D155" s="14"/>
      <c r="E155" s="14"/>
      <c r="F155" s="14"/>
    </row>
    <row r="156" spans="1:6">
      <c r="A156" s="12" t="s">
        <v>315</v>
      </c>
      <c r="B156" s="12" t="s">
        <v>316</v>
      </c>
      <c r="C156" s="13">
        <v>2.1243115656962908</v>
      </c>
      <c r="D156" s="14"/>
      <c r="E156" s="14"/>
      <c r="F156" s="14"/>
    </row>
    <row r="157" spans="1:6">
      <c r="A157" s="12" t="s">
        <v>317</v>
      </c>
      <c r="B157" s="12" t="s">
        <v>318</v>
      </c>
      <c r="C157" s="13">
        <v>-3.2218844984802431</v>
      </c>
      <c r="D157" s="14"/>
      <c r="E157" s="14"/>
      <c r="F157" s="14"/>
    </row>
    <row r="158" spans="1:6">
      <c r="A158" s="12" t="s">
        <v>319</v>
      </c>
      <c r="B158" s="12" t="s">
        <v>320</v>
      </c>
      <c r="C158" s="13">
        <v>-5.4361567635903718</v>
      </c>
      <c r="D158" s="14"/>
      <c r="E158" s="14"/>
      <c r="F158" s="14"/>
    </row>
    <row r="159" spans="1:6">
      <c r="A159" s="12" t="s">
        <v>321</v>
      </c>
      <c r="B159" s="12" t="s">
        <v>322</v>
      </c>
      <c r="C159" s="13">
        <v>-3.8101186758276118</v>
      </c>
      <c r="D159" s="14"/>
      <c r="E159" s="14"/>
      <c r="F159" s="14"/>
    </row>
    <row r="160" spans="1:6">
      <c r="A160" s="12" t="s">
        <v>323</v>
      </c>
      <c r="B160" s="12" t="s">
        <v>324</v>
      </c>
      <c r="C160" s="13">
        <v>8.9114495205865794</v>
      </c>
      <c r="D160" s="14"/>
      <c r="E160" s="14"/>
      <c r="F160" s="14"/>
    </row>
    <row r="161" spans="1:6">
      <c r="A161" s="12" t="s">
        <v>325</v>
      </c>
      <c r="B161" s="12" t="s">
        <v>325</v>
      </c>
      <c r="C161" s="13">
        <v>-7.0535714285714368</v>
      </c>
      <c r="D161" s="14"/>
      <c r="E161" s="14"/>
      <c r="F161" s="14"/>
    </row>
    <row r="162" spans="1:6">
      <c r="A162" s="12" t="s">
        <v>326</v>
      </c>
      <c r="B162" s="12" t="s">
        <v>327</v>
      </c>
      <c r="C162" s="13">
        <v>-3.0100334448160515</v>
      </c>
      <c r="D162" s="14"/>
      <c r="E162" s="14"/>
      <c r="F162" s="14"/>
    </row>
    <row r="163" spans="1:6">
      <c r="A163" s="12" t="s">
        <v>328</v>
      </c>
      <c r="B163" s="12" t="s">
        <v>329</v>
      </c>
      <c r="C163" s="13">
        <v>-2.5887573964497257</v>
      </c>
      <c r="D163" s="14"/>
      <c r="E163" s="14"/>
      <c r="F163" s="14"/>
    </row>
    <row r="164" spans="1:6">
      <c r="D164" s="14"/>
      <c r="E164" s="14"/>
      <c r="F164" s="14"/>
    </row>
    <row r="165" spans="1:6">
      <c r="A165" s="6">
        <f>COUNTA(A4:A163)</f>
        <v>160</v>
      </c>
      <c r="D165" s="14"/>
      <c r="E165" s="14"/>
      <c r="F165" s="14"/>
    </row>
    <row r="166" spans="1:6">
      <c r="D166" s="14"/>
      <c r="E166" s="14"/>
      <c r="F166" s="14"/>
    </row>
    <row r="167" spans="1:6">
      <c r="D167" s="14"/>
      <c r="E167" s="14"/>
      <c r="F167" s="14"/>
    </row>
    <row r="168" spans="1:6">
      <c r="D168" s="14"/>
      <c r="E168" s="14"/>
      <c r="F168" s="14"/>
    </row>
    <row r="169" spans="1:6">
      <c r="D169" s="14"/>
      <c r="E169" s="14"/>
      <c r="F169" s="14"/>
    </row>
    <row r="170" spans="1:6">
      <c r="D170" s="14"/>
      <c r="E170" s="14"/>
      <c r="F170" s="14"/>
    </row>
    <row r="171" spans="1:6">
      <c r="D171" s="14"/>
      <c r="E171" s="14"/>
      <c r="F171" s="14"/>
    </row>
    <row r="172" spans="1:6">
      <c r="D172" s="14"/>
      <c r="E172" s="14"/>
      <c r="F172" s="14"/>
    </row>
    <row r="173" spans="1:6">
      <c r="D173" s="14"/>
      <c r="E173" s="14"/>
      <c r="F173" s="14"/>
    </row>
    <row r="174" spans="1:6">
      <c r="D174" s="14"/>
      <c r="E174" s="14"/>
      <c r="F174" s="14"/>
    </row>
    <row r="175" spans="1:6">
      <c r="D175" s="14"/>
      <c r="E175" s="14"/>
      <c r="F175" s="14"/>
    </row>
    <row r="176" spans="1:6">
      <c r="D176" s="14"/>
      <c r="E176" s="14"/>
      <c r="F176" s="14"/>
    </row>
    <row r="177" spans="4:6">
      <c r="D177" s="14"/>
      <c r="E177" s="14"/>
      <c r="F177" s="14"/>
    </row>
    <row r="178" spans="4:6">
      <c r="D178" s="14"/>
      <c r="E178" s="14"/>
      <c r="F178" s="14"/>
    </row>
    <row r="179" spans="4:6">
      <c r="D179" s="14"/>
      <c r="E179" s="14"/>
      <c r="F179" s="14"/>
    </row>
    <row r="180" spans="4:6">
      <c r="D180" s="14"/>
      <c r="E180" s="14"/>
      <c r="F180" s="14"/>
    </row>
    <row r="181" spans="4:6">
      <c r="D181" s="14"/>
      <c r="E181" s="14"/>
      <c r="F181" s="14"/>
    </row>
    <row r="182" spans="4:6">
      <c r="D182" s="14"/>
      <c r="E182" s="14"/>
      <c r="F182" s="14"/>
    </row>
    <row r="183" spans="4:6">
      <c r="D183" s="14"/>
      <c r="E183" s="14"/>
      <c r="F183" s="14"/>
    </row>
    <row r="184" spans="4:6">
      <c r="D184" s="14"/>
      <c r="E184" s="14"/>
      <c r="F184" s="14"/>
    </row>
    <row r="185" spans="4:6">
      <c r="D185" s="14"/>
      <c r="E185" s="14"/>
      <c r="F185" s="14"/>
    </row>
    <row r="186" spans="4:6">
      <c r="D186" s="14"/>
      <c r="E186" s="14"/>
      <c r="F186" s="14"/>
    </row>
    <row r="187" spans="4:6">
      <c r="D187" s="14"/>
      <c r="E187" s="14"/>
      <c r="F187" s="14"/>
    </row>
    <row r="188" spans="4:6">
      <c r="D188" s="14"/>
      <c r="E188" s="14"/>
      <c r="F188" s="14"/>
    </row>
    <row r="189" spans="4:6">
      <c r="D189" s="14"/>
      <c r="E189" s="14"/>
      <c r="F189" s="14"/>
    </row>
    <row r="190" spans="4:6">
      <c r="D190" s="14"/>
      <c r="E190" s="14"/>
      <c r="F190" s="14"/>
    </row>
    <row r="191" spans="4:6">
      <c r="D191" s="14"/>
      <c r="E191" s="14"/>
      <c r="F191" s="14"/>
    </row>
    <row r="192" spans="4:6">
      <c r="D192" s="14"/>
      <c r="E192" s="14"/>
      <c r="F192" s="14"/>
    </row>
    <row r="193" spans="4:6">
      <c r="D193" s="14"/>
      <c r="E193" s="14"/>
      <c r="F193" s="14"/>
    </row>
    <row r="194" spans="4:6">
      <c r="D194" s="14"/>
      <c r="E194" s="14"/>
      <c r="F194" s="14"/>
    </row>
    <row r="195" spans="4:6">
      <c r="D195" s="14"/>
      <c r="E195" s="14"/>
      <c r="F195" s="14"/>
    </row>
    <row r="196" spans="4:6">
      <c r="D196" s="14"/>
      <c r="E196" s="14"/>
      <c r="F196" s="14"/>
    </row>
    <row r="197" spans="4:6">
      <c r="D197" s="14"/>
      <c r="E197" s="14"/>
      <c r="F197" s="14"/>
    </row>
    <row r="198" spans="4:6">
      <c r="D198" s="14"/>
      <c r="E198" s="14"/>
      <c r="F198" s="14"/>
    </row>
    <row r="199" spans="4:6">
      <c r="D199" s="14"/>
      <c r="E199" s="14"/>
      <c r="F199" s="14"/>
    </row>
    <row r="200" spans="4:6">
      <c r="D200" s="14"/>
      <c r="E200" s="14"/>
      <c r="F200" s="14"/>
    </row>
    <row r="201" spans="4:6">
      <c r="D201" s="14"/>
      <c r="E201" s="14"/>
      <c r="F201" s="14"/>
    </row>
    <row r="202" spans="4:6">
      <c r="D202" s="14"/>
      <c r="E202" s="14"/>
      <c r="F202" s="14"/>
    </row>
    <row r="203" spans="4:6">
      <c r="D203" s="14"/>
      <c r="E203" s="14"/>
      <c r="F203" s="14"/>
    </row>
    <row r="204" spans="4:6">
      <c r="D204" s="14"/>
      <c r="E204" s="14"/>
      <c r="F204" s="14"/>
    </row>
    <row r="205" spans="4:6">
      <c r="D205" s="14"/>
      <c r="E205" s="14"/>
      <c r="F205" s="14"/>
    </row>
    <row r="206" spans="4:6">
      <c r="D206" s="14"/>
      <c r="E206" s="14"/>
      <c r="F206" s="14"/>
    </row>
    <row r="207" spans="4:6">
      <c r="D207" s="14"/>
      <c r="E207" s="14"/>
      <c r="F207" s="14"/>
    </row>
    <row r="208" spans="4:6">
      <c r="D208" s="14"/>
      <c r="E208" s="14"/>
      <c r="F208" s="14"/>
    </row>
    <row r="209" spans="4:6">
      <c r="D209" s="14"/>
      <c r="E209" s="14"/>
      <c r="F209" s="14"/>
    </row>
    <row r="210" spans="4:6">
      <c r="D210" s="14"/>
      <c r="E210" s="14"/>
      <c r="F210" s="14"/>
    </row>
    <row r="211" spans="4:6">
      <c r="D211" s="14"/>
      <c r="E211" s="14"/>
      <c r="F211" s="14"/>
    </row>
    <row r="212" spans="4:6">
      <c r="D212" s="14"/>
      <c r="E212" s="14"/>
      <c r="F212" s="14"/>
    </row>
    <row r="213" spans="4:6">
      <c r="D213" s="14"/>
      <c r="E213" s="14"/>
      <c r="F213" s="14"/>
    </row>
    <row r="214" spans="4:6">
      <c r="D214" s="14"/>
      <c r="E214" s="14"/>
      <c r="F214" s="14"/>
    </row>
    <row r="215" spans="4:6">
      <c r="D215" s="14"/>
      <c r="E215" s="14"/>
      <c r="F215" s="14"/>
    </row>
    <row r="216" spans="4:6">
      <c r="D216" s="14"/>
      <c r="E216" s="14"/>
      <c r="F216" s="14"/>
    </row>
    <row r="217" spans="4:6">
      <c r="D217" s="14"/>
      <c r="E217" s="14"/>
      <c r="F217" s="14"/>
    </row>
    <row r="218" spans="4:6">
      <c r="D218" s="14"/>
      <c r="E218" s="14"/>
      <c r="F218" s="14"/>
    </row>
    <row r="219" spans="4:6">
      <c r="D219" s="14"/>
      <c r="E219" s="14"/>
      <c r="F219" s="14"/>
    </row>
    <row r="220" spans="4:6">
      <c r="D220" s="14"/>
      <c r="E220" s="14"/>
      <c r="F220" s="14"/>
    </row>
    <row r="221" spans="4:6">
      <c r="D221" s="14"/>
      <c r="E221" s="14"/>
      <c r="F221" s="14"/>
    </row>
    <row r="222" spans="4:6">
      <c r="D222" s="14"/>
      <c r="E222" s="14"/>
      <c r="F222" s="14"/>
    </row>
    <row r="223" spans="4:6">
      <c r="D223" s="14"/>
      <c r="E223" s="14"/>
      <c r="F223" s="14"/>
    </row>
    <row r="224" spans="4:6">
      <c r="D224" s="14"/>
      <c r="E224" s="14"/>
      <c r="F224" s="14"/>
    </row>
    <row r="225" spans="4:6">
      <c r="D225" s="14"/>
      <c r="E225" s="14"/>
      <c r="F225" s="14"/>
    </row>
    <row r="226" spans="4:6">
      <c r="D226" s="14"/>
      <c r="E226" s="14"/>
      <c r="F226" s="14"/>
    </row>
    <row r="227" spans="4:6">
      <c r="D227" s="14"/>
      <c r="E227" s="14"/>
      <c r="F227" s="14"/>
    </row>
    <row r="228" spans="4:6">
      <c r="D228" s="14"/>
      <c r="E228" s="14"/>
      <c r="F228" s="14"/>
    </row>
    <row r="229" spans="4:6">
      <c r="D229" s="14"/>
      <c r="E229" s="14"/>
      <c r="F229" s="14"/>
    </row>
    <row r="230" spans="4:6">
      <c r="D230" s="14"/>
      <c r="E230" s="14"/>
      <c r="F230" s="14"/>
    </row>
    <row r="231" spans="4:6">
      <c r="D231" s="14"/>
      <c r="E231" s="14"/>
      <c r="F231" s="14"/>
    </row>
    <row r="232" spans="4:6">
      <c r="D232" s="14"/>
      <c r="E232" s="14"/>
      <c r="F232" s="14"/>
    </row>
    <row r="233" spans="4:6">
      <c r="D233" s="14"/>
      <c r="E233" s="14"/>
      <c r="F233" s="14"/>
    </row>
    <row r="234" spans="4:6">
      <c r="D234" s="14"/>
      <c r="E234" s="14"/>
      <c r="F234" s="14"/>
    </row>
    <row r="235" spans="4:6">
      <c r="D235" s="14"/>
      <c r="E235" s="14"/>
      <c r="F235" s="14"/>
    </row>
    <row r="236" spans="4:6">
      <c r="D236" s="14"/>
      <c r="E236" s="14"/>
      <c r="F236" s="14"/>
    </row>
    <row r="237" spans="4:6">
      <c r="D237" s="14"/>
      <c r="E237" s="14"/>
      <c r="F237" s="14"/>
    </row>
    <row r="238" spans="4:6">
      <c r="D238" s="14"/>
      <c r="E238" s="14"/>
      <c r="F238" s="14"/>
    </row>
    <row r="239" spans="4:6">
      <c r="D239" s="14"/>
      <c r="E239" s="14"/>
      <c r="F239" s="14"/>
    </row>
    <row r="240" spans="4:6">
      <c r="D240" s="14"/>
      <c r="E240" s="14"/>
      <c r="F240" s="14"/>
    </row>
    <row r="241" spans="4:6">
      <c r="D241" s="14"/>
      <c r="E241" s="14"/>
      <c r="F241" s="14"/>
    </row>
    <row r="242" spans="4:6">
      <c r="D242" s="14"/>
      <c r="E242" s="14"/>
      <c r="F242" s="14"/>
    </row>
    <row r="243" spans="4:6">
      <c r="D243" s="14"/>
      <c r="E243" s="14"/>
      <c r="F243" s="14"/>
    </row>
    <row r="244" spans="4:6">
      <c r="D244" s="14"/>
      <c r="E244" s="14"/>
      <c r="F244" s="14"/>
    </row>
    <row r="245" spans="4:6">
      <c r="D245" s="14"/>
      <c r="E245" s="14"/>
      <c r="F245" s="14"/>
    </row>
    <row r="246" spans="4:6">
      <c r="D246" s="14"/>
      <c r="E246" s="14"/>
      <c r="F246" s="14"/>
    </row>
    <row r="247" spans="4:6">
      <c r="D247" s="14"/>
      <c r="E247" s="14"/>
      <c r="F247" s="14"/>
    </row>
    <row r="248" spans="4:6">
      <c r="D248" s="14"/>
      <c r="E248" s="14"/>
      <c r="F248" s="14"/>
    </row>
    <row r="249" spans="4:6">
      <c r="D249" s="14"/>
      <c r="E249" s="14"/>
      <c r="F249" s="14"/>
    </row>
    <row r="250" spans="4:6">
      <c r="D250" s="14"/>
      <c r="E250" s="14"/>
      <c r="F250" s="14"/>
    </row>
    <row r="251" spans="4:6">
      <c r="D251" s="14"/>
      <c r="E251" s="14"/>
      <c r="F251" s="14"/>
    </row>
    <row r="252" spans="4:6">
      <c r="D252" s="14"/>
      <c r="E252" s="14"/>
      <c r="F252" s="14"/>
    </row>
    <row r="253" spans="4:6">
      <c r="D253" s="14"/>
      <c r="E253" s="14"/>
      <c r="F253" s="14"/>
    </row>
    <row r="254" spans="4:6">
      <c r="D254" s="14"/>
      <c r="E254" s="14"/>
      <c r="F254" s="14"/>
    </row>
    <row r="255" spans="4:6">
      <c r="D255" s="14"/>
      <c r="E255" s="14"/>
      <c r="F255" s="14"/>
    </row>
    <row r="256" spans="4:6">
      <c r="D256" s="14"/>
      <c r="E256" s="14"/>
      <c r="F256" s="14"/>
    </row>
    <row r="257" spans="4:6">
      <c r="D257" s="14"/>
      <c r="E257" s="14"/>
      <c r="F257" s="14"/>
    </row>
    <row r="258" spans="4:6">
      <c r="D258" s="14"/>
      <c r="E258" s="14"/>
      <c r="F258" s="14"/>
    </row>
    <row r="259" spans="4:6">
      <c r="D259" s="14"/>
      <c r="E259" s="14"/>
      <c r="F259" s="14"/>
    </row>
    <row r="260" spans="4:6">
      <c r="D260" s="14"/>
      <c r="E260" s="14"/>
      <c r="F260" s="14"/>
    </row>
    <row r="261" spans="4:6">
      <c r="D261" s="14"/>
      <c r="E261" s="14"/>
      <c r="F261" s="14"/>
    </row>
    <row r="262" spans="4:6">
      <c r="D262" s="14"/>
      <c r="E262" s="14"/>
      <c r="F262" s="14"/>
    </row>
    <row r="263" spans="4:6">
      <c r="D263" s="14"/>
      <c r="E263" s="14"/>
      <c r="F263" s="14"/>
    </row>
    <row r="264" spans="4:6">
      <c r="D264" s="14"/>
      <c r="E264" s="14"/>
      <c r="F264" s="14"/>
    </row>
    <row r="265" spans="4:6">
      <c r="D265" s="14"/>
      <c r="E265" s="14"/>
      <c r="F265" s="14"/>
    </row>
    <row r="266" spans="4:6">
      <c r="D266" s="14"/>
      <c r="E266" s="14"/>
      <c r="F266" s="14"/>
    </row>
    <row r="267" spans="4:6">
      <c r="D267" s="14"/>
      <c r="E267" s="14"/>
      <c r="F267" s="14"/>
    </row>
    <row r="268" spans="4:6">
      <c r="D268" s="14"/>
      <c r="E268" s="14"/>
      <c r="F268" s="14"/>
    </row>
    <row r="269" spans="4:6">
      <c r="D269" s="14"/>
      <c r="E269" s="14"/>
      <c r="F269" s="14"/>
    </row>
    <row r="270" spans="4:6">
      <c r="D270" s="14"/>
      <c r="E270" s="14"/>
      <c r="F270" s="14"/>
    </row>
    <row r="271" spans="4:6">
      <c r="D271" s="14"/>
      <c r="E271" s="14"/>
      <c r="F271" s="14"/>
    </row>
    <row r="272" spans="4:6">
      <c r="D272" s="14"/>
      <c r="E272" s="14"/>
      <c r="F272" s="14"/>
    </row>
    <row r="273" spans="4:6">
      <c r="D273" s="14"/>
      <c r="E273" s="14"/>
      <c r="F273" s="14"/>
    </row>
    <row r="274" spans="4:6">
      <c r="D274" s="14"/>
      <c r="E274" s="14"/>
      <c r="F274" s="14"/>
    </row>
    <row r="275" spans="4:6">
      <c r="D275" s="14"/>
      <c r="E275" s="14"/>
      <c r="F275" s="14"/>
    </row>
    <row r="276" spans="4:6">
      <c r="D276" s="14"/>
      <c r="E276" s="14"/>
      <c r="F276" s="14"/>
    </row>
    <row r="277" spans="4:6">
      <c r="D277" s="14"/>
      <c r="E277" s="14"/>
      <c r="F277" s="14"/>
    </row>
    <row r="278" spans="4:6">
      <c r="D278" s="14"/>
      <c r="E278" s="14"/>
      <c r="F278" s="14"/>
    </row>
    <row r="279" spans="4:6">
      <c r="D279" s="14"/>
      <c r="E279" s="14"/>
      <c r="F279" s="14"/>
    </row>
    <row r="280" spans="4:6">
      <c r="D280" s="14"/>
      <c r="E280" s="14"/>
      <c r="F280" s="14"/>
    </row>
    <row r="281" spans="4:6">
      <c r="D281" s="14"/>
      <c r="E281" s="14"/>
      <c r="F281" s="14"/>
    </row>
    <row r="282" spans="4:6">
      <c r="D282" s="14"/>
      <c r="E282" s="14"/>
      <c r="F282" s="14"/>
    </row>
    <row r="283" spans="4:6">
      <c r="D283" s="14"/>
      <c r="E283" s="14"/>
      <c r="F283" s="14"/>
    </row>
    <row r="284" spans="4:6">
      <c r="D284" s="14"/>
      <c r="E284" s="14"/>
      <c r="F284" s="14"/>
    </row>
    <row r="285" spans="4:6">
      <c r="D285" s="14"/>
      <c r="E285" s="14"/>
      <c r="F285" s="14"/>
    </row>
    <row r="286" spans="4:6">
      <c r="D286" s="14"/>
      <c r="E286" s="14"/>
      <c r="F286" s="14"/>
    </row>
    <row r="287" spans="4:6">
      <c r="D287" s="14"/>
      <c r="E287" s="14"/>
      <c r="F287" s="14"/>
    </row>
    <row r="288" spans="4:6">
      <c r="D288" s="14"/>
      <c r="E288" s="14"/>
      <c r="F288" s="14"/>
    </row>
    <row r="289" spans="4:6">
      <c r="D289" s="14"/>
      <c r="E289" s="14"/>
      <c r="F289" s="14"/>
    </row>
    <row r="290" spans="4:6">
      <c r="D290" s="14"/>
      <c r="E290" s="14"/>
      <c r="F290" s="14"/>
    </row>
    <row r="291" spans="4:6">
      <c r="D291" s="14"/>
      <c r="E291" s="14"/>
      <c r="F291" s="14"/>
    </row>
    <row r="292" spans="4:6">
      <c r="D292" s="14"/>
      <c r="E292" s="14"/>
      <c r="F292" s="14"/>
    </row>
    <row r="293" spans="4:6">
      <c r="D293" s="14"/>
      <c r="E293" s="14"/>
      <c r="F293" s="14"/>
    </row>
    <row r="294" spans="4:6">
      <c r="D294" s="14"/>
      <c r="E294" s="14"/>
      <c r="F294" s="14"/>
    </row>
    <row r="295" spans="4:6">
      <c r="D295" s="14"/>
      <c r="E295" s="14"/>
      <c r="F295" s="14"/>
    </row>
    <row r="296" spans="4:6">
      <c r="D296" s="14"/>
      <c r="E296" s="14"/>
      <c r="F296" s="14"/>
    </row>
    <row r="297" spans="4:6">
      <c r="D297" s="14"/>
      <c r="E297" s="14"/>
      <c r="F297" s="14"/>
    </row>
    <row r="298" spans="4:6">
      <c r="D298" s="14"/>
      <c r="E298" s="14"/>
      <c r="F298" s="14"/>
    </row>
    <row r="299" spans="4:6">
      <c r="D299" s="14"/>
      <c r="E299" s="14"/>
      <c r="F299" s="14"/>
    </row>
    <row r="300" spans="4:6">
      <c r="D300" s="14"/>
      <c r="E300" s="14"/>
      <c r="F300" s="14"/>
    </row>
    <row r="301" spans="4:6">
      <c r="D301" s="14"/>
      <c r="E301" s="14"/>
      <c r="F301" s="14"/>
    </row>
    <row r="302" spans="4:6">
      <c r="D302" s="14"/>
      <c r="E302" s="14"/>
      <c r="F302" s="14"/>
    </row>
    <row r="303" spans="4:6">
      <c r="D303" s="14"/>
      <c r="E303" s="14"/>
      <c r="F303" s="14"/>
    </row>
    <row r="304" spans="4:6">
      <c r="D304" s="14"/>
      <c r="E304" s="14"/>
      <c r="F304" s="14"/>
    </row>
    <row r="305" spans="4:6">
      <c r="D305" s="14"/>
      <c r="E305" s="14"/>
      <c r="F305" s="14"/>
    </row>
    <row r="306" spans="4:6">
      <c r="D306" s="14"/>
      <c r="E306" s="14"/>
      <c r="F306" s="14"/>
    </row>
    <row r="307" spans="4:6">
      <c r="D307" s="14"/>
      <c r="E307" s="14"/>
      <c r="F307" s="14"/>
    </row>
  </sheetData>
  <mergeCells count="2">
    <mergeCell ref="A1:A3"/>
    <mergeCell ref="B1:B3"/>
  </mergeCells>
  <phoneticPr fontId="1"/>
  <pageMargins left="0.16" right="0.23622047244094491" top="0.98425196850393704" bottom="0.98425196850393704" header="0.79" footer="0.51181102362204722"/>
  <pageSetup paperSize="9" scale="41" fitToHeight="0" orientation="landscape" r:id="rId1"/>
  <headerFooter alignWithMargins="0">
    <oddHeader>&amp;L&amp;F&amp;A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8579-7186-4A1D-A4A2-D265BF9B4116}">
  <sheetPr>
    <tabColor rgb="FFFFFF00"/>
    <pageSetUpPr fitToPage="1"/>
  </sheetPr>
  <dimension ref="A1:AU155"/>
  <sheetViews>
    <sheetView zoomScaleNormal="100" zoomScalePageLayoutView="150" workbookViewId="0">
      <selection activeCell="H44" sqref="H44"/>
    </sheetView>
  </sheetViews>
  <sheetFormatPr defaultColWidth="11.125" defaultRowHeight="12"/>
  <cols>
    <col min="1" max="33" width="6.75" style="65" customWidth="1"/>
    <col min="34" max="37" width="6.75" style="68" customWidth="1"/>
    <col min="38" max="48" width="6.75" style="65" customWidth="1"/>
    <col min="49" max="106" width="5.625" style="65" customWidth="1"/>
    <col min="107" max="16384" width="11.125" style="65"/>
  </cols>
  <sheetData>
    <row r="1" spans="1:41">
      <c r="B1" s="66" t="s">
        <v>497</v>
      </c>
      <c r="C1" s="66"/>
      <c r="D1" s="66"/>
      <c r="E1" s="67" t="s">
        <v>570</v>
      </c>
      <c r="F1" s="67"/>
      <c r="G1" s="66"/>
      <c r="H1" s="66"/>
      <c r="I1" s="66"/>
      <c r="J1" s="66"/>
      <c r="K1" s="66"/>
    </row>
    <row r="2" spans="1:41" ht="12" customHeight="1">
      <c r="A2" s="69"/>
      <c r="B2" s="66" t="s">
        <v>499</v>
      </c>
      <c r="C2" s="66"/>
      <c r="D2" s="66"/>
      <c r="E2" s="67" t="s">
        <v>571</v>
      </c>
      <c r="F2" s="66"/>
      <c r="G2" s="66" t="s">
        <v>500</v>
      </c>
      <c r="H2" s="66" t="s">
        <v>501</v>
      </c>
      <c r="I2" s="66"/>
      <c r="J2" s="66"/>
      <c r="K2" s="66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L2" s="69"/>
      <c r="AN2" s="69"/>
      <c r="AO2" s="69"/>
    </row>
    <row r="3" spans="1:41" ht="12" customHeight="1">
      <c r="A3" s="69"/>
      <c r="B3" s="66" t="s">
        <v>502</v>
      </c>
      <c r="C3" s="66"/>
      <c r="D3" s="66"/>
      <c r="E3" s="67" t="s">
        <v>572</v>
      </c>
      <c r="F3" s="66"/>
      <c r="G3" s="66" t="s">
        <v>504</v>
      </c>
      <c r="H3" s="67" t="s">
        <v>573</v>
      </c>
      <c r="I3" s="67"/>
      <c r="J3" s="67"/>
      <c r="K3" s="67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L3" s="69"/>
      <c r="AN3" s="69"/>
      <c r="AO3" s="69"/>
    </row>
    <row r="4" spans="1:41" ht="12" customHeight="1">
      <c r="A4" s="69"/>
      <c r="B4" s="66"/>
      <c r="C4" s="66"/>
      <c r="D4" s="66"/>
      <c r="E4" s="67" t="s">
        <v>574</v>
      </c>
      <c r="F4" s="66"/>
      <c r="G4" s="66" t="s">
        <v>505</v>
      </c>
      <c r="H4" s="70" t="s">
        <v>506</v>
      </c>
      <c r="I4" s="70"/>
      <c r="J4" s="70"/>
      <c r="K4" s="70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L4" s="69"/>
      <c r="AN4" s="69"/>
      <c r="AO4" s="69"/>
    </row>
    <row r="5" spans="1:41" ht="12" customHeight="1">
      <c r="A5" s="69"/>
      <c r="B5" s="66"/>
      <c r="C5" s="72"/>
      <c r="D5" s="72"/>
      <c r="E5" s="72"/>
      <c r="F5" s="72"/>
      <c r="G5" s="72"/>
      <c r="H5" s="72"/>
      <c r="I5" s="72"/>
      <c r="J5" s="72"/>
      <c r="K5" s="72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L5" s="69"/>
      <c r="AN5" s="69"/>
      <c r="AO5" s="69"/>
    </row>
    <row r="6" spans="1:41" s="68" customFormat="1" ht="12" customHeight="1">
      <c r="B6" s="66">
        <v>1</v>
      </c>
      <c r="C6" s="71" t="s">
        <v>575</v>
      </c>
      <c r="D6" s="66"/>
      <c r="F6" s="66"/>
      <c r="G6" s="71"/>
      <c r="H6" s="74"/>
      <c r="I6" s="72"/>
      <c r="J6" s="72"/>
      <c r="K6" s="72"/>
    </row>
    <row r="7" spans="1:41" s="68" customFormat="1" ht="12" customHeight="1">
      <c r="B7" s="121">
        <v>2</v>
      </c>
      <c r="C7" s="71" t="s">
        <v>576</v>
      </c>
      <c r="D7" s="122"/>
      <c r="F7" s="122"/>
      <c r="G7" s="71"/>
      <c r="H7" s="66"/>
      <c r="I7" s="66"/>
      <c r="J7" s="66"/>
      <c r="K7" s="66"/>
    </row>
    <row r="8" spans="1:41" s="68" customFormat="1" ht="12" customHeight="1">
      <c r="B8" s="66"/>
      <c r="C8" s="71"/>
      <c r="D8" s="66"/>
      <c r="F8" s="76"/>
      <c r="G8" s="71"/>
      <c r="H8" s="121"/>
      <c r="I8" s="121"/>
      <c r="J8" s="121"/>
      <c r="K8" s="121"/>
    </row>
    <row r="9" spans="1:41" s="68" customFormat="1" ht="12" customHeight="1">
      <c r="B9" s="77"/>
      <c r="C9" s="76"/>
      <c r="D9" s="66"/>
      <c r="E9" s="66"/>
      <c r="F9" s="78"/>
      <c r="G9" s="66"/>
      <c r="H9" s="66"/>
      <c r="I9" s="121"/>
      <c r="J9" s="121"/>
      <c r="K9" s="121"/>
    </row>
    <row r="10" spans="1:41" s="68" customFormat="1" ht="12" customHeight="1">
      <c r="B10" s="77"/>
      <c r="C10" s="76"/>
      <c r="D10" s="66"/>
      <c r="E10" s="66"/>
      <c r="F10" s="78"/>
      <c r="G10" s="66"/>
      <c r="H10" s="66"/>
      <c r="I10" s="121"/>
      <c r="J10" s="121"/>
      <c r="K10" s="121"/>
    </row>
    <row r="11" spans="1:41" s="68" customFormat="1" ht="12" customHeight="1">
      <c r="B11" s="77"/>
      <c r="C11" s="76"/>
      <c r="D11" s="66"/>
      <c r="E11" s="66"/>
      <c r="F11" s="78"/>
      <c r="G11" s="66"/>
      <c r="H11" s="66"/>
      <c r="I11" s="121"/>
      <c r="J11" s="121"/>
      <c r="K11" s="121"/>
    </row>
    <row r="12" spans="1:41" s="68" customFormat="1" ht="12" customHeight="1">
      <c r="B12" s="77"/>
      <c r="C12" s="76"/>
      <c r="D12" s="66"/>
      <c r="E12" s="66"/>
      <c r="F12" s="78"/>
      <c r="G12" s="66"/>
      <c r="H12" s="66"/>
      <c r="I12" s="121"/>
      <c r="J12" s="121"/>
      <c r="K12" s="121"/>
    </row>
    <row r="13" spans="1:41" s="68" customFormat="1" ht="12" customHeight="1">
      <c r="B13" s="77"/>
      <c r="C13" s="76"/>
      <c r="D13" s="66"/>
      <c r="E13" s="66"/>
      <c r="F13" s="78"/>
      <c r="G13" s="66"/>
      <c r="H13" s="66"/>
      <c r="I13" s="121"/>
      <c r="J13" s="121"/>
      <c r="K13" s="121"/>
    </row>
    <row r="14" spans="1:41" s="68" customFormat="1" ht="12" customHeight="1">
      <c r="B14" s="77"/>
      <c r="C14" s="76"/>
      <c r="D14" s="66"/>
      <c r="E14" s="66"/>
      <c r="F14" s="78"/>
      <c r="G14" s="66"/>
      <c r="H14" s="66"/>
      <c r="I14" s="121"/>
      <c r="J14" s="121"/>
      <c r="K14" s="121"/>
    </row>
    <row r="15" spans="1:41" s="68" customFormat="1" ht="12" customHeight="1">
      <c r="B15" s="66"/>
      <c r="C15" s="66"/>
      <c r="D15" s="66"/>
      <c r="E15" s="66"/>
      <c r="F15" s="79"/>
      <c r="G15" s="121"/>
      <c r="H15" s="121"/>
      <c r="I15" s="121"/>
      <c r="J15" s="121"/>
      <c r="K15" s="66"/>
    </row>
    <row r="16" spans="1:41" s="68" customFormat="1" ht="12" customHeight="1">
      <c r="B16" s="66"/>
      <c r="C16" s="66"/>
      <c r="D16" s="66"/>
      <c r="E16" s="66"/>
      <c r="F16" s="79"/>
      <c r="G16" s="121"/>
      <c r="H16" s="121"/>
      <c r="I16" s="121"/>
      <c r="J16" s="121"/>
      <c r="K16" s="66"/>
    </row>
    <row r="17" spans="1:47" s="68" customFormat="1" ht="12" customHeight="1">
      <c r="B17" s="66"/>
      <c r="C17" s="66"/>
      <c r="D17" s="66"/>
      <c r="F17" s="79"/>
      <c r="G17" s="121"/>
      <c r="J17" s="121"/>
    </row>
    <row r="18" spans="1:47" s="68" customFormat="1" ht="12" customHeight="1">
      <c r="B18" s="122"/>
      <c r="C18" s="122"/>
      <c r="D18" s="122"/>
      <c r="E18" s="122"/>
      <c r="F18" s="121"/>
      <c r="G18" s="122"/>
      <c r="H18" s="122"/>
      <c r="I18" s="122"/>
      <c r="J18" s="122"/>
    </row>
    <row r="19" spans="1:47" s="68" customFormat="1" ht="12" customHeight="1"/>
    <row r="20" spans="1:47" s="68" customFormat="1" ht="12" customHeight="1"/>
    <row r="21" spans="1:47" s="68" customFormat="1" ht="12" customHeight="1"/>
    <row r="22" spans="1:47" s="68" customFormat="1" ht="12" customHeight="1"/>
    <row r="23" spans="1:47" s="68" customFormat="1" ht="12" customHeight="1"/>
    <row r="24" spans="1:47" s="68" customFormat="1" ht="12" customHeight="1">
      <c r="I24" s="122"/>
      <c r="J24" s="122"/>
      <c r="K24" s="122"/>
      <c r="L24" s="122"/>
    </row>
    <row r="25" spans="1:47" s="68" customFormat="1" ht="12" customHeight="1">
      <c r="A25" s="80"/>
      <c r="B25" s="65"/>
      <c r="C25" s="65"/>
      <c r="D25" s="65"/>
      <c r="E25" s="65"/>
      <c r="F25" s="65"/>
      <c r="G25" s="65"/>
      <c r="H25" s="65"/>
      <c r="I25" s="122"/>
      <c r="J25" s="122"/>
      <c r="K25" s="122"/>
      <c r="L25" s="122"/>
      <c r="M25" s="82"/>
      <c r="N25" s="80"/>
      <c r="O25" s="80"/>
      <c r="P25" s="80"/>
      <c r="Q25" s="80"/>
      <c r="R25" s="80"/>
      <c r="S25" s="80"/>
      <c r="T25" s="80"/>
      <c r="U25" s="80"/>
      <c r="V25" s="80"/>
      <c r="W25" s="81"/>
      <c r="X25" s="81"/>
      <c r="Y25" s="81"/>
      <c r="Z25" s="80"/>
      <c r="AA25" s="80"/>
      <c r="AB25" s="80"/>
      <c r="AC25" s="80"/>
      <c r="AF25" s="80"/>
      <c r="AG25" s="80"/>
      <c r="AH25" s="80"/>
      <c r="AI25" s="82"/>
      <c r="AJ25" s="81"/>
      <c r="AK25" s="81"/>
      <c r="AL25" s="81"/>
      <c r="AM25" s="81"/>
      <c r="AN25" s="80"/>
      <c r="AO25" s="80"/>
      <c r="AP25" s="82"/>
      <c r="AQ25" s="82"/>
      <c r="AR25" s="82"/>
    </row>
    <row r="26" spans="1:47" s="68" customFormat="1" ht="12" customHeight="1">
      <c r="A26" s="80"/>
      <c r="B26" s="83">
        <v>41143</v>
      </c>
      <c r="C26" s="84">
        <f>C27-$B26</f>
        <v>0</v>
      </c>
      <c r="D26" s="84">
        <f t="shared" ref="D26:R26" si="0">D27-$B26</f>
        <v>3</v>
      </c>
      <c r="E26" s="84">
        <f t="shared" si="0"/>
        <v>6</v>
      </c>
      <c r="F26" s="84">
        <f t="shared" si="0"/>
        <v>9</v>
      </c>
      <c r="G26" s="84">
        <f t="shared" si="0"/>
        <v>14</v>
      </c>
      <c r="H26" s="84">
        <f t="shared" si="0"/>
        <v>17</v>
      </c>
      <c r="I26" s="84">
        <f t="shared" si="0"/>
        <v>21</v>
      </c>
      <c r="J26" s="84">
        <f t="shared" si="0"/>
        <v>24</v>
      </c>
      <c r="K26" s="84">
        <f t="shared" si="0"/>
        <v>28</v>
      </c>
      <c r="L26" s="84">
        <f t="shared" si="0"/>
        <v>31</v>
      </c>
      <c r="M26" s="84">
        <f t="shared" si="0"/>
        <v>35</v>
      </c>
      <c r="N26" s="84">
        <f t="shared" si="0"/>
        <v>38</v>
      </c>
      <c r="O26" s="84">
        <f t="shared" si="0"/>
        <v>43</v>
      </c>
      <c r="P26" s="84">
        <f t="shared" si="0"/>
        <v>48</v>
      </c>
      <c r="Q26" s="84">
        <f t="shared" si="0"/>
        <v>52</v>
      </c>
      <c r="R26" s="84">
        <f t="shared" si="0"/>
        <v>55</v>
      </c>
      <c r="S26" s="81"/>
      <c r="T26" s="81"/>
      <c r="U26" s="81"/>
      <c r="V26" s="81"/>
      <c r="W26" s="80"/>
      <c r="X26" s="80"/>
      <c r="Y26" s="83">
        <v>41143</v>
      </c>
      <c r="Z26" s="84">
        <f>Z27-$Y26</f>
        <v>0</v>
      </c>
      <c r="AA26" s="84">
        <f t="shared" ref="AA26:AO26" si="1">AA27-$Y26</f>
        <v>3</v>
      </c>
      <c r="AB26" s="84">
        <f t="shared" si="1"/>
        <v>6</v>
      </c>
      <c r="AC26" s="84">
        <f t="shared" si="1"/>
        <v>9</v>
      </c>
      <c r="AD26" s="84">
        <f t="shared" si="1"/>
        <v>14</v>
      </c>
      <c r="AE26" s="84">
        <f t="shared" si="1"/>
        <v>17</v>
      </c>
      <c r="AF26" s="84">
        <f t="shared" si="1"/>
        <v>21</v>
      </c>
      <c r="AG26" s="84">
        <f t="shared" si="1"/>
        <v>24</v>
      </c>
      <c r="AH26" s="84">
        <f t="shared" si="1"/>
        <v>28</v>
      </c>
      <c r="AI26" s="84">
        <f t="shared" si="1"/>
        <v>31</v>
      </c>
      <c r="AJ26" s="84">
        <f t="shared" si="1"/>
        <v>35</v>
      </c>
      <c r="AK26" s="84">
        <f t="shared" si="1"/>
        <v>38</v>
      </c>
      <c r="AL26" s="84">
        <f t="shared" si="1"/>
        <v>43</v>
      </c>
      <c r="AM26" s="84">
        <f t="shared" si="1"/>
        <v>48</v>
      </c>
      <c r="AN26" s="84">
        <f t="shared" si="1"/>
        <v>52</v>
      </c>
      <c r="AO26" s="84">
        <f t="shared" si="1"/>
        <v>55</v>
      </c>
    </row>
    <row r="27" spans="1:47" s="68" customFormat="1" ht="12" customHeight="1">
      <c r="A27" s="82"/>
      <c r="B27" s="83">
        <v>41143</v>
      </c>
      <c r="C27" s="83">
        <v>41143</v>
      </c>
      <c r="D27" s="83">
        <v>41146</v>
      </c>
      <c r="E27" s="83">
        <v>41149</v>
      </c>
      <c r="F27" s="83">
        <v>41152</v>
      </c>
      <c r="G27" s="83">
        <v>41157</v>
      </c>
      <c r="H27" s="83">
        <v>41160</v>
      </c>
      <c r="I27" s="83">
        <v>41164</v>
      </c>
      <c r="J27" s="83">
        <v>41167</v>
      </c>
      <c r="K27" s="83">
        <v>41171</v>
      </c>
      <c r="L27" s="83">
        <v>41174</v>
      </c>
      <c r="M27" s="83">
        <v>41178</v>
      </c>
      <c r="N27" s="83">
        <v>41181</v>
      </c>
      <c r="O27" s="83">
        <v>41186</v>
      </c>
      <c r="P27" s="83">
        <v>41191</v>
      </c>
      <c r="Q27" s="83">
        <v>41195</v>
      </c>
      <c r="R27" s="83">
        <v>41198</v>
      </c>
      <c r="S27" s="81"/>
      <c r="T27" s="81"/>
      <c r="U27" s="81"/>
      <c r="V27" s="81"/>
      <c r="W27" s="81"/>
      <c r="X27" s="82"/>
      <c r="Y27" s="83">
        <v>41143</v>
      </c>
      <c r="Z27" s="83">
        <v>41143</v>
      </c>
      <c r="AA27" s="83">
        <v>41146</v>
      </c>
      <c r="AB27" s="83">
        <v>41149</v>
      </c>
      <c r="AC27" s="83">
        <v>41152</v>
      </c>
      <c r="AD27" s="83">
        <v>41157</v>
      </c>
      <c r="AE27" s="83">
        <v>41160</v>
      </c>
      <c r="AF27" s="83">
        <v>41164</v>
      </c>
      <c r="AG27" s="83">
        <v>41167</v>
      </c>
      <c r="AH27" s="83">
        <v>41171</v>
      </c>
      <c r="AI27" s="83">
        <v>41174</v>
      </c>
      <c r="AJ27" s="83">
        <v>41178</v>
      </c>
      <c r="AK27" s="83">
        <v>41181</v>
      </c>
      <c r="AL27" s="83">
        <v>41186</v>
      </c>
      <c r="AM27" s="83">
        <v>41191</v>
      </c>
      <c r="AN27" s="83">
        <v>41195</v>
      </c>
      <c r="AO27" s="83">
        <v>41198</v>
      </c>
    </row>
    <row r="28" spans="1:47" s="68" customFormat="1" ht="12" customHeight="1">
      <c r="A28" s="80" t="s">
        <v>508</v>
      </c>
      <c r="B28" s="80"/>
      <c r="C28" s="85"/>
      <c r="D28" s="86"/>
      <c r="E28" s="86"/>
      <c r="F28" s="86"/>
      <c r="G28" s="86"/>
      <c r="H28" s="86"/>
      <c r="I28" s="122"/>
      <c r="J28" s="88"/>
      <c r="K28" s="80"/>
      <c r="L28" s="80"/>
      <c r="M28" s="80"/>
      <c r="N28" s="112"/>
      <c r="O28" s="112"/>
      <c r="P28" s="112"/>
      <c r="Q28" s="112"/>
      <c r="R28" s="112"/>
      <c r="S28" s="81"/>
      <c r="T28" s="81"/>
      <c r="U28" s="81"/>
      <c r="V28" s="81"/>
      <c r="W28" s="81"/>
      <c r="X28" s="87"/>
      <c r="Y28" s="84"/>
      <c r="Z28" s="84"/>
      <c r="AA28" s="84"/>
      <c r="AB28" s="84"/>
      <c r="AC28" s="84"/>
      <c r="AD28" s="84"/>
      <c r="AE28" s="81"/>
      <c r="AF28" s="82"/>
      <c r="AG28" s="82"/>
      <c r="AH28" s="82"/>
      <c r="AI28" s="82"/>
      <c r="AJ28" s="82"/>
      <c r="AK28" s="82"/>
      <c r="AL28" s="82"/>
      <c r="AM28" s="82"/>
      <c r="AN28" s="82"/>
    </row>
    <row r="29" spans="1:47" s="68" customFormat="1" ht="12" customHeight="1">
      <c r="A29" s="80" t="s">
        <v>509</v>
      </c>
      <c r="B29" s="80"/>
      <c r="C29" s="80" t="str">
        <f>$C$6</f>
        <v>HCC78_Xe3_WT</v>
      </c>
      <c r="D29" s="80"/>
      <c r="E29" s="80"/>
      <c r="F29" s="80"/>
      <c r="G29" s="80"/>
      <c r="H29" s="80"/>
      <c r="I29" s="82"/>
      <c r="J29" s="69"/>
      <c r="K29" s="80"/>
      <c r="L29" s="88"/>
      <c r="M29" s="80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7"/>
      <c r="Y29" s="80"/>
      <c r="AA29" s="80" t="str">
        <f>$C$7</f>
        <v>HCC78_Xe3_G2032R</v>
      </c>
      <c r="AD29" s="80"/>
      <c r="AE29" s="80"/>
      <c r="AF29" s="82"/>
      <c r="AG29" s="69"/>
      <c r="AH29" s="80"/>
      <c r="AI29" s="88"/>
      <c r="AJ29" s="80"/>
      <c r="AK29" s="81"/>
      <c r="AL29" s="81"/>
      <c r="AM29" s="81"/>
    </row>
    <row r="30" spans="1:47" s="68" customFormat="1" ht="12" customHeight="1">
      <c r="A30" s="82">
        <v>1</v>
      </c>
      <c r="B30" s="80" t="s">
        <v>568</v>
      </c>
      <c r="C30" s="80" t="s">
        <v>512</v>
      </c>
      <c r="D30" s="89"/>
      <c r="E30" s="82"/>
      <c r="F30" s="82"/>
      <c r="G30" s="82"/>
      <c r="H30" s="82"/>
      <c r="X30" s="89"/>
      <c r="Y30" s="89"/>
      <c r="Z30" s="89"/>
      <c r="AB30" s="80" t="s">
        <v>568</v>
      </c>
      <c r="AC30" s="80" t="s">
        <v>512</v>
      </c>
      <c r="AD30" s="82"/>
      <c r="AP30" s="80"/>
      <c r="AQ30" s="88"/>
      <c r="AR30" s="80"/>
      <c r="AS30" s="81"/>
      <c r="AT30" s="81"/>
      <c r="AU30" s="81"/>
    </row>
    <row r="31" spans="1:47" s="68" customFormat="1" ht="12" customHeight="1">
      <c r="C31" s="93"/>
      <c r="D31" s="92">
        <f>C26</f>
        <v>0</v>
      </c>
      <c r="E31" s="92">
        <f t="shared" ref="E31:S31" si="2">D26</f>
        <v>3</v>
      </c>
      <c r="F31" s="92">
        <f t="shared" si="2"/>
        <v>6</v>
      </c>
      <c r="G31" s="92">
        <f t="shared" si="2"/>
        <v>9</v>
      </c>
      <c r="H31" s="92">
        <f t="shared" si="2"/>
        <v>14</v>
      </c>
      <c r="I31" s="92">
        <f t="shared" si="2"/>
        <v>17</v>
      </c>
      <c r="J31" s="92">
        <f t="shared" si="2"/>
        <v>21</v>
      </c>
      <c r="K31" s="92">
        <f t="shared" si="2"/>
        <v>24</v>
      </c>
      <c r="L31" s="92">
        <f t="shared" si="2"/>
        <v>28</v>
      </c>
      <c r="M31" s="92">
        <f t="shared" si="2"/>
        <v>31</v>
      </c>
      <c r="N31" s="92">
        <f t="shared" si="2"/>
        <v>35</v>
      </c>
      <c r="O31" s="92">
        <f t="shared" si="2"/>
        <v>38</v>
      </c>
      <c r="P31" s="92">
        <f t="shared" si="2"/>
        <v>43</v>
      </c>
      <c r="Q31" s="92">
        <f t="shared" si="2"/>
        <v>48</v>
      </c>
      <c r="R31" s="92">
        <f t="shared" si="2"/>
        <v>52</v>
      </c>
      <c r="S31" s="92">
        <f t="shared" si="2"/>
        <v>55</v>
      </c>
      <c r="AB31" s="93"/>
      <c r="AC31" s="92">
        <f>Z26</f>
        <v>0</v>
      </c>
      <c r="AD31" s="92">
        <f t="shared" ref="AD31:AR31" si="3">AA26</f>
        <v>3</v>
      </c>
      <c r="AE31" s="92">
        <f t="shared" si="3"/>
        <v>6</v>
      </c>
      <c r="AF31" s="92">
        <f t="shared" si="3"/>
        <v>9</v>
      </c>
      <c r="AG31" s="92">
        <f t="shared" si="3"/>
        <v>14</v>
      </c>
      <c r="AH31" s="92">
        <f t="shared" si="3"/>
        <v>17</v>
      </c>
      <c r="AI31" s="92">
        <f t="shared" si="3"/>
        <v>21</v>
      </c>
      <c r="AJ31" s="92">
        <f t="shared" si="3"/>
        <v>24</v>
      </c>
      <c r="AK31" s="92">
        <f t="shared" si="3"/>
        <v>28</v>
      </c>
      <c r="AL31" s="92">
        <f t="shared" si="3"/>
        <v>31</v>
      </c>
      <c r="AM31" s="92">
        <f t="shared" si="3"/>
        <v>35</v>
      </c>
      <c r="AN31" s="92">
        <f t="shared" si="3"/>
        <v>38</v>
      </c>
      <c r="AO31" s="92">
        <f t="shared" si="3"/>
        <v>43</v>
      </c>
      <c r="AP31" s="92">
        <f t="shared" si="3"/>
        <v>48</v>
      </c>
      <c r="AQ31" s="92">
        <f t="shared" si="3"/>
        <v>52</v>
      </c>
      <c r="AR31" s="92">
        <f t="shared" si="3"/>
        <v>55</v>
      </c>
    </row>
    <row r="32" spans="1:47" s="68" customFormat="1" ht="12" customHeight="1">
      <c r="C32" s="97">
        <v>1</v>
      </c>
      <c r="D32" s="96">
        <v>19.5</v>
      </c>
      <c r="E32" s="96">
        <v>20.100000000000001</v>
      </c>
      <c r="F32" s="96">
        <v>17.600000000000001</v>
      </c>
      <c r="G32" s="96">
        <v>18.7</v>
      </c>
      <c r="H32" s="96">
        <v>20.3</v>
      </c>
      <c r="I32" s="96">
        <v>19</v>
      </c>
      <c r="J32" s="96">
        <v>19.899999999999999</v>
      </c>
      <c r="K32" s="96">
        <v>19.100000000000001</v>
      </c>
      <c r="L32" s="96">
        <v>19.2</v>
      </c>
      <c r="M32" s="96">
        <v>18.5</v>
      </c>
      <c r="N32" s="96">
        <v>19.899999999999999</v>
      </c>
      <c r="O32" s="96">
        <v>19.3</v>
      </c>
      <c r="P32" s="96">
        <v>19.5</v>
      </c>
      <c r="Q32" s="96">
        <v>18.899999999999999</v>
      </c>
      <c r="R32" s="96">
        <v>18.5</v>
      </c>
      <c r="S32" s="96">
        <v>19.600000000000001</v>
      </c>
      <c r="AB32" s="97">
        <v>1</v>
      </c>
      <c r="AC32" s="96">
        <v>22.3</v>
      </c>
      <c r="AD32" s="96">
        <v>22.6</v>
      </c>
      <c r="AE32" s="96">
        <v>20.8</v>
      </c>
      <c r="AF32" s="96">
        <v>22</v>
      </c>
      <c r="AG32" s="96">
        <v>22.9</v>
      </c>
      <c r="AH32" s="96">
        <v>22.7</v>
      </c>
      <c r="AI32" s="96">
        <v>22.8</v>
      </c>
      <c r="AJ32" s="96">
        <v>23</v>
      </c>
      <c r="AK32" s="96">
        <v>23</v>
      </c>
      <c r="AL32" s="96">
        <v>22.9</v>
      </c>
      <c r="AM32" s="96">
        <v>23.1</v>
      </c>
      <c r="AN32" s="96">
        <v>22.5</v>
      </c>
      <c r="AO32" s="129">
        <v>22.5</v>
      </c>
      <c r="AP32" s="129">
        <v>23</v>
      </c>
      <c r="AQ32" s="129">
        <v>23.1</v>
      </c>
      <c r="AR32" s="129">
        <v>23.9</v>
      </c>
    </row>
    <row r="33" spans="3:44" s="68" customFormat="1" ht="12" customHeight="1">
      <c r="C33" s="97">
        <v>2</v>
      </c>
      <c r="D33" s="96">
        <v>20</v>
      </c>
      <c r="E33" s="96">
        <v>21.5</v>
      </c>
      <c r="F33" s="96">
        <v>20.6</v>
      </c>
      <c r="G33" s="96">
        <v>21.1</v>
      </c>
      <c r="H33" s="96">
        <v>21.9</v>
      </c>
      <c r="I33" s="96">
        <v>21.1</v>
      </c>
      <c r="J33" s="96">
        <v>20.9</v>
      </c>
      <c r="K33" s="96">
        <v>20.6</v>
      </c>
      <c r="L33" s="96">
        <v>21.3</v>
      </c>
      <c r="M33" s="96">
        <v>20.7</v>
      </c>
      <c r="N33" s="96">
        <v>21.6</v>
      </c>
      <c r="O33" s="96">
        <v>20.8</v>
      </c>
      <c r="P33" s="96">
        <v>20.9</v>
      </c>
      <c r="Q33" s="129">
        <v>20.5</v>
      </c>
      <c r="R33" s="129">
        <v>20.2</v>
      </c>
      <c r="S33" s="129">
        <v>21.6</v>
      </c>
      <c r="AB33" s="97">
        <v>2</v>
      </c>
      <c r="AC33" s="96">
        <v>18.899999999999999</v>
      </c>
      <c r="AD33" s="96">
        <v>19.2</v>
      </c>
      <c r="AE33" s="96">
        <v>17.3</v>
      </c>
      <c r="AF33" s="96">
        <v>18.5</v>
      </c>
      <c r="AG33" s="96">
        <v>19.3</v>
      </c>
      <c r="AH33" s="96">
        <v>18.7</v>
      </c>
      <c r="AI33" s="96">
        <v>18.8</v>
      </c>
      <c r="AJ33" s="96">
        <v>18.7</v>
      </c>
      <c r="AK33" s="96">
        <v>18.7</v>
      </c>
      <c r="AL33" s="96">
        <v>18.5</v>
      </c>
      <c r="AM33" s="129">
        <v>18</v>
      </c>
      <c r="AN33" s="129">
        <v>17.7</v>
      </c>
      <c r="AO33" s="129">
        <v>17.8</v>
      </c>
      <c r="AP33" s="129">
        <v>17.600000000000001</v>
      </c>
      <c r="AQ33" s="129">
        <v>17.100000000000001</v>
      </c>
      <c r="AR33" s="129">
        <v>17.600000000000001</v>
      </c>
    </row>
    <row r="34" spans="3:44" s="68" customFormat="1" ht="12" customHeight="1">
      <c r="C34" s="97">
        <v>3</v>
      </c>
      <c r="D34" s="96">
        <v>21.1</v>
      </c>
      <c r="E34" s="96">
        <v>21.8</v>
      </c>
      <c r="F34" s="96">
        <v>21</v>
      </c>
      <c r="G34" s="96">
        <v>21.2</v>
      </c>
      <c r="H34" s="96">
        <v>21.1</v>
      </c>
      <c r="I34" s="96">
        <v>20.100000000000001</v>
      </c>
      <c r="J34" s="96">
        <v>20.399999999999999</v>
      </c>
      <c r="K34" s="96">
        <v>20.399999999999999</v>
      </c>
      <c r="L34" s="96">
        <v>20</v>
      </c>
      <c r="M34" s="96">
        <v>19</v>
      </c>
      <c r="N34" s="129">
        <v>19</v>
      </c>
      <c r="O34" s="129">
        <v>18.7</v>
      </c>
      <c r="P34" s="129">
        <v>17.899999999999999</v>
      </c>
      <c r="Q34" s="129">
        <v>18</v>
      </c>
      <c r="R34" s="129">
        <v>18.600000000000001</v>
      </c>
      <c r="S34" s="129">
        <v>18.7</v>
      </c>
      <c r="AB34" s="97">
        <v>3</v>
      </c>
      <c r="AC34" s="96">
        <v>18</v>
      </c>
      <c r="AD34" s="96">
        <v>19</v>
      </c>
      <c r="AE34" s="96">
        <v>17.7</v>
      </c>
      <c r="AF34" s="96">
        <v>17.600000000000001</v>
      </c>
      <c r="AG34" s="96">
        <v>18.7</v>
      </c>
      <c r="AH34" s="96">
        <v>17.899999999999999</v>
      </c>
      <c r="AI34" s="96">
        <v>18.399999999999999</v>
      </c>
      <c r="AJ34" s="96">
        <v>19.3</v>
      </c>
      <c r="AK34" s="96">
        <v>19.100000000000001</v>
      </c>
      <c r="AL34" s="96">
        <v>18.8</v>
      </c>
      <c r="AM34" s="96">
        <v>18.8</v>
      </c>
      <c r="AN34" s="96">
        <v>18.8</v>
      </c>
      <c r="AO34" s="96">
        <v>18.600000000000001</v>
      </c>
      <c r="AP34" s="129">
        <v>18.600000000000001</v>
      </c>
      <c r="AQ34" s="129">
        <v>17.899999999999999</v>
      </c>
      <c r="AR34" s="129">
        <v>18.100000000000001</v>
      </c>
    </row>
    <row r="35" spans="3:44" s="68" customFormat="1" ht="12" customHeight="1">
      <c r="C35" s="97">
        <v>4</v>
      </c>
      <c r="D35" s="96">
        <v>18</v>
      </c>
      <c r="E35" s="96">
        <v>18.8</v>
      </c>
      <c r="F35" s="96">
        <v>17.3</v>
      </c>
      <c r="G35" s="96">
        <v>16.899999999999999</v>
      </c>
      <c r="H35" s="96">
        <v>18.5</v>
      </c>
      <c r="I35" s="96">
        <v>18.100000000000001</v>
      </c>
      <c r="J35" s="96">
        <v>18.5</v>
      </c>
      <c r="K35" s="96">
        <v>18.899999999999999</v>
      </c>
      <c r="L35" s="96">
        <v>18.2</v>
      </c>
      <c r="M35" s="96">
        <v>17.7</v>
      </c>
      <c r="N35" s="96">
        <v>18.100000000000001</v>
      </c>
      <c r="O35" s="96">
        <v>18.100000000000001</v>
      </c>
      <c r="P35" s="96">
        <v>18.100000000000001</v>
      </c>
      <c r="Q35" s="96">
        <v>18</v>
      </c>
      <c r="R35" s="96">
        <v>18.100000000000001</v>
      </c>
      <c r="S35" s="96">
        <v>18.5</v>
      </c>
      <c r="AB35" s="97">
        <v>4</v>
      </c>
      <c r="AC35" s="96">
        <v>22.1</v>
      </c>
      <c r="AD35" s="96">
        <v>21.5</v>
      </c>
      <c r="AE35" s="96">
        <v>21.3</v>
      </c>
      <c r="AF35" s="96">
        <v>22.2</v>
      </c>
      <c r="AG35" s="96">
        <v>23</v>
      </c>
      <c r="AH35" s="96">
        <v>22.1</v>
      </c>
      <c r="AI35" s="96">
        <v>22.2</v>
      </c>
      <c r="AJ35" s="96">
        <v>22.2</v>
      </c>
      <c r="AK35" s="96">
        <v>23.1</v>
      </c>
      <c r="AL35" s="96">
        <v>22.8</v>
      </c>
      <c r="AM35" s="96">
        <v>22.9</v>
      </c>
      <c r="AN35" s="129">
        <v>21.3</v>
      </c>
      <c r="AO35" s="129">
        <v>22.2</v>
      </c>
      <c r="AP35" s="129">
        <v>21.7</v>
      </c>
      <c r="AQ35" s="129">
        <v>21.6</v>
      </c>
      <c r="AR35" s="129">
        <v>22</v>
      </c>
    </row>
    <row r="36" spans="3:44" s="68" customFormat="1" ht="12" customHeight="1">
      <c r="C36" s="97">
        <v>5</v>
      </c>
      <c r="D36" s="96">
        <v>17.399999999999999</v>
      </c>
      <c r="E36" s="96">
        <v>18.100000000000001</v>
      </c>
      <c r="F36" s="96">
        <v>16.5</v>
      </c>
      <c r="G36" s="96">
        <v>17.2</v>
      </c>
      <c r="H36" s="96">
        <v>17.5</v>
      </c>
      <c r="I36" s="96">
        <v>17</v>
      </c>
      <c r="J36" s="96">
        <v>17.399999999999999</v>
      </c>
      <c r="K36" s="96">
        <v>18.100000000000001</v>
      </c>
      <c r="L36" s="96">
        <v>17.7</v>
      </c>
      <c r="M36" s="96">
        <v>17.7</v>
      </c>
      <c r="N36" s="96">
        <v>17.8</v>
      </c>
      <c r="O36" s="96">
        <v>18.399999999999999</v>
      </c>
      <c r="P36" s="96">
        <v>18.3</v>
      </c>
      <c r="Q36" s="96">
        <v>18.3</v>
      </c>
      <c r="R36" s="96">
        <v>18.8</v>
      </c>
      <c r="S36" s="96">
        <v>19.600000000000001</v>
      </c>
      <c r="AB36" s="97">
        <v>5</v>
      </c>
      <c r="AC36" s="96">
        <v>19.2</v>
      </c>
      <c r="AD36" s="96">
        <v>20.3</v>
      </c>
      <c r="AE36" s="96">
        <v>19.8</v>
      </c>
      <c r="AF36" s="96">
        <v>20.399999999999999</v>
      </c>
      <c r="AG36" s="96">
        <v>21.1</v>
      </c>
      <c r="AH36" s="96">
        <v>19.899999999999999</v>
      </c>
      <c r="AI36" s="96">
        <v>20.8</v>
      </c>
      <c r="AJ36" s="96">
        <v>20.7</v>
      </c>
      <c r="AK36" s="96">
        <v>20.5</v>
      </c>
      <c r="AL36" s="96">
        <v>20.6</v>
      </c>
      <c r="AM36" s="96">
        <v>20.5</v>
      </c>
      <c r="AN36" s="96">
        <v>20.399999999999999</v>
      </c>
      <c r="AO36" s="96">
        <v>21</v>
      </c>
      <c r="AP36" s="129">
        <v>20.6</v>
      </c>
      <c r="AQ36" s="129">
        <v>20.8</v>
      </c>
      <c r="AR36" s="129">
        <v>21.3</v>
      </c>
    </row>
    <row r="37" spans="3:44" s="68" customFormat="1" ht="12" customHeight="1">
      <c r="C37" s="97">
        <v>6</v>
      </c>
      <c r="D37" s="96">
        <v>20.5</v>
      </c>
      <c r="E37" s="96">
        <v>19.7</v>
      </c>
      <c r="F37" s="96">
        <v>19.600000000000001</v>
      </c>
      <c r="G37" s="96">
        <v>20.5</v>
      </c>
      <c r="H37" s="96">
        <v>21.6</v>
      </c>
      <c r="I37" s="96">
        <v>21</v>
      </c>
      <c r="J37" s="96">
        <v>21.1</v>
      </c>
      <c r="K37" s="96">
        <v>21</v>
      </c>
      <c r="L37" s="96">
        <v>21</v>
      </c>
      <c r="M37" s="96">
        <v>20.399999999999999</v>
      </c>
      <c r="N37" s="96">
        <v>21.2</v>
      </c>
      <c r="O37" s="96">
        <v>20.9</v>
      </c>
      <c r="P37" s="96">
        <v>20.8</v>
      </c>
      <c r="Q37" s="96">
        <v>20.7</v>
      </c>
      <c r="R37" s="96">
        <v>21.6</v>
      </c>
      <c r="S37" s="96">
        <v>22</v>
      </c>
      <c r="AB37" s="97">
        <v>6</v>
      </c>
      <c r="AC37" s="96">
        <v>19.399999999999999</v>
      </c>
      <c r="AD37" s="96">
        <v>20.100000000000001</v>
      </c>
      <c r="AE37" s="96">
        <v>18.600000000000001</v>
      </c>
      <c r="AF37" s="96">
        <v>19</v>
      </c>
      <c r="AG37" s="96">
        <v>19.2</v>
      </c>
      <c r="AH37" s="96">
        <v>18.600000000000001</v>
      </c>
      <c r="AI37" s="96">
        <v>19.3</v>
      </c>
      <c r="AJ37" s="96">
        <v>19.8</v>
      </c>
      <c r="AK37" s="96">
        <v>19.600000000000001</v>
      </c>
      <c r="AL37" s="96">
        <v>20</v>
      </c>
      <c r="AM37" s="96">
        <v>19.600000000000001</v>
      </c>
      <c r="AN37" s="96">
        <v>19.5</v>
      </c>
      <c r="AO37" s="96">
        <v>19.600000000000001</v>
      </c>
      <c r="AP37" s="96">
        <v>20</v>
      </c>
      <c r="AQ37" s="96">
        <v>20</v>
      </c>
      <c r="AR37" s="96">
        <v>20.100000000000001</v>
      </c>
    </row>
    <row r="38" spans="3:44" s="68" customFormat="1" ht="12" customHeight="1">
      <c r="C38" s="102" t="s">
        <v>519</v>
      </c>
      <c r="D38" s="103">
        <f>AVERAGE(D32:D37)</f>
        <v>19.416666666666668</v>
      </c>
      <c r="E38" s="103">
        <f t="shared" ref="E38:M38" si="4">AVERAGE(E32:E37)</f>
        <v>20.000000000000004</v>
      </c>
      <c r="F38" s="103">
        <f t="shared" si="4"/>
        <v>18.766666666666666</v>
      </c>
      <c r="G38" s="103">
        <f t="shared" si="4"/>
        <v>19.266666666666669</v>
      </c>
      <c r="H38" s="103">
        <f t="shared" si="4"/>
        <v>20.150000000000002</v>
      </c>
      <c r="I38" s="103">
        <f t="shared" si="4"/>
        <v>19.383333333333336</v>
      </c>
      <c r="J38" s="103">
        <f t="shared" si="4"/>
        <v>19.7</v>
      </c>
      <c r="K38" s="103">
        <f t="shared" si="4"/>
        <v>19.683333333333334</v>
      </c>
      <c r="L38" s="103">
        <f t="shared" si="4"/>
        <v>19.566666666666666</v>
      </c>
      <c r="M38" s="103">
        <f t="shared" si="4"/>
        <v>19</v>
      </c>
      <c r="N38" s="103">
        <f>AVERAGE(N32,N33,N35,N36,N37)</f>
        <v>19.720000000000002</v>
      </c>
      <c r="O38" s="103">
        <f t="shared" ref="O38:P38" si="5">AVERAGE(O32,O33,O35,O36,O37)</f>
        <v>19.5</v>
      </c>
      <c r="P38" s="103">
        <f t="shared" si="5"/>
        <v>19.52</v>
      </c>
      <c r="Q38" s="103">
        <f>AVERAGE(Q32,Q35,Q36,Q37)</f>
        <v>18.975000000000001</v>
      </c>
      <c r="R38" s="103"/>
      <c r="S38" s="103"/>
      <c r="AB38" s="102" t="s">
        <v>519</v>
      </c>
      <c r="AC38" s="103">
        <f>AVERAGE(AC32:AC37)</f>
        <v>19.983333333333334</v>
      </c>
      <c r="AD38" s="103">
        <f t="shared" ref="AD38:AL38" si="6">AVERAGE(AD32:AD37)</f>
        <v>20.45</v>
      </c>
      <c r="AE38" s="103">
        <f t="shared" si="6"/>
        <v>19.25</v>
      </c>
      <c r="AF38" s="103">
        <f t="shared" si="6"/>
        <v>19.95</v>
      </c>
      <c r="AG38" s="103">
        <f t="shared" si="6"/>
        <v>20.7</v>
      </c>
      <c r="AH38" s="103">
        <f t="shared" si="6"/>
        <v>19.983333333333334</v>
      </c>
      <c r="AI38" s="103">
        <f t="shared" si="6"/>
        <v>20.383333333333333</v>
      </c>
      <c r="AJ38" s="103">
        <f>AVERAGE(AJ32:AJ37)</f>
        <v>20.616666666666667</v>
      </c>
      <c r="AK38" s="103">
        <f t="shared" si="6"/>
        <v>20.666666666666668</v>
      </c>
      <c r="AL38" s="103">
        <f t="shared" si="6"/>
        <v>20.599999999999998</v>
      </c>
      <c r="AM38" s="103">
        <f>AVERAGE(AM32,AM34,AM35,AM36,AM37)</f>
        <v>20.98</v>
      </c>
      <c r="AN38" s="103">
        <f>AVERAGE(AN32,AN34,AN36,AN37)</f>
        <v>20.299999999999997</v>
      </c>
      <c r="AO38" s="103">
        <f>AVERAGE(AO34,AO36,AO37)</f>
        <v>19.733333333333334</v>
      </c>
      <c r="AP38" s="103"/>
      <c r="AQ38" s="103"/>
      <c r="AR38" s="103"/>
    </row>
    <row r="39" spans="3:44" s="68" customFormat="1" ht="12" customHeight="1">
      <c r="C39" s="106" t="s">
        <v>520</v>
      </c>
      <c r="D39" s="107">
        <f>AVERAGE(STDEV(D32:D37))</f>
        <v>1.4441837371562765</v>
      </c>
      <c r="E39" s="107">
        <f t="shared" ref="E39:M39" si="7">AVERAGE(STDEV(E32:E37))</f>
        <v>1.4587666023048373</v>
      </c>
      <c r="F39" s="107">
        <f t="shared" si="7"/>
        <v>1.881134409516414</v>
      </c>
      <c r="G39" s="107">
        <f t="shared" si="7"/>
        <v>1.9397594352565137</v>
      </c>
      <c r="H39" s="107">
        <f t="shared" si="7"/>
        <v>1.7796066981218071</v>
      </c>
      <c r="I39" s="107">
        <f t="shared" si="7"/>
        <v>1.6461065174121228</v>
      </c>
      <c r="J39" s="107">
        <f t="shared" si="7"/>
        <v>1.4601369798755188</v>
      </c>
      <c r="K39" s="107">
        <f t="shared" si="7"/>
        <v>1.1444066876188141</v>
      </c>
      <c r="L39" s="107">
        <f t="shared" si="7"/>
        <v>1.4651507317223946</v>
      </c>
      <c r="M39" s="107">
        <f t="shared" si="7"/>
        <v>1.3023056476879762</v>
      </c>
      <c r="N39" s="107">
        <f>AVERAGE(STDEV(N32,N33,N35,N36,N37))</f>
        <v>1.7369513522260773</v>
      </c>
      <c r="O39" s="107">
        <f t="shared" ref="O39:P39" si="8">AVERAGE(STDEV(O32,O33,O35,O36,O37))</f>
        <v>1.309580085370879</v>
      </c>
      <c r="P39" s="107">
        <f t="shared" si="8"/>
        <v>1.3274034804836086</v>
      </c>
      <c r="Q39" s="107">
        <f>AVERAGE(STDEV(Q32,Q35,Q36,Q37))</f>
        <v>1.2093386622447821</v>
      </c>
      <c r="R39" s="107"/>
      <c r="S39" s="107"/>
      <c r="AB39" s="106" t="s">
        <v>520</v>
      </c>
      <c r="AC39" s="107">
        <f>AVERAGE(STDEV(AC32:AC37))</f>
        <v>1.7837226989267894</v>
      </c>
      <c r="AD39" s="107">
        <f t="shared" ref="AD39:AL39" si="9">AVERAGE(STDEV(AD32:AD37))</f>
        <v>1.3809417076763237</v>
      </c>
      <c r="AE39" s="107">
        <f t="shared" si="9"/>
        <v>1.6452963258939104</v>
      </c>
      <c r="AF39" s="107">
        <f t="shared" si="9"/>
        <v>1.8971030546599199</v>
      </c>
      <c r="AG39" s="107">
        <f t="shared" si="9"/>
        <v>1.9235384061671343</v>
      </c>
      <c r="AH39" s="107">
        <f t="shared" si="9"/>
        <v>1.9883829275737277</v>
      </c>
      <c r="AI39" s="107">
        <f t="shared" si="9"/>
        <v>1.8400181158528488</v>
      </c>
      <c r="AJ39" s="107">
        <f t="shared" si="9"/>
        <v>1.6892799254909372</v>
      </c>
      <c r="AK39" s="107">
        <f t="shared" si="9"/>
        <v>1.9418204517067659</v>
      </c>
      <c r="AL39" s="107">
        <f t="shared" si="9"/>
        <v>1.90473095212946</v>
      </c>
      <c r="AM39" s="107">
        <f>AVERAGE(STDEV(AM32,AM34,AM35,AM36,AM37))</f>
        <v>1.9408760908414526</v>
      </c>
      <c r="AN39" s="107">
        <f>AVERAGE(STDEV(AN32,AN34,AN36,AN37))</f>
        <v>1.6062378404209008</v>
      </c>
      <c r="AO39" s="107">
        <f>AVERAGE(STDEV(AO34,AO36,AO37))</f>
        <v>1.2055427546683408</v>
      </c>
      <c r="AP39" s="107"/>
      <c r="AQ39" s="107"/>
      <c r="AR39" s="107"/>
    </row>
    <row r="40" spans="3:44" s="68" customFormat="1" ht="12" customHeight="1"/>
    <row r="41" spans="3:44" s="68" customFormat="1" ht="12" customHeight="1">
      <c r="C41" s="80" t="s">
        <v>568</v>
      </c>
      <c r="D41" s="80" t="s">
        <v>577</v>
      </c>
      <c r="E41" s="88"/>
      <c r="F41" s="80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AB41" s="80" t="s">
        <v>568</v>
      </c>
      <c r="AC41" s="80" t="s">
        <v>577</v>
      </c>
      <c r="AD41" s="88"/>
      <c r="AE41" s="80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</row>
    <row r="42" spans="3:44" s="68" customFormat="1" ht="12" customHeight="1">
      <c r="C42" s="93"/>
      <c r="D42" s="92">
        <f>C26</f>
        <v>0</v>
      </c>
      <c r="E42" s="92">
        <f t="shared" ref="E42:S42" si="10">D26</f>
        <v>3</v>
      </c>
      <c r="F42" s="92">
        <f t="shared" si="10"/>
        <v>6</v>
      </c>
      <c r="G42" s="92">
        <f t="shared" si="10"/>
        <v>9</v>
      </c>
      <c r="H42" s="92">
        <f t="shared" si="10"/>
        <v>14</v>
      </c>
      <c r="I42" s="92">
        <f t="shared" si="10"/>
        <v>17</v>
      </c>
      <c r="J42" s="92">
        <f t="shared" si="10"/>
        <v>21</v>
      </c>
      <c r="K42" s="92">
        <f t="shared" si="10"/>
        <v>24</v>
      </c>
      <c r="L42" s="92">
        <f t="shared" si="10"/>
        <v>28</v>
      </c>
      <c r="M42" s="92">
        <f t="shared" si="10"/>
        <v>31</v>
      </c>
      <c r="N42" s="92">
        <f t="shared" si="10"/>
        <v>35</v>
      </c>
      <c r="O42" s="92">
        <f t="shared" si="10"/>
        <v>38</v>
      </c>
      <c r="P42" s="92">
        <f t="shared" si="10"/>
        <v>43</v>
      </c>
      <c r="Q42" s="92">
        <f t="shared" si="10"/>
        <v>48</v>
      </c>
      <c r="R42" s="92">
        <f t="shared" si="10"/>
        <v>52</v>
      </c>
      <c r="S42" s="92">
        <f t="shared" si="10"/>
        <v>55</v>
      </c>
      <c r="AB42" s="93"/>
      <c r="AC42" s="92">
        <f>Z26</f>
        <v>0</v>
      </c>
      <c r="AD42" s="92">
        <f t="shared" ref="AD42:AR42" si="11">AA26</f>
        <v>3</v>
      </c>
      <c r="AE42" s="92">
        <f t="shared" si="11"/>
        <v>6</v>
      </c>
      <c r="AF42" s="92">
        <f t="shared" si="11"/>
        <v>9</v>
      </c>
      <c r="AG42" s="92">
        <f t="shared" si="11"/>
        <v>14</v>
      </c>
      <c r="AH42" s="92">
        <f t="shared" si="11"/>
        <v>17</v>
      </c>
      <c r="AI42" s="92">
        <f t="shared" si="11"/>
        <v>21</v>
      </c>
      <c r="AJ42" s="92">
        <f t="shared" si="11"/>
        <v>24</v>
      </c>
      <c r="AK42" s="92">
        <f t="shared" si="11"/>
        <v>28</v>
      </c>
      <c r="AL42" s="92">
        <f t="shared" si="11"/>
        <v>31</v>
      </c>
      <c r="AM42" s="92">
        <f t="shared" si="11"/>
        <v>35</v>
      </c>
      <c r="AN42" s="92">
        <f t="shared" si="11"/>
        <v>38</v>
      </c>
      <c r="AO42" s="92">
        <f t="shared" si="11"/>
        <v>43</v>
      </c>
      <c r="AP42" s="92">
        <f t="shared" si="11"/>
        <v>48</v>
      </c>
      <c r="AQ42" s="92">
        <f t="shared" si="11"/>
        <v>52</v>
      </c>
      <c r="AR42" s="92">
        <f t="shared" si="11"/>
        <v>55</v>
      </c>
    </row>
    <row r="43" spans="3:44" s="68" customFormat="1" ht="12" customHeight="1">
      <c r="C43" s="97">
        <v>7</v>
      </c>
      <c r="D43" s="96">
        <v>20.7</v>
      </c>
      <c r="E43" s="96">
        <v>21.3</v>
      </c>
      <c r="F43" s="96">
        <v>20.5</v>
      </c>
      <c r="G43" s="96">
        <v>21.1</v>
      </c>
      <c r="H43" s="96">
        <v>22.8</v>
      </c>
      <c r="I43" s="96">
        <v>21.3</v>
      </c>
      <c r="J43" s="96">
        <v>23.2</v>
      </c>
      <c r="K43" s="96">
        <v>22.1</v>
      </c>
      <c r="L43" s="96">
        <v>21.3</v>
      </c>
      <c r="M43" s="96">
        <v>21.8</v>
      </c>
      <c r="N43" s="96">
        <v>22.8</v>
      </c>
      <c r="O43" s="96">
        <v>23.6</v>
      </c>
      <c r="P43" s="96">
        <v>23.6</v>
      </c>
      <c r="Q43" s="96">
        <v>23.6</v>
      </c>
      <c r="R43" s="96">
        <v>23.8</v>
      </c>
      <c r="S43" s="96">
        <v>24.2</v>
      </c>
      <c r="AB43" s="97">
        <v>7</v>
      </c>
      <c r="AC43" s="96">
        <v>20.5</v>
      </c>
      <c r="AD43" s="96">
        <v>20.9</v>
      </c>
      <c r="AE43" s="96">
        <v>18</v>
      </c>
      <c r="AF43" s="96">
        <v>19.3</v>
      </c>
      <c r="AG43" s="96">
        <v>20.6</v>
      </c>
      <c r="AH43" s="96">
        <v>20</v>
      </c>
      <c r="AI43" s="96">
        <v>21.6</v>
      </c>
      <c r="AJ43" s="96">
        <v>21.5</v>
      </c>
      <c r="AK43" s="96">
        <v>21.5</v>
      </c>
      <c r="AL43" s="96">
        <v>21.3</v>
      </c>
      <c r="AM43" s="96">
        <v>21.6</v>
      </c>
      <c r="AN43" s="96">
        <v>22.3</v>
      </c>
      <c r="AO43" s="129">
        <v>21.7</v>
      </c>
      <c r="AP43" s="129">
        <v>20.7</v>
      </c>
      <c r="AQ43" s="129">
        <v>20.9</v>
      </c>
      <c r="AR43" s="129">
        <v>21.1</v>
      </c>
    </row>
    <row r="44" spans="3:44" s="68" customFormat="1" ht="12" customHeight="1">
      <c r="C44" s="97">
        <v>8</v>
      </c>
      <c r="D44" s="96">
        <v>16.2</v>
      </c>
      <c r="E44" s="96">
        <v>16.100000000000001</v>
      </c>
      <c r="F44" s="96">
        <v>15.4</v>
      </c>
      <c r="G44" s="96">
        <v>16.5</v>
      </c>
      <c r="H44" s="96">
        <v>18.5</v>
      </c>
      <c r="I44" s="96">
        <v>17.5</v>
      </c>
      <c r="J44" s="96">
        <v>18.3</v>
      </c>
      <c r="K44" s="96">
        <v>17.600000000000001</v>
      </c>
      <c r="L44" s="96">
        <v>18.2</v>
      </c>
      <c r="M44" s="96">
        <v>18.5</v>
      </c>
      <c r="N44" s="96">
        <v>19.2</v>
      </c>
      <c r="O44" s="96">
        <v>19.899999999999999</v>
      </c>
      <c r="P44" s="96">
        <v>19.399999999999999</v>
      </c>
      <c r="Q44" s="96">
        <v>19.600000000000001</v>
      </c>
      <c r="R44" s="96">
        <v>19.7</v>
      </c>
      <c r="S44" s="96">
        <v>21</v>
      </c>
      <c r="AB44" s="97">
        <v>8</v>
      </c>
      <c r="AC44" s="96">
        <v>18.399999999999999</v>
      </c>
      <c r="AD44" s="96">
        <v>19.600000000000001</v>
      </c>
      <c r="AE44" s="96">
        <v>19.600000000000001</v>
      </c>
      <c r="AF44" s="96">
        <v>18.100000000000001</v>
      </c>
      <c r="AG44" s="96">
        <v>19.399999999999999</v>
      </c>
      <c r="AH44" s="96">
        <v>17.899999999999999</v>
      </c>
      <c r="AI44" s="96">
        <v>19.7</v>
      </c>
      <c r="AJ44" s="96">
        <v>19</v>
      </c>
      <c r="AK44" s="96">
        <v>19.399999999999999</v>
      </c>
      <c r="AL44" s="96">
        <v>18.7</v>
      </c>
      <c r="AM44" s="96">
        <v>18.899999999999999</v>
      </c>
      <c r="AN44" s="96">
        <v>18.7</v>
      </c>
      <c r="AO44" s="96">
        <v>18.7</v>
      </c>
      <c r="AP44" s="129">
        <v>18.600000000000001</v>
      </c>
      <c r="AQ44" s="129">
        <v>18.8</v>
      </c>
      <c r="AR44" s="129">
        <v>19</v>
      </c>
    </row>
    <row r="45" spans="3:44" s="68" customFormat="1" ht="12" customHeight="1">
      <c r="C45" s="97">
        <v>9</v>
      </c>
      <c r="D45" s="96">
        <v>20.6</v>
      </c>
      <c r="E45" s="96">
        <v>21</v>
      </c>
      <c r="F45" s="96">
        <v>19.5</v>
      </c>
      <c r="G45" s="96">
        <v>20.8</v>
      </c>
      <c r="H45" s="96">
        <v>23.2</v>
      </c>
      <c r="I45" s="96">
        <v>21.3</v>
      </c>
      <c r="J45" s="96">
        <v>22</v>
      </c>
      <c r="K45" s="96">
        <v>22.3</v>
      </c>
      <c r="L45" s="96">
        <v>22.4</v>
      </c>
      <c r="M45" s="96">
        <v>22.2</v>
      </c>
      <c r="N45" s="96">
        <v>23</v>
      </c>
      <c r="O45" s="96">
        <v>22.5</v>
      </c>
      <c r="P45" s="96">
        <v>22.6</v>
      </c>
      <c r="Q45" s="96">
        <v>22.5</v>
      </c>
      <c r="R45" s="96">
        <v>23.3</v>
      </c>
      <c r="S45" s="96">
        <v>23.2</v>
      </c>
      <c r="AB45" s="97">
        <v>9</v>
      </c>
      <c r="AC45" s="96">
        <v>17.5</v>
      </c>
      <c r="AD45" s="96">
        <v>18.100000000000001</v>
      </c>
      <c r="AE45" s="96">
        <v>16.600000000000001</v>
      </c>
      <c r="AF45" s="96">
        <v>16.3</v>
      </c>
      <c r="AG45" s="96">
        <v>17.899999999999999</v>
      </c>
      <c r="AH45" s="96">
        <v>16.7</v>
      </c>
      <c r="AI45" s="96">
        <v>17.899999999999999</v>
      </c>
      <c r="AJ45" s="96">
        <v>17.600000000000001</v>
      </c>
      <c r="AK45" s="96">
        <v>17.5</v>
      </c>
      <c r="AL45" s="96">
        <v>17.100000000000001</v>
      </c>
      <c r="AM45" s="96">
        <v>16.899999999999999</v>
      </c>
      <c r="AN45" s="96">
        <v>16.100000000000001</v>
      </c>
      <c r="AO45" s="96">
        <v>16</v>
      </c>
      <c r="AP45" s="96">
        <v>16</v>
      </c>
      <c r="AQ45" s="96">
        <v>17</v>
      </c>
      <c r="AR45" s="96">
        <v>17.399999999999999</v>
      </c>
    </row>
    <row r="46" spans="3:44" s="68" customFormat="1" ht="12" customHeight="1">
      <c r="C46" s="97">
        <v>10</v>
      </c>
      <c r="D46" s="96">
        <v>18.899999999999999</v>
      </c>
      <c r="E46" s="96">
        <v>19.399999999999999</v>
      </c>
      <c r="F46" s="96">
        <v>18.100000000000001</v>
      </c>
      <c r="G46" s="96">
        <v>18.399999999999999</v>
      </c>
      <c r="H46" s="96">
        <v>20</v>
      </c>
      <c r="I46" s="96">
        <v>19.2</v>
      </c>
      <c r="J46" s="96">
        <v>20</v>
      </c>
      <c r="K46" s="96">
        <v>20.5</v>
      </c>
      <c r="L46" s="96">
        <v>20.5</v>
      </c>
      <c r="M46" s="96">
        <v>20.2</v>
      </c>
      <c r="N46" s="96">
        <v>20.6</v>
      </c>
      <c r="O46" s="96">
        <v>21.2</v>
      </c>
      <c r="P46" s="96">
        <v>21.1</v>
      </c>
      <c r="Q46" s="96">
        <v>20.8</v>
      </c>
      <c r="R46" s="96">
        <v>21.4</v>
      </c>
      <c r="S46" s="96">
        <v>21.5</v>
      </c>
      <c r="AB46" s="97">
        <v>10</v>
      </c>
      <c r="AC46" s="96">
        <v>20.3</v>
      </c>
      <c r="AD46" s="96">
        <v>21.4</v>
      </c>
      <c r="AE46" s="96">
        <v>16</v>
      </c>
      <c r="AF46" s="96">
        <v>17.3</v>
      </c>
      <c r="AG46" s="96">
        <v>18.3</v>
      </c>
      <c r="AH46" s="96">
        <v>18.5</v>
      </c>
      <c r="AI46" s="96">
        <v>20.3</v>
      </c>
      <c r="AJ46" s="96">
        <v>20.7</v>
      </c>
      <c r="AK46" s="96">
        <v>20.2</v>
      </c>
      <c r="AL46" s="96">
        <v>20.2</v>
      </c>
      <c r="AM46" s="96">
        <v>20.100000000000001</v>
      </c>
      <c r="AN46" s="129">
        <v>21.2</v>
      </c>
      <c r="AO46" s="129">
        <v>20.5</v>
      </c>
      <c r="AP46" s="129">
        <v>19.399999999999999</v>
      </c>
      <c r="AQ46" s="129">
        <v>20.6</v>
      </c>
      <c r="AR46" s="129">
        <v>19.8</v>
      </c>
    </row>
    <row r="47" spans="3:44" s="68" customFormat="1" ht="12" customHeight="1">
      <c r="C47" s="97">
        <v>11</v>
      </c>
      <c r="D47" s="96">
        <v>20.3</v>
      </c>
      <c r="E47" s="96">
        <v>20.5</v>
      </c>
      <c r="F47" s="96">
        <v>21</v>
      </c>
      <c r="G47" s="96">
        <v>20.9</v>
      </c>
      <c r="H47" s="96">
        <v>22.4</v>
      </c>
      <c r="I47" s="96">
        <v>21.5</v>
      </c>
      <c r="J47" s="96">
        <v>22.1</v>
      </c>
      <c r="K47" s="96">
        <v>22.6</v>
      </c>
      <c r="L47" s="96">
        <v>22.6</v>
      </c>
      <c r="M47" s="96">
        <v>22.9</v>
      </c>
      <c r="N47" s="96">
        <v>22.3</v>
      </c>
      <c r="O47" s="96">
        <v>22.9</v>
      </c>
      <c r="P47" s="96">
        <v>23.3</v>
      </c>
      <c r="Q47" s="96">
        <v>23.6</v>
      </c>
      <c r="R47" s="96">
        <v>24</v>
      </c>
      <c r="S47" s="96">
        <v>24.1</v>
      </c>
      <c r="AB47" s="97">
        <v>11</v>
      </c>
      <c r="AC47" s="96">
        <v>17.8</v>
      </c>
      <c r="AD47" s="96">
        <v>18.5</v>
      </c>
      <c r="AE47" s="96">
        <v>17.5</v>
      </c>
      <c r="AF47" s="96">
        <v>17.399999999999999</v>
      </c>
      <c r="AG47" s="96">
        <v>18.399999999999999</v>
      </c>
      <c r="AH47" s="96">
        <v>18.2</v>
      </c>
      <c r="AI47" s="96">
        <v>19.3</v>
      </c>
      <c r="AJ47" s="96">
        <v>18.899999999999999</v>
      </c>
      <c r="AK47" s="96">
        <v>19.2</v>
      </c>
      <c r="AL47" s="96">
        <v>19.3</v>
      </c>
      <c r="AM47" s="96">
        <v>20.100000000000001</v>
      </c>
      <c r="AN47" s="96">
        <v>19.899999999999999</v>
      </c>
      <c r="AO47" s="96">
        <v>20</v>
      </c>
      <c r="AP47" s="96">
        <v>20.2</v>
      </c>
      <c r="AQ47" s="96">
        <v>20.6</v>
      </c>
      <c r="AR47" s="96">
        <v>20.2</v>
      </c>
    </row>
    <row r="48" spans="3:44" s="68" customFormat="1" ht="12" customHeight="1">
      <c r="C48" s="97">
        <v>12</v>
      </c>
      <c r="D48" s="96">
        <v>18.8</v>
      </c>
      <c r="E48" s="96">
        <v>18.899999999999999</v>
      </c>
      <c r="F48" s="96">
        <v>18.399999999999999</v>
      </c>
      <c r="G48" s="96">
        <v>18.600000000000001</v>
      </c>
      <c r="H48" s="96">
        <v>19.2</v>
      </c>
      <c r="I48" s="96">
        <v>19.8</v>
      </c>
      <c r="J48" s="96">
        <v>19.600000000000001</v>
      </c>
      <c r="K48" s="96">
        <v>19.600000000000001</v>
      </c>
      <c r="L48" s="96">
        <v>20.100000000000001</v>
      </c>
      <c r="M48" s="96">
        <v>19.8</v>
      </c>
      <c r="N48" s="96">
        <v>19.7</v>
      </c>
      <c r="O48" s="96">
        <v>20.3</v>
      </c>
      <c r="P48" s="96">
        <v>20</v>
      </c>
      <c r="Q48" s="96">
        <v>20.100000000000001</v>
      </c>
      <c r="R48" s="96">
        <v>21.3</v>
      </c>
      <c r="S48" s="96">
        <v>21</v>
      </c>
      <c r="AB48" s="97">
        <v>12</v>
      </c>
      <c r="AC48" s="124">
        <v>18.100000000000001</v>
      </c>
      <c r="AD48" s="125">
        <v>18.7</v>
      </c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</row>
    <row r="49" spans="3:44" s="68" customFormat="1" ht="12" customHeight="1">
      <c r="C49" s="102" t="s">
        <v>519</v>
      </c>
      <c r="D49" s="103">
        <f>AVERAGE(D43:D48)</f>
        <v>19.25</v>
      </c>
      <c r="E49" s="103">
        <f>AVERAGE(E43:E48)</f>
        <v>19.533333333333335</v>
      </c>
      <c r="F49" s="103">
        <f t="shared" ref="F49:S49" si="12">AVERAGE(F43:F48)</f>
        <v>18.816666666666666</v>
      </c>
      <c r="G49" s="103">
        <f t="shared" si="12"/>
        <v>19.383333333333336</v>
      </c>
      <c r="H49" s="103">
        <f t="shared" si="12"/>
        <v>21.016666666666669</v>
      </c>
      <c r="I49" s="103">
        <f t="shared" si="12"/>
        <v>20.099999999999998</v>
      </c>
      <c r="J49" s="103">
        <f t="shared" si="12"/>
        <v>20.866666666666664</v>
      </c>
      <c r="K49" s="103">
        <f t="shared" si="12"/>
        <v>20.783333333333331</v>
      </c>
      <c r="L49" s="103">
        <f t="shared" si="12"/>
        <v>20.849999999999998</v>
      </c>
      <c r="M49" s="103">
        <f t="shared" si="12"/>
        <v>20.9</v>
      </c>
      <c r="N49" s="103">
        <f t="shared" si="12"/>
        <v>21.266666666666666</v>
      </c>
      <c r="O49" s="103">
        <f t="shared" si="12"/>
        <v>21.733333333333334</v>
      </c>
      <c r="P49" s="103">
        <f t="shared" si="12"/>
        <v>21.666666666666668</v>
      </c>
      <c r="Q49" s="103">
        <f t="shared" si="12"/>
        <v>21.7</v>
      </c>
      <c r="R49" s="103">
        <f t="shared" si="12"/>
        <v>22.25</v>
      </c>
      <c r="S49" s="103">
        <f t="shared" si="12"/>
        <v>22.5</v>
      </c>
      <c r="AB49" s="102" t="s">
        <v>519</v>
      </c>
      <c r="AC49" s="103">
        <f>AVERAGE(AC43:AC47)</f>
        <v>18.899999999999999</v>
      </c>
      <c r="AD49" s="103">
        <f>AVERAGE(AD43:AD47)</f>
        <v>19.7</v>
      </c>
      <c r="AE49" s="103">
        <f>AVERAGE(AE43:AE47)</f>
        <v>17.54</v>
      </c>
      <c r="AF49" s="103">
        <f>AVERAGE(AF43:AF47)</f>
        <v>17.68</v>
      </c>
      <c r="AG49" s="103">
        <f t="shared" ref="AG49:AM49" si="13">AVERAGE(AG43:AG47)</f>
        <v>18.919999999999998</v>
      </c>
      <c r="AH49" s="103">
        <f t="shared" si="13"/>
        <v>18.259999999999998</v>
      </c>
      <c r="AI49" s="103">
        <f t="shared" si="13"/>
        <v>19.759999999999998</v>
      </c>
      <c r="AJ49" s="103">
        <f t="shared" si="13"/>
        <v>19.54</v>
      </c>
      <c r="AK49" s="103">
        <f t="shared" si="13"/>
        <v>19.559999999999999</v>
      </c>
      <c r="AL49" s="103">
        <f t="shared" si="13"/>
        <v>19.32</v>
      </c>
      <c r="AM49" s="103">
        <f t="shared" si="13"/>
        <v>19.52</v>
      </c>
      <c r="AN49" s="103">
        <f>AVERAGE(AN43,AN44,AN45,AN47)</f>
        <v>19.25</v>
      </c>
      <c r="AO49" s="103">
        <f>AVERAGE(AO44,AO45,AO47)</f>
        <v>18.233333333333334</v>
      </c>
      <c r="AP49" s="103"/>
      <c r="AQ49" s="103"/>
      <c r="AR49" s="103"/>
    </row>
    <row r="50" spans="3:44" s="68" customFormat="1" ht="12" customHeight="1">
      <c r="C50" s="106" t="s">
        <v>520</v>
      </c>
      <c r="D50" s="107">
        <f>AVERAGE(STDEV(D43:D48))</f>
        <v>1.7120163550620657</v>
      </c>
      <c r="E50" s="107">
        <f t="shared" ref="E50:S50" si="14">AVERAGE(STDEV(E43:E48))</f>
        <v>1.9190275315030436</v>
      </c>
      <c r="F50" s="107">
        <f>AVERAGE(STDEV(F43:F48))</f>
        <v>2.0213032099778268</v>
      </c>
      <c r="G50" s="107">
        <f t="shared" si="14"/>
        <v>1.851935924017531</v>
      </c>
      <c r="H50" s="107">
        <f t="shared" si="14"/>
        <v>2.0262444735684455</v>
      </c>
      <c r="I50" s="107">
        <f t="shared" si="14"/>
        <v>1.58113883008419</v>
      </c>
      <c r="J50" s="107">
        <f t="shared" si="14"/>
        <v>1.8543642216853369</v>
      </c>
      <c r="K50" s="107">
        <f t="shared" si="14"/>
        <v>1.9467066205945536</v>
      </c>
      <c r="L50" s="107">
        <f t="shared" si="14"/>
        <v>1.6355427233796129</v>
      </c>
      <c r="M50" s="107">
        <f t="shared" si="14"/>
        <v>1.6709278859364336</v>
      </c>
      <c r="N50" s="107">
        <f t="shared" si="14"/>
        <v>1.6488379746556872</v>
      </c>
      <c r="O50" s="107">
        <f t="shared" si="14"/>
        <v>1.4922019523732932</v>
      </c>
      <c r="P50" s="107">
        <f t="shared" si="14"/>
        <v>1.7614388058251329</v>
      </c>
      <c r="Q50" s="107">
        <f t="shared" si="14"/>
        <v>1.7686152775547315</v>
      </c>
      <c r="R50" s="107">
        <f t="shared" si="14"/>
        <v>1.7143511892258252</v>
      </c>
      <c r="S50" s="107">
        <f t="shared" si="14"/>
        <v>1.5126136320951231</v>
      </c>
      <c r="AB50" s="106" t="s">
        <v>520</v>
      </c>
      <c r="AC50" s="107">
        <f>AVERAGE(STDEV(AC43:AC47))</f>
        <v>1.4089002803605373</v>
      </c>
      <c r="AD50" s="107">
        <f>AVERAGE(STDEV(AD43:AD47))</f>
        <v>1.4439529078193638</v>
      </c>
      <c r="AE50" s="107">
        <f>AVERAGE(STDEV(AE43:AE47))</f>
        <v>1.3885243966167828</v>
      </c>
      <c r="AF50" s="107">
        <f t="shared" ref="AF50:AM50" si="15">AVERAGE(STDEV(AF43:AF47))</f>
        <v>1.1099549540409288</v>
      </c>
      <c r="AG50" s="107">
        <f t="shared" si="15"/>
        <v>1.0894952959971886</v>
      </c>
      <c r="AH50" s="107">
        <f t="shared" si="15"/>
        <v>1.1886967653695373</v>
      </c>
      <c r="AI50" s="107">
        <f t="shared" si="15"/>
        <v>1.3557285864065869</v>
      </c>
      <c r="AJ50" s="107">
        <f t="shared" si="15"/>
        <v>1.553383404057092</v>
      </c>
      <c r="AK50" s="107">
        <f t="shared" si="15"/>
        <v>1.4638989036132244</v>
      </c>
      <c r="AL50" s="107">
        <f t="shared" si="15"/>
        <v>1.5817711591756878</v>
      </c>
      <c r="AM50" s="107">
        <f t="shared" si="15"/>
        <v>1.7498571370257643</v>
      </c>
      <c r="AN50" s="107">
        <f>AVERAGE(STDEV(AN43,AN44,AN45,AN47))</f>
        <v>2.5787593916455283</v>
      </c>
      <c r="AO50" s="107">
        <f>AVERAGE(STDEV(AO44,AO45,AO47))</f>
        <v>2.0404247923737189</v>
      </c>
      <c r="AP50" s="107"/>
      <c r="AQ50" s="107"/>
      <c r="AR50" s="107"/>
    </row>
    <row r="51" spans="3:44" s="68" customFormat="1" ht="12" customHeight="1"/>
    <row r="52" spans="3:44" s="68" customFormat="1" ht="12" customHeight="1">
      <c r="C52" s="80" t="s">
        <v>568</v>
      </c>
      <c r="D52" s="80" t="s">
        <v>578</v>
      </c>
      <c r="E52" s="88"/>
      <c r="F52" s="80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AB52" s="80" t="s">
        <v>568</v>
      </c>
      <c r="AC52" s="80" t="s">
        <v>578</v>
      </c>
      <c r="AD52" s="88"/>
      <c r="AE52" s="80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</row>
    <row r="53" spans="3:44" s="68" customFormat="1" ht="12" customHeight="1">
      <c r="C53" s="93"/>
      <c r="D53" s="92">
        <f>C26</f>
        <v>0</v>
      </c>
      <c r="E53" s="92">
        <f t="shared" ref="E53:S53" si="16">D26</f>
        <v>3</v>
      </c>
      <c r="F53" s="92">
        <f t="shared" si="16"/>
        <v>6</v>
      </c>
      <c r="G53" s="92">
        <f t="shared" si="16"/>
        <v>9</v>
      </c>
      <c r="H53" s="92">
        <f t="shared" si="16"/>
        <v>14</v>
      </c>
      <c r="I53" s="92">
        <f t="shared" si="16"/>
        <v>17</v>
      </c>
      <c r="J53" s="92">
        <f t="shared" si="16"/>
        <v>21</v>
      </c>
      <c r="K53" s="92">
        <f t="shared" si="16"/>
        <v>24</v>
      </c>
      <c r="L53" s="92">
        <f t="shared" si="16"/>
        <v>28</v>
      </c>
      <c r="M53" s="92">
        <f t="shared" si="16"/>
        <v>31</v>
      </c>
      <c r="N53" s="92">
        <f t="shared" si="16"/>
        <v>35</v>
      </c>
      <c r="O53" s="92">
        <f t="shared" si="16"/>
        <v>38</v>
      </c>
      <c r="P53" s="92">
        <f t="shared" si="16"/>
        <v>43</v>
      </c>
      <c r="Q53" s="92">
        <f t="shared" si="16"/>
        <v>48</v>
      </c>
      <c r="R53" s="92">
        <f t="shared" si="16"/>
        <v>52</v>
      </c>
      <c r="S53" s="92">
        <f t="shared" si="16"/>
        <v>55</v>
      </c>
      <c r="AB53" s="93"/>
      <c r="AC53" s="92">
        <f>Z26</f>
        <v>0</v>
      </c>
      <c r="AD53" s="92">
        <f t="shared" ref="AD53:AR53" si="17">AA26</f>
        <v>3</v>
      </c>
      <c r="AE53" s="92">
        <f t="shared" si="17"/>
        <v>6</v>
      </c>
      <c r="AF53" s="92">
        <f t="shared" si="17"/>
        <v>9</v>
      </c>
      <c r="AG53" s="92">
        <f t="shared" si="17"/>
        <v>14</v>
      </c>
      <c r="AH53" s="92">
        <f t="shared" si="17"/>
        <v>17</v>
      </c>
      <c r="AI53" s="92">
        <f t="shared" si="17"/>
        <v>21</v>
      </c>
      <c r="AJ53" s="92">
        <f t="shared" si="17"/>
        <v>24</v>
      </c>
      <c r="AK53" s="92">
        <f t="shared" si="17"/>
        <v>28</v>
      </c>
      <c r="AL53" s="92">
        <f t="shared" si="17"/>
        <v>31</v>
      </c>
      <c r="AM53" s="92">
        <f t="shared" si="17"/>
        <v>35</v>
      </c>
      <c r="AN53" s="92">
        <f t="shared" si="17"/>
        <v>38</v>
      </c>
      <c r="AO53" s="92">
        <f t="shared" si="17"/>
        <v>43</v>
      </c>
      <c r="AP53" s="92">
        <f t="shared" si="17"/>
        <v>48</v>
      </c>
      <c r="AQ53" s="92">
        <f t="shared" si="17"/>
        <v>52</v>
      </c>
      <c r="AR53" s="92">
        <f t="shared" si="17"/>
        <v>55</v>
      </c>
    </row>
    <row r="54" spans="3:44" s="68" customFormat="1" ht="12" customHeight="1">
      <c r="C54" s="97">
        <v>13</v>
      </c>
      <c r="D54" s="96">
        <v>21.6</v>
      </c>
      <c r="E54" s="96">
        <v>21.8</v>
      </c>
      <c r="F54" s="96">
        <v>21</v>
      </c>
      <c r="G54" s="96">
        <v>21</v>
      </c>
      <c r="H54" s="96">
        <v>22.5</v>
      </c>
      <c r="I54" s="96">
        <v>22.7</v>
      </c>
      <c r="J54" s="96">
        <v>23.2</v>
      </c>
      <c r="K54" s="96">
        <v>23.1</v>
      </c>
      <c r="L54" s="96">
        <v>22.4</v>
      </c>
      <c r="M54" s="96">
        <v>23</v>
      </c>
      <c r="N54" s="96">
        <v>23.1</v>
      </c>
      <c r="O54" s="96">
        <v>24.1</v>
      </c>
      <c r="P54" s="96">
        <v>23.4</v>
      </c>
      <c r="Q54" s="96">
        <v>23.6</v>
      </c>
      <c r="R54" s="96">
        <v>24.5</v>
      </c>
      <c r="S54" s="96">
        <v>24.1</v>
      </c>
      <c r="AB54" s="97">
        <v>13</v>
      </c>
      <c r="AC54" s="96">
        <v>16.600000000000001</v>
      </c>
      <c r="AD54" s="96">
        <v>17.3</v>
      </c>
      <c r="AE54" s="96">
        <v>16.899999999999999</v>
      </c>
      <c r="AF54" s="96">
        <v>17.100000000000001</v>
      </c>
      <c r="AG54" s="96">
        <v>18.2</v>
      </c>
      <c r="AH54" s="96">
        <v>19</v>
      </c>
      <c r="AI54" s="96">
        <v>18.7</v>
      </c>
      <c r="AJ54" s="96">
        <v>18.600000000000001</v>
      </c>
      <c r="AK54" s="96">
        <v>18.3</v>
      </c>
      <c r="AL54" s="96">
        <v>18.5</v>
      </c>
      <c r="AM54" s="96">
        <v>19.3</v>
      </c>
      <c r="AN54" s="96">
        <v>20.399999999999999</v>
      </c>
      <c r="AO54" s="129">
        <v>20.3</v>
      </c>
      <c r="AP54" s="129">
        <v>19.5</v>
      </c>
      <c r="AQ54" s="129">
        <v>19.100000000000001</v>
      </c>
      <c r="AR54" s="129">
        <v>19.8</v>
      </c>
    </row>
    <row r="55" spans="3:44" s="68" customFormat="1" ht="12" customHeight="1">
      <c r="C55" s="97">
        <v>14</v>
      </c>
      <c r="D55" s="96">
        <v>21.1</v>
      </c>
      <c r="E55" s="96">
        <v>17.8</v>
      </c>
      <c r="F55" s="96">
        <v>19.100000000000001</v>
      </c>
      <c r="G55" s="96">
        <v>19.600000000000001</v>
      </c>
      <c r="H55" s="96">
        <v>20.2</v>
      </c>
      <c r="I55" s="96">
        <v>19.7</v>
      </c>
      <c r="J55" s="96">
        <v>20.8</v>
      </c>
      <c r="K55" s="96">
        <v>21.3</v>
      </c>
      <c r="L55" s="96">
        <v>20.8</v>
      </c>
      <c r="M55" s="96">
        <v>17.899999999999999</v>
      </c>
      <c r="N55" s="96">
        <v>21.1</v>
      </c>
      <c r="O55" s="96">
        <v>20.8</v>
      </c>
      <c r="P55" s="96">
        <v>21.3</v>
      </c>
      <c r="Q55" s="96">
        <v>21.6</v>
      </c>
      <c r="R55" s="96">
        <v>19.899999999999999</v>
      </c>
      <c r="S55" s="96">
        <v>19.899999999999999</v>
      </c>
      <c r="AB55" s="126">
        <v>14</v>
      </c>
      <c r="AC55" s="127">
        <v>21.9</v>
      </c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</row>
    <row r="56" spans="3:44" s="68" customFormat="1" ht="12" customHeight="1">
      <c r="C56" s="97">
        <v>15</v>
      </c>
      <c r="D56" s="96">
        <v>17.899999999999999</v>
      </c>
      <c r="E56" s="96">
        <v>18.2</v>
      </c>
      <c r="F56" s="96">
        <v>16.2</v>
      </c>
      <c r="G56" s="96">
        <v>17.399999999999999</v>
      </c>
      <c r="H56" s="96">
        <v>18.5</v>
      </c>
      <c r="I56" s="96">
        <v>19</v>
      </c>
      <c r="J56" s="96">
        <v>19.7</v>
      </c>
      <c r="K56" s="96">
        <v>19.100000000000001</v>
      </c>
      <c r="L56" s="96">
        <v>19.100000000000001</v>
      </c>
      <c r="M56" s="96">
        <v>19.3</v>
      </c>
      <c r="N56" s="96">
        <v>20.5</v>
      </c>
      <c r="O56" s="96">
        <v>20.2</v>
      </c>
      <c r="P56" s="96">
        <v>20.399999999999999</v>
      </c>
      <c r="Q56" s="96">
        <v>20.3</v>
      </c>
      <c r="R56" s="96">
        <v>20.6</v>
      </c>
      <c r="S56" s="96">
        <v>20.2</v>
      </c>
      <c r="AB56" s="97">
        <v>15</v>
      </c>
      <c r="AC56" s="96">
        <v>20.3</v>
      </c>
      <c r="AD56" s="96">
        <v>20.7</v>
      </c>
      <c r="AE56" s="96">
        <v>20</v>
      </c>
      <c r="AF56" s="96">
        <v>20.100000000000001</v>
      </c>
      <c r="AG56" s="96">
        <v>21.1</v>
      </c>
      <c r="AH56" s="96">
        <v>20.3</v>
      </c>
      <c r="AI56" s="96">
        <v>21.3</v>
      </c>
      <c r="AJ56" s="96">
        <v>20.100000000000001</v>
      </c>
      <c r="AK56" s="96">
        <v>20.7</v>
      </c>
      <c r="AL56" s="96">
        <v>18.8</v>
      </c>
      <c r="AM56" s="96">
        <v>20.100000000000001</v>
      </c>
      <c r="AN56" s="96">
        <v>18</v>
      </c>
      <c r="AO56" s="96">
        <v>18.5</v>
      </c>
      <c r="AP56" s="96">
        <v>19.2</v>
      </c>
      <c r="AQ56" s="129">
        <v>19.2</v>
      </c>
      <c r="AR56" s="129">
        <v>19.8</v>
      </c>
    </row>
    <row r="57" spans="3:44" s="68" customFormat="1" ht="12" customHeight="1">
      <c r="C57" s="97">
        <v>16</v>
      </c>
      <c r="D57" s="127">
        <v>17.899999999999999</v>
      </c>
      <c r="E57" s="128">
        <v>19</v>
      </c>
      <c r="F57" s="128">
        <v>14.5</v>
      </c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AB57" s="97">
        <v>16</v>
      </c>
      <c r="AC57" s="96">
        <v>19.899999999999999</v>
      </c>
      <c r="AD57" s="96">
        <v>19.7</v>
      </c>
      <c r="AE57" s="96">
        <v>19.5</v>
      </c>
      <c r="AF57" s="96">
        <v>19.5</v>
      </c>
      <c r="AG57" s="96">
        <v>20.3</v>
      </c>
      <c r="AH57" s="96">
        <v>19.600000000000001</v>
      </c>
      <c r="AI57" s="96">
        <v>20.100000000000001</v>
      </c>
      <c r="AJ57" s="96">
        <v>20.100000000000001</v>
      </c>
      <c r="AK57" s="96">
        <v>20.3</v>
      </c>
      <c r="AL57" s="96">
        <v>20.7</v>
      </c>
      <c r="AM57" s="96">
        <v>21.3</v>
      </c>
      <c r="AN57" s="96">
        <v>22</v>
      </c>
      <c r="AO57" s="96">
        <v>21.5</v>
      </c>
      <c r="AP57" s="96">
        <v>21.5</v>
      </c>
      <c r="AQ57" s="96">
        <v>21.5</v>
      </c>
      <c r="AR57" s="96">
        <v>21.7</v>
      </c>
    </row>
    <row r="58" spans="3:44" s="68" customFormat="1" ht="12" customHeight="1">
      <c r="C58" s="97">
        <v>17</v>
      </c>
      <c r="D58" s="127">
        <v>18.100000000000001</v>
      </c>
      <c r="E58" s="128">
        <v>19.5</v>
      </c>
      <c r="F58" s="128">
        <v>18.2</v>
      </c>
      <c r="G58" s="128">
        <v>18.8</v>
      </c>
      <c r="H58" s="128">
        <v>19.100000000000001</v>
      </c>
      <c r="I58" s="128">
        <v>18.399999999999999</v>
      </c>
      <c r="J58" s="128">
        <v>16.5</v>
      </c>
      <c r="K58" s="128">
        <v>17.600000000000001</v>
      </c>
      <c r="L58" s="128">
        <v>15.6</v>
      </c>
      <c r="M58" s="128">
        <v>12.8</v>
      </c>
      <c r="N58" s="128"/>
      <c r="O58" s="128"/>
      <c r="P58" s="128"/>
      <c r="Q58" s="128"/>
      <c r="R58" s="128"/>
      <c r="S58" s="128"/>
      <c r="AB58" s="97">
        <v>17</v>
      </c>
      <c r="AC58" s="96">
        <v>20.2</v>
      </c>
      <c r="AD58" s="96">
        <v>20.6</v>
      </c>
      <c r="AE58" s="96">
        <v>19.8</v>
      </c>
      <c r="AF58" s="96">
        <v>19.100000000000001</v>
      </c>
      <c r="AG58" s="96">
        <v>20.7</v>
      </c>
      <c r="AH58" s="96">
        <v>20</v>
      </c>
      <c r="AI58" s="96">
        <v>21.7</v>
      </c>
      <c r="AJ58" s="96">
        <v>21.4</v>
      </c>
      <c r="AK58" s="96">
        <v>21.3</v>
      </c>
      <c r="AL58" s="96">
        <v>21.3</v>
      </c>
      <c r="AM58" s="96">
        <v>21.4</v>
      </c>
      <c r="AN58" s="96">
        <v>22.6</v>
      </c>
      <c r="AO58" s="96">
        <v>22.3</v>
      </c>
      <c r="AP58" s="96">
        <v>21.5</v>
      </c>
      <c r="AQ58" s="129">
        <v>21.7</v>
      </c>
      <c r="AR58" s="129">
        <v>22</v>
      </c>
    </row>
    <row r="59" spans="3:44" s="68" customFormat="1" ht="12" customHeight="1">
      <c r="C59" s="97">
        <v>18</v>
      </c>
      <c r="D59" s="96">
        <v>17.899999999999999</v>
      </c>
      <c r="E59" s="96">
        <v>18.2</v>
      </c>
      <c r="F59" s="96">
        <v>18.2</v>
      </c>
      <c r="G59" s="96">
        <v>18.100000000000001</v>
      </c>
      <c r="H59" s="96">
        <v>19.399999999999999</v>
      </c>
      <c r="I59" s="96">
        <v>19.2</v>
      </c>
      <c r="J59" s="96">
        <v>18.399999999999999</v>
      </c>
      <c r="K59" s="96">
        <v>18.8</v>
      </c>
      <c r="L59" s="96">
        <v>15.7</v>
      </c>
      <c r="M59" s="96">
        <v>19.399999999999999</v>
      </c>
      <c r="N59" s="96">
        <v>19.899999999999999</v>
      </c>
      <c r="O59" s="96">
        <v>17.8</v>
      </c>
      <c r="P59" s="96">
        <v>18.600000000000001</v>
      </c>
      <c r="Q59" s="96">
        <v>19</v>
      </c>
      <c r="R59" s="96">
        <v>19.5</v>
      </c>
      <c r="S59" s="96">
        <v>19.8</v>
      </c>
      <c r="AB59" s="97">
        <v>18</v>
      </c>
      <c r="AC59" s="96">
        <v>21.8</v>
      </c>
      <c r="AD59" s="96">
        <v>22.2</v>
      </c>
      <c r="AE59" s="96">
        <v>18</v>
      </c>
      <c r="AF59" s="96">
        <v>18.3</v>
      </c>
      <c r="AG59" s="96">
        <v>18.8</v>
      </c>
      <c r="AH59" s="96">
        <v>18.2</v>
      </c>
      <c r="AI59" s="96">
        <v>18.3</v>
      </c>
      <c r="AJ59" s="96">
        <v>19.399999999999999</v>
      </c>
      <c r="AK59" s="96">
        <v>19.5</v>
      </c>
      <c r="AL59" s="96">
        <v>19.7</v>
      </c>
      <c r="AM59" s="96">
        <v>20.2</v>
      </c>
      <c r="AN59" s="96">
        <v>20.100000000000001</v>
      </c>
      <c r="AO59" s="96">
        <v>20.3</v>
      </c>
      <c r="AP59" s="96">
        <v>20.2</v>
      </c>
      <c r="AQ59" s="129">
        <v>19.2</v>
      </c>
      <c r="AR59" s="129">
        <v>20.2</v>
      </c>
    </row>
    <row r="60" spans="3:44" s="68" customFormat="1" ht="12" customHeight="1">
      <c r="C60" s="102" t="s">
        <v>519</v>
      </c>
      <c r="D60" s="103">
        <f>AVERAGE(D54:D56,D59)</f>
        <v>19.625</v>
      </c>
      <c r="E60" s="103">
        <f t="shared" ref="E60:S60" si="18">AVERAGE(E54:E56,E59)</f>
        <v>19</v>
      </c>
      <c r="F60" s="103">
        <f t="shared" si="18"/>
        <v>18.625</v>
      </c>
      <c r="G60" s="103">
        <f t="shared" si="18"/>
        <v>19.024999999999999</v>
      </c>
      <c r="H60" s="103">
        <f t="shared" si="18"/>
        <v>20.149999999999999</v>
      </c>
      <c r="I60" s="103">
        <f t="shared" si="18"/>
        <v>20.149999999999999</v>
      </c>
      <c r="J60" s="103">
        <f t="shared" si="18"/>
        <v>20.524999999999999</v>
      </c>
      <c r="K60" s="103">
        <f t="shared" si="18"/>
        <v>20.575000000000003</v>
      </c>
      <c r="L60" s="103">
        <f t="shared" si="18"/>
        <v>19.5</v>
      </c>
      <c r="M60" s="103">
        <f t="shared" si="18"/>
        <v>19.899999999999999</v>
      </c>
      <c r="N60" s="103">
        <f t="shared" si="18"/>
        <v>21.15</v>
      </c>
      <c r="O60" s="103">
        <f t="shared" si="18"/>
        <v>20.725000000000001</v>
      </c>
      <c r="P60" s="103">
        <f t="shared" si="18"/>
        <v>20.924999999999997</v>
      </c>
      <c r="Q60" s="103">
        <f t="shared" si="18"/>
        <v>21.125</v>
      </c>
      <c r="R60" s="103">
        <f t="shared" si="18"/>
        <v>21.125</v>
      </c>
      <c r="S60" s="103">
        <f t="shared" si="18"/>
        <v>21</v>
      </c>
      <c r="AB60" s="102" t="s">
        <v>519</v>
      </c>
      <c r="AC60" s="103">
        <f>AVERAGE(AC54,AC56,AC57,AC58,AC59)</f>
        <v>19.759999999999998</v>
      </c>
      <c r="AD60" s="103">
        <f>AVERAGE(AD54,AD56,AD57,AD58,AD59)</f>
        <v>20.100000000000001</v>
      </c>
      <c r="AE60" s="103">
        <f t="shared" ref="AE60:AP60" si="19">AVERAGE(AE54,AE56,AE57,AE58,AE59)</f>
        <v>18.84</v>
      </c>
      <c r="AF60" s="103">
        <f t="shared" si="19"/>
        <v>18.82</v>
      </c>
      <c r="AG60" s="103">
        <f t="shared" si="19"/>
        <v>19.82</v>
      </c>
      <c r="AH60" s="103">
        <f t="shared" si="19"/>
        <v>19.420000000000002</v>
      </c>
      <c r="AI60" s="103">
        <f t="shared" si="19"/>
        <v>20.02</v>
      </c>
      <c r="AJ60" s="103">
        <f t="shared" si="19"/>
        <v>19.919999999999998</v>
      </c>
      <c r="AK60" s="103">
        <f t="shared" si="19"/>
        <v>20.02</v>
      </c>
      <c r="AL60" s="103">
        <f t="shared" si="19"/>
        <v>19.8</v>
      </c>
      <c r="AM60" s="103">
        <f t="shared" si="19"/>
        <v>20.46</v>
      </c>
      <c r="AN60" s="103">
        <f>AVERAGE(AN54,AN56,AN57,AN58,AN59)</f>
        <v>20.619999999999997</v>
      </c>
      <c r="AO60" s="103">
        <f>AVERAGE(AO54,AO56,AO57,AO58,AO59)</f>
        <v>20.58</v>
      </c>
      <c r="AP60" s="103">
        <f t="shared" si="19"/>
        <v>20.380000000000003</v>
      </c>
      <c r="AQ60" s="103"/>
      <c r="AR60" s="103"/>
    </row>
    <row r="61" spans="3:44" s="68" customFormat="1" ht="12" customHeight="1">
      <c r="C61" s="106" t="s">
        <v>520</v>
      </c>
      <c r="D61" s="107">
        <f>AVERAGE(STDEV(D54:D56,D59))</f>
        <v>2.002290355234893</v>
      </c>
      <c r="E61" s="107">
        <f t="shared" ref="E61:M61" si="20">AVERAGE(STDEV(E54:E56,E59))</f>
        <v>1.8761663039293721</v>
      </c>
      <c r="F61" s="107">
        <f t="shared" si="20"/>
        <v>1.9939491802283567</v>
      </c>
      <c r="G61" s="107">
        <f t="shared" si="20"/>
        <v>1.6049402896473546</v>
      </c>
      <c r="H61" s="107">
        <f t="shared" si="20"/>
        <v>1.7136705245369273</v>
      </c>
      <c r="I61" s="107">
        <f t="shared" si="20"/>
        <v>1.7253019059476711</v>
      </c>
      <c r="J61" s="107">
        <f t="shared" si="20"/>
        <v>2.0353132437047625</v>
      </c>
      <c r="K61" s="107">
        <f t="shared" si="20"/>
        <v>2.0188693205191202</v>
      </c>
      <c r="L61" s="107">
        <f t="shared" si="20"/>
        <v>2.869378562220982</v>
      </c>
      <c r="M61" s="107">
        <f t="shared" si="20"/>
        <v>2.1771541057077246</v>
      </c>
      <c r="N61" s="107">
        <f>AVERAGE(STDEV(N54:N56,N59))</f>
        <v>1.3892443989449816</v>
      </c>
      <c r="O61" s="107">
        <f t="shared" ref="O61:S61" si="21">AVERAGE(STDEV(O54:O56,O59))</f>
        <v>2.5966324345197398</v>
      </c>
      <c r="P61" s="107">
        <f t="shared" si="21"/>
        <v>1.9956202043475098</v>
      </c>
      <c r="Q61" s="107">
        <f t="shared" si="21"/>
        <v>1.96192932254622</v>
      </c>
      <c r="R61" s="107">
        <f t="shared" si="21"/>
        <v>2.2954665466232931</v>
      </c>
      <c r="S61" s="107">
        <f t="shared" si="21"/>
        <v>2.0736441353327728</v>
      </c>
      <c r="AB61" s="106" t="s">
        <v>520</v>
      </c>
      <c r="AC61" s="107">
        <f>AVERAGE(STDEV(AC54,AC56,AC57,AC58,AC59))</f>
        <v>1.9138965489283892</v>
      </c>
      <c r="AD61" s="107">
        <f t="shared" ref="AD61:AN61" si="22">AVERAGE(STDEV(AD54,AD56,AD57,AD58,AD59))</f>
        <v>1.8041618552668712</v>
      </c>
      <c r="AE61" s="107">
        <f t="shared" si="22"/>
        <v>1.3390294993016403</v>
      </c>
      <c r="AF61" s="107">
        <f t="shared" si="22"/>
        <v>1.1627553482998905</v>
      </c>
      <c r="AG61" s="107">
        <f t="shared" si="22"/>
        <v>1.2557866060760485</v>
      </c>
      <c r="AH61" s="107">
        <f t="shared" si="22"/>
        <v>0.83785440262613697</v>
      </c>
      <c r="AI61" s="107">
        <f t="shared" si="22"/>
        <v>1.5139352694220449</v>
      </c>
      <c r="AJ61" s="107">
        <f t="shared" si="22"/>
        <v>1.0329569206893376</v>
      </c>
      <c r="AK61" s="107">
        <f t="shared" si="22"/>
        <v>1.1627553482998905</v>
      </c>
      <c r="AL61" s="107">
        <f t="shared" si="22"/>
        <v>1.2000000000000002</v>
      </c>
      <c r="AM61" s="107">
        <f t="shared" si="22"/>
        <v>0.88487287222515709</v>
      </c>
      <c r="AN61" s="107">
        <f t="shared" si="22"/>
        <v>1.8033302526159762</v>
      </c>
      <c r="AO61" s="107">
        <f>AVERAGE(STDEV(AO56,AO57,AO58,AO59))</f>
        <v>1.652271164185831</v>
      </c>
      <c r="AP61" s="107">
        <f>AVERAGE(STDEV(AP56,AP57,AP58,AP59))</f>
        <v>1.1165422816296153</v>
      </c>
      <c r="AQ61" s="107"/>
      <c r="AR61" s="107"/>
    </row>
    <row r="62" spans="3:44" s="68" customFormat="1" ht="12" customHeight="1"/>
    <row r="63" spans="3:44" s="68" customFormat="1" ht="12" customHeight="1">
      <c r="C63" s="80" t="s">
        <v>568</v>
      </c>
      <c r="D63" s="80" t="s">
        <v>579</v>
      </c>
      <c r="E63" s="88"/>
      <c r="F63" s="80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AB63" s="80" t="s">
        <v>568</v>
      </c>
      <c r="AC63" s="80" t="s">
        <v>579</v>
      </c>
      <c r="AD63" s="88"/>
      <c r="AE63" s="80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</row>
    <row r="64" spans="3:44" s="68" customFormat="1" ht="12" customHeight="1">
      <c r="C64" s="93"/>
      <c r="D64" s="92">
        <f>C26</f>
        <v>0</v>
      </c>
      <c r="E64" s="92">
        <f t="shared" ref="E64:S64" si="23">D26</f>
        <v>3</v>
      </c>
      <c r="F64" s="92">
        <f t="shared" si="23"/>
        <v>6</v>
      </c>
      <c r="G64" s="92">
        <f t="shared" si="23"/>
        <v>9</v>
      </c>
      <c r="H64" s="92">
        <f t="shared" si="23"/>
        <v>14</v>
      </c>
      <c r="I64" s="92">
        <f t="shared" si="23"/>
        <v>17</v>
      </c>
      <c r="J64" s="92">
        <f t="shared" si="23"/>
        <v>21</v>
      </c>
      <c r="K64" s="92">
        <f t="shared" si="23"/>
        <v>24</v>
      </c>
      <c r="L64" s="92">
        <f t="shared" si="23"/>
        <v>28</v>
      </c>
      <c r="M64" s="92">
        <f t="shared" si="23"/>
        <v>31</v>
      </c>
      <c r="N64" s="92">
        <f t="shared" si="23"/>
        <v>35</v>
      </c>
      <c r="O64" s="92">
        <f t="shared" si="23"/>
        <v>38</v>
      </c>
      <c r="P64" s="92">
        <f t="shared" si="23"/>
        <v>43</v>
      </c>
      <c r="Q64" s="92">
        <f t="shared" si="23"/>
        <v>48</v>
      </c>
      <c r="R64" s="92">
        <f t="shared" si="23"/>
        <v>52</v>
      </c>
      <c r="S64" s="92">
        <f t="shared" si="23"/>
        <v>55</v>
      </c>
      <c r="AB64" s="93"/>
      <c r="AC64" s="92">
        <f>Z26</f>
        <v>0</v>
      </c>
      <c r="AD64" s="92">
        <f t="shared" ref="AD64:AR64" si="24">AA26</f>
        <v>3</v>
      </c>
      <c r="AE64" s="92">
        <f t="shared" si="24"/>
        <v>6</v>
      </c>
      <c r="AF64" s="92">
        <f t="shared" si="24"/>
        <v>9</v>
      </c>
      <c r="AG64" s="92">
        <f t="shared" si="24"/>
        <v>14</v>
      </c>
      <c r="AH64" s="92">
        <f t="shared" si="24"/>
        <v>17</v>
      </c>
      <c r="AI64" s="92">
        <f t="shared" si="24"/>
        <v>21</v>
      </c>
      <c r="AJ64" s="92">
        <f t="shared" si="24"/>
        <v>24</v>
      </c>
      <c r="AK64" s="92">
        <f t="shared" si="24"/>
        <v>28</v>
      </c>
      <c r="AL64" s="92">
        <f t="shared" si="24"/>
        <v>31</v>
      </c>
      <c r="AM64" s="92">
        <f t="shared" si="24"/>
        <v>35</v>
      </c>
      <c r="AN64" s="92">
        <f t="shared" si="24"/>
        <v>38</v>
      </c>
      <c r="AO64" s="92">
        <f t="shared" si="24"/>
        <v>43</v>
      </c>
      <c r="AP64" s="92">
        <f t="shared" si="24"/>
        <v>48</v>
      </c>
      <c r="AQ64" s="92">
        <f t="shared" si="24"/>
        <v>52</v>
      </c>
      <c r="AR64" s="92">
        <f t="shared" si="24"/>
        <v>55</v>
      </c>
    </row>
    <row r="65" spans="1:44" s="68" customFormat="1" ht="12" customHeight="1">
      <c r="C65" s="97">
        <v>19</v>
      </c>
      <c r="D65" s="96">
        <v>19.5</v>
      </c>
      <c r="E65" s="96">
        <v>20.100000000000001</v>
      </c>
      <c r="F65" s="96">
        <v>19.100000000000001</v>
      </c>
      <c r="G65" s="96">
        <v>19.899999999999999</v>
      </c>
      <c r="H65" s="96">
        <v>21.12</v>
      </c>
      <c r="I65" s="96">
        <v>20</v>
      </c>
      <c r="J65" s="96">
        <v>21.1</v>
      </c>
      <c r="K65" s="96">
        <v>20.6</v>
      </c>
      <c r="L65" s="96">
        <v>21.4</v>
      </c>
      <c r="M65" s="96">
        <v>20.3</v>
      </c>
      <c r="N65" s="96">
        <v>21.4</v>
      </c>
      <c r="O65" s="96">
        <v>21.1</v>
      </c>
      <c r="P65" s="96">
        <v>21.6</v>
      </c>
      <c r="Q65" s="96">
        <v>21</v>
      </c>
      <c r="R65" s="96">
        <v>21.7</v>
      </c>
      <c r="S65" s="96">
        <v>21.4</v>
      </c>
      <c r="AB65" s="97">
        <v>19</v>
      </c>
      <c r="AC65" s="115">
        <v>17.2</v>
      </c>
      <c r="AD65" s="96">
        <v>17.7</v>
      </c>
      <c r="AE65" s="96">
        <v>16.5</v>
      </c>
      <c r="AF65" s="96">
        <v>17.2</v>
      </c>
      <c r="AG65" s="96">
        <v>19.399999999999999</v>
      </c>
      <c r="AH65" s="96">
        <v>17.899999999999999</v>
      </c>
      <c r="AI65" s="96">
        <v>19.399999999999999</v>
      </c>
      <c r="AJ65" s="96">
        <v>17.8</v>
      </c>
      <c r="AK65" s="96">
        <v>18.7</v>
      </c>
      <c r="AL65" s="96">
        <v>18.100000000000001</v>
      </c>
      <c r="AM65" s="96">
        <v>18.3</v>
      </c>
      <c r="AN65" s="96">
        <v>17.5</v>
      </c>
      <c r="AO65" s="96">
        <v>17.8</v>
      </c>
      <c r="AP65" s="96">
        <v>16.600000000000001</v>
      </c>
      <c r="AQ65" s="96">
        <v>16.399999999999999</v>
      </c>
      <c r="AR65" s="96">
        <v>16.2</v>
      </c>
    </row>
    <row r="66" spans="1:44" s="68" customFormat="1" ht="12" customHeight="1">
      <c r="C66" s="97">
        <v>20</v>
      </c>
      <c r="D66" s="96">
        <v>20.9</v>
      </c>
      <c r="E66" s="96">
        <v>22.4</v>
      </c>
      <c r="F66" s="96">
        <v>21.4</v>
      </c>
      <c r="G66" s="96">
        <v>21.8</v>
      </c>
      <c r="H66" s="96">
        <v>22.5</v>
      </c>
      <c r="I66" s="96">
        <v>21.6</v>
      </c>
      <c r="J66" s="96">
        <v>22.9</v>
      </c>
      <c r="K66" s="96">
        <v>22.5</v>
      </c>
      <c r="L66" s="96">
        <v>22.6</v>
      </c>
      <c r="M66" s="96">
        <v>22.8</v>
      </c>
      <c r="N66" s="96">
        <v>23</v>
      </c>
      <c r="O66" s="96">
        <v>22.9</v>
      </c>
      <c r="P66" s="96">
        <v>23.2</v>
      </c>
      <c r="Q66" s="96">
        <v>24</v>
      </c>
      <c r="R66" s="96">
        <v>23.4</v>
      </c>
      <c r="S66" s="96">
        <v>23.6</v>
      </c>
      <c r="AB66" s="87">
        <v>20</v>
      </c>
      <c r="AC66" s="114">
        <v>20.100000000000001</v>
      </c>
      <c r="AD66" s="96">
        <v>20.7</v>
      </c>
      <c r="AE66" s="96">
        <v>20.399999999999999</v>
      </c>
      <c r="AF66" s="96">
        <v>20.6</v>
      </c>
      <c r="AG66" s="96">
        <v>21.2</v>
      </c>
      <c r="AH66" s="96">
        <v>20.9</v>
      </c>
      <c r="AI66" s="96">
        <v>20.9</v>
      </c>
      <c r="AJ66" s="96">
        <v>21</v>
      </c>
      <c r="AK66" s="96">
        <v>20.9</v>
      </c>
      <c r="AL66" s="96">
        <v>21</v>
      </c>
      <c r="AM66" s="96">
        <v>21.6</v>
      </c>
      <c r="AN66" s="96">
        <v>21.1</v>
      </c>
      <c r="AO66" s="96">
        <v>21.5</v>
      </c>
      <c r="AP66" s="96">
        <v>21.3</v>
      </c>
      <c r="AQ66" s="96">
        <v>21.3</v>
      </c>
      <c r="AR66" s="96">
        <v>21.7</v>
      </c>
    </row>
    <row r="67" spans="1:44" s="68" customFormat="1" ht="12" customHeight="1">
      <c r="C67" s="97">
        <v>21</v>
      </c>
      <c r="D67" s="96">
        <v>18.7</v>
      </c>
      <c r="E67" s="96">
        <v>18.600000000000001</v>
      </c>
      <c r="F67" s="96">
        <v>18.7</v>
      </c>
      <c r="G67" s="96">
        <v>19.399999999999999</v>
      </c>
      <c r="H67" s="96">
        <v>19.7</v>
      </c>
      <c r="I67" s="96">
        <v>19.600000000000001</v>
      </c>
      <c r="J67" s="96">
        <v>20.399999999999999</v>
      </c>
      <c r="K67" s="96">
        <v>20.2</v>
      </c>
      <c r="L67" s="96">
        <v>20.3</v>
      </c>
      <c r="M67" s="96">
        <v>20.3</v>
      </c>
      <c r="N67" s="96">
        <v>21.1</v>
      </c>
      <c r="O67" s="96">
        <v>19.600000000000001</v>
      </c>
      <c r="P67" s="96">
        <v>20.8</v>
      </c>
      <c r="Q67" s="96">
        <v>20.9</v>
      </c>
      <c r="R67" s="96">
        <v>20.9</v>
      </c>
      <c r="S67" s="96">
        <v>21.3</v>
      </c>
      <c r="AB67" s="97">
        <v>21</v>
      </c>
      <c r="AC67" s="96">
        <v>20.5</v>
      </c>
      <c r="AD67" s="96">
        <v>21.6</v>
      </c>
      <c r="AE67" s="96">
        <v>20.399999999999999</v>
      </c>
      <c r="AF67" s="96">
        <v>20.8</v>
      </c>
      <c r="AG67" s="96">
        <v>22</v>
      </c>
      <c r="AH67" s="96">
        <v>21</v>
      </c>
      <c r="AI67" s="96">
        <v>21.5</v>
      </c>
      <c r="AJ67" s="96">
        <v>21.8</v>
      </c>
      <c r="AK67" s="96">
        <v>21.4</v>
      </c>
      <c r="AL67" s="96">
        <v>21.1</v>
      </c>
      <c r="AM67" s="96">
        <v>20.8</v>
      </c>
      <c r="AN67" s="96">
        <v>20.9</v>
      </c>
      <c r="AO67" s="96">
        <v>20.9</v>
      </c>
      <c r="AP67" s="96">
        <v>21.3</v>
      </c>
      <c r="AQ67" s="96">
        <v>21.6</v>
      </c>
      <c r="AR67" s="96">
        <v>21.5</v>
      </c>
    </row>
    <row r="68" spans="1:44" s="68" customFormat="1" ht="12" customHeight="1">
      <c r="C68" s="97">
        <v>22</v>
      </c>
      <c r="D68" s="96">
        <v>22</v>
      </c>
      <c r="E68" s="96">
        <v>21.3</v>
      </c>
      <c r="F68" s="96">
        <v>20.3</v>
      </c>
      <c r="G68" s="96">
        <v>21.1</v>
      </c>
      <c r="H68" s="96">
        <v>21.1</v>
      </c>
      <c r="I68" s="96">
        <v>20.8</v>
      </c>
      <c r="J68" s="96">
        <v>21.8</v>
      </c>
      <c r="K68" s="96">
        <v>22.1</v>
      </c>
      <c r="L68" s="96">
        <v>21.8</v>
      </c>
      <c r="M68" s="96">
        <v>22</v>
      </c>
      <c r="N68" s="96">
        <v>22.4</v>
      </c>
      <c r="O68" s="96">
        <v>23</v>
      </c>
      <c r="P68" s="96">
        <v>23.2</v>
      </c>
      <c r="Q68" s="96">
        <v>23</v>
      </c>
      <c r="R68" s="96">
        <v>23.5</v>
      </c>
      <c r="S68" s="96">
        <v>23.6</v>
      </c>
      <c r="AB68" s="97">
        <v>22</v>
      </c>
      <c r="AC68" s="96">
        <v>20.6</v>
      </c>
      <c r="AD68" s="96">
        <v>20.8</v>
      </c>
      <c r="AE68" s="96">
        <v>20.399999999999999</v>
      </c>
      <c r="AF68" s="96">
        <v>20.5</v>
      </c>
      <c r="AG68" s="96">
        <v>21.6</v>
      </c>
      <c r="AH68" s="96">
        <v>21.1</v>
      </c>
      <c r="AI68" s="96">
        <v>21.3</v>
      </c>
      <c r="AJ68" s="96">
        <v>22</v>
      </c>
      <c r="AK68" s="96">
        <v>21.6</v>
      </c>
      <c r="AL68" s="96">
        <v>22</v>
      </c>
      <c r="AM68" s="96">
        <v>21.7</v>
      </c>
      <c r="AN68" s="96">
        <v>22.7</v>
      </c>
      <c r="AO68" s="96">
        <v>22.6</v>
      </c>
      <c r="AP68" s="96">
        <v>21.9</v>
      </c>
      <c r="AQ68" s="96">
        <v>22.2</v>
      </c>
      <c r="AR68" s="96">
        <v>22.5</v>
      </c>
    </row>
    <row r="69" spans="1:44" s="68" customFormat="1" ht="12" customHeight="1">
      <c r="C69" s="97">
        <v>23</v>
      </c>
      <c r="D69" s="96">
        <v>18.899999999999999</v>
      </c>
      <c r="E69" s="96">
        <v>19.600000000000001</v>
      </c>
      <c r="F69" s="96">
        <v>19.5</v>
      </c>
      <c r="G69" s="96">
        <v>19.7</v>
      </c>
      <c r="H69" s="96">
        <v>20.5</v>
      </c>
      <c r="I69" s="96">
        <v>19.7</v>
      </c>
      <c r="J69" s="96">
        <v>20.5</v>
      </c>
      <c r="K69" s="96">
        <v>20.7</v>
      </c>
      <c r="L69" s="96">
        <v>20.5</v>
      </c>
      <c r="M69" s="96">
        <v>20.5</v>
      </c>
      <c r="N69" s="96">
        <v>20.8</v>
      </c>
      <c r="O69" s="96">
        <v>21.1</v>
      </c>
      <c r="P69" s="96">
        <v>21.6</v>
      </c>
      <c r="Q69" s="96">
        <v>20.399999999999999</v>
      </c>
      <c r="R69" s="96">
        <v>21.3</v>
      </c>
      <c r="S69" s="96">
        <v>21.5</v>
      </c>
      <c r="AB69" s="97">
        <v>23</v>
      </c>
      <c r="AC69" s="96">
        <v>20.9</v>
      </c>
      <c r="AD69" s="96">
        <v>21.6</v>
      </c>
      <c r="AE69" s="96">
        <v>20.8</v>
      </c>
      <c r="AF69" s="96">
        <v>21.2</v>
      </c>
      <c r="AG69" s="96">
        <v>22.2</v>
      </c>
      <c r="AH69" s="96">
        <v>21.1</v>
      </c>
      <c r="AI69" s="96">
        <v>22.2</v>
      </c>
      <c r="AJ69" s="96">
        <v>22.1</v>
      </c>
      <c r="AK69" s="96">
        <v>22.1</v>
      </c>
      <c r="AL69" s="96">
        <v>22.1</v>
      </c>
      <c r="AM69" s="96">
        <v>22.1</v>
      </c>
      <c r="AN69" s="96">
        <v>22</v>
      </c>
      <c r="AO69" s="96">
        <v>22.3</v>
      </c>
      <c r="AP69" s="96">
        <v>22.7</v>
      </c>
      <c r="AQ69" s="96">
        <v>22.5</v>
      </c>
      <c r="AR69" s="96">
        <v>22.7</v>
      </c>
    </row>
    <row r="70" spans="1:44" s="68" customFormat="1" ht="12" customHeight="1">
      <c r="C70" s="97">
        <v>24</v>
      </c>
      <c r="D70" s="96">
        <v>19.7</v>
      </c>
      <c r="E70" s="96">
        <v>20.100000000000001</v>
      </c>
      <c r="F70" s="96">
        <v>19.7</v>
      </c>
      <c r="G70" s="96">
        <v>19.100000000000001</v>
      </c>
      <c r="H70" s="96">
        <v>20.7</v>
      </c>
      <c r="I70" s="96">
        <v>20</v>
      </c>
      <c r="J70" s="96">
        <v>21</v>
      </c>
      <c r="K70" s="96">
        <v>21.2</v>
      </c>
      <c r="L70" s="96">
        <v>21.3</v>
      </c>
      <c r="M70" s="96">
        <v>20.8</v>
      </c>
      <c r="N70" s="96">
        <v>21.2</v>
      </c>
      <c r="O70" s="96">
        <v>21.7</v>
      </c>
      <c r="P70" s="96">
        <v>22.3</v>
      </c>
      <c r="Q70" s="96">
        <v>22</v>
      </c>
      <c r="R70" s="96">
        <v>21.9</v>
      </c>
      <c r="S70" s="96">
        <v>22.3</v>
      </c>
      <c r="AB70" s="97">
        <v>24</v>
      </c>
      <c r="AC70" s="96">
        <v>20.2</v>
      </c>
      <c r="AD70" s="96">
        <v>20.3</v>
      </c>
      <c r="AE70" s="96">
        <v>19.5</v>
      </c>
      <c r="AF70" s="96">
        <v>20.7</v>
      </c>
      <c r="AG70" s="96">
        <v>21.9</v>
      </c>
      <c r="AH70" s="96">
        <v>21.1</v>
      </c>
      <c r="AI70" s="96">
        <v>21.5</v>
      </c>
      <c r="AJ70" s="96">
        <v>21.6</v>
      </c>
      <c r="AK70" s="96">
        <v>21.5</v>
      </c>
      <c r="AL70" s="96">
        <v>22</v>
      </c>
      <c r="AM70" s="96">
        <v>22.3</v>
      </c>
      <c r="AN70" s="96">
        <v>22.8</v>
      </c>
      <c r="AO70" s="96">
        <v>23</v>
      </c>
      <c r="AP70" s="96">
        <v>22.2</v>
      </c>
      <c r="AQ70" s="96">
        <v>22.2</v>
      </c>
      <c r="AR70" s="96">
        <v>22.4</v>
      </c>
    </row>
    <row r="71" spans="1:44" s="68" customFormat="1" ht="12" customHeight="1">
      <c r="C71" s="102" t="s">
        <v>519</v>
      </c>
      <c r="D71" s="103">
        <f>AVERAGE(D65:D70)</f>
        <v>19.95</v>
      </c>
      <c r="E71" s="103">
        <f t="shared" ref="E71:S71" si="25">AVERAGE(E65:E70)</f>
        <v>20.349999999999998</v>
      </c>
      <c r="F71" s="103">
        <f t="shared" si="25"/>
        <v>19.783333333333335</v>
      </c>
      <c r="G71" s="103">
        <f>AVERAGE(G65:G70)</f>
        <v>20.166666666666668</v>
      </c>
      <c r="H71" s="103">
        <f t="shared" si="25"/>
        <v>20.936666666666671</v>
      </c>
      <c r="I71" s="103">
        <f t="shared" si="25"/>
        <v>20.283333333333335</v>
      </c>
      <c r="J71" s="103">
        <f t="shared" si="25"/>
        <v>21.283333333333335</v>
      </c>
      <c r="K71" s="103">
        <f t="shared" si="25"/>
        <v>21.216666666666669</v>
      </c>
      <c r="L71" s="103">
        <f t="shared" si="25"/>
        <v>21.316666666666666</v>
      </c>
      <c r="M71" s="103">
        <f t="shared" si="25"/>
        <v>21.116666666666667</v>
      </c>
      <c r="N71" s="103">
        <f t="shared" si="25"/>
        <v>21.650000000000002</v>
      </c>
      <c r="O71" s="103">
        <f t="shared" si="25"/>
        <v>21.566666666666663</v>
      </c>
      <c r="P71" s="103">
        <f t="shared" si="25"/>
        <v>22.116666666666671</v>
      </c>
      <c r="Q71" s="103">
        <f t="shared" si="25"/>
        <v>21.883333333333336</v>
      </c>
      <c r="R71" s="103">
        <f t="shared" si="25"/>
        <v>22.116666666666664</v>
      </c>
      <c r="S71" s="103">
        <f t="shared" si="25"/>
        <v>22.283333333333335</v>
      </c>
      <c r="AB71" s="102" t="s">
        <v>519</v>
      </c>
      <c r="AC71" s="103">
        <f>AVERAGE(AC65:AC70)</f>
        <v>19.916666666666668</v>
      </c>
      <c r="AD71" s="103">
        <f t="shared" ref="AD71:AR71" si="26">AVERAGE(AD65:AD70)</f>
        <v>20.45</v>
      </c>
      <c r="AE71" s="103">
        <f t="shared" si="26"/>
        <v>19.666666666666664</v>
      </c>
      <c r="AF71" s="103">
        <f t="shared" si="26"/>
        <v>20.166666666666668</v>
      </c>
      <c r="AG71" s="103">
        <f t="shared" si="26"/>
        <v>21.383333333333329</v>
      </c>
      <c r="AH71" s="103">
        <f t="shared" si="26"/>
        <v>20.516666666666666</v>
      </c>
      <c r="AI71" s="103">
        <f t="shared" si="26"/>
        <v>21.133333333333333</v>
      </c>
      <c r="AJ71" s="103">
        <f t="shared" si="26"/>
        <v>21.049999999999997</v>
      </c>
      <c r="AK71" s="103">
        <f t="shared" si="26"/>
        <v>21.033333333333331</v>
      </c>
      <c r="AL71" s="103">
        <f t="shared" si="26"/>
        <v>21.05</v>
      </c>
      <c r="AM71" s="103">
        <f t="shared" si="26"/>
        <v>21.133333333333333</v>
      </c>
      <c r="AN71" s="103">
        <f t="shared" si="26"/>
        <v>21.166666666666668</v>
      </c>
      <c r="AO71" s="103">
        <f t="shared" si="26"/>
        <v>21.349999999999998</v>
      </c>
      <c r="AP71" s="103">
        <f t="shared" si="26"/>
        <v>21</v>
      </c>
      <c r="AQ71" s="103">
        <f t="shared" si="26"/>
        <v>21.033333333333335</v>
      </c>
      <c r="AR71" s="103">
        <f t="shared" si="26"/>
        <v>21.166666666666668</v>
      </c>
    </row>
    <row r="72" spans="1:44" s="68" customFormat="1" ht="12" customHeight="1">
      <c r="C72" s="106" t="s">
        <v>520</v>
      </c>
      <c r="D72" s="107">
        <f>AVERAGE(STDEV(D65:D70))</f>
        <v>1.2676750372236572</v>
      </c>
      <c r="E72" s="107">
        <f t="shared" ref="E72:S72" si="27">AVERAGE(STDEV(E65:E70))</f>
        <v>1.3307892395116507</v>
      </c>
      <c r="F72" s="107">
        <f t="shared" si="27"/>
        <v>0.9600347215943108</v>
      </c>
      <c r="G72" s="107">
        <f>AVERAGE(STDEV(G65:G70))</f>
        <v>1.0538817137927139</v>
      </c>
      <c r="H72" s="107">
        <f t="shared" si="27"/>
        <v>0.92523870793793928</v>
      </c>
      <c r="I72" s="107">
        <f t="shared" si="27"/>
        <v>0.77049767466661923</v>
      </c>
      <c r="J72" s="107">
        <f t="shared" si="27"/>
        <v>0.93683865562148239</v>
      </c>
      <c r="K72" s="107">
        <f t="shared" si="27"/>
        <v>0.90645830939247685</v>
      </c>
      <c r="L72" s="107">
        <f t="shared" si="27"/>
        <v>0.84715209181508089</v>
      </c>
      <c r="M72" s="107">
        <f t="shared" si="27"/>
        <v>1.0419532938988516</v>
      </c>
      <c r="N72" s="107">
        <f t="shared" si="27"/>
        <v>0.85732140997411188</v>
      </c>
      <c r="O72" s="107">
        <f t="shared" si="27"/>
        <v>1.2769755936064964</v>
      </c>
      <c r="P72" s="107">
        <f t="shared" si="27"/>
        <v>0.96419223532792742</v>
      </c>
      <c r="Q72" s="107">
        <f t="shared" si="27"/>
        <v>1.3920009578540771</v>
      </c>
      <c r="R72" s="107">
        <f t="shared" si="27"/>
        <v>1.0888832199398917</v>
      </c>
      <c r="S72" s="107">
        <f t="shared" si="27"/>
        <v>1.0796604404472123</v>
      </c>
      <c r="AB72" s="106" t="s">
        <v>520</v>
      </c>
      <c r="AC72" s="107">
        <f>AVERAGE(STDEV(AC65:AC70))</f>
        <v>1.3614942771332781</v>
      </c>
      <c r="AD72" s="107">
        <f t="shared" ref="AD72:AR72" si="28">AVERAGE(STDEV(AD65:AD70))</f>
        <v>1.4432601983010556</v>
      </c>
      <c r="AE72" s="107">
        <f t="shared" si="28"/>
        <v>1.6095548038717618</v>
      </c>
      <c r="AF72" s="107">
        <f t="shared" si="28"/>
        <v>1.4733182502998692</v>
      </c>
      <c r="AG72" s="107">
        <f t="shared" si="28"/>
        <v>1.0323113225508413</v>
      </c>
      <c r="AH72" s="107">
        <f t="shared" si="28"/>
        <v>1.2843935014888035</v>
      </c>
      <c r="AI72" s="107">
        <f t="shared" si="28"/>
        <v>0.94798030921885057</v>
      </c>
      <c r="AJ72" s="107">
        <f t="shared" si="28"/>
        <v>1.639207125411551</v>
      </c>
      <c r="AK72" s="107">
        <f t="shared" si="28"/>
        <v>1.2060956291549474</v>
      </c>
      <c r="AL72" s="107">
        <f t="shared" si="28"/>
        <v>1.5241391012633978</v>
      </c>
      <c r="AM72" s="107">
        <f t="shared" si="28"/>
        <v>1.4814407401805405</v>
      </c>
      <c r="AN72" s="107">
        <f t="shared" si="28"/>
        <v>1.9612920911140865</v>
      </c>
      <c r="AO72" s="107">
        <f t="shared" si="28"/>
        <v>1.8981570008826985</v>
      </c>
      <c r="AP72" s="107">
        <f t="shared" si="28"/>
        <v>2.2217110523198098</v>
      </c>
      <c r="AQ72" s="107">
        <f t="shared" si="28"/>
        <v>2.3122860261366172</v>
      </c>
      <c r="AR72" s="107">
        <f t="shared" si="28"/>
        <v>2.4784403698024748</v>
      </c>
    </row>
    <row r="73" spans="1:44" s="68" customFormat="1" ht="12" customHeight="1"/>
    <row r="74" spans="1:44" s="68" customFormat="1" ht="12" customHeight="1">
      <c r="C74" s="80" t="s">
        <v>568</v>
      </c>
      <c r="D74" s="80" t="s">
        <v>522</v>
      </c>
      <c r="E74" s="88"/>
      <c r="F74" s="80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AB74" s="80" t="s">
        <v>568</v>
      </c>
      <c r="AC74" s="80" t="s">
        <v>522</v>
      </c>
      <c r="AD74" s="88"/>
      <c r="AE74" s="80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</row>
    <row r="75" spans="1:44" s="122" customFormat="1" ht="12" customHeight="1">
      <c r="A75" s="65"/>
      <c r="B75" s="65"/>
      <c r="C75" s="93"/>
      <c r="D75" s="92">
        <f>C26</f>
        <v>0</v>
      </c>
      <c r="E75" s="92">
        <f t="shared" ref="E75:S75" si="29">D26</f>
        <v>3</v>
      </c>
      <c r="F75" s="92">
        <f t="shared" si="29"/>
        <v>6</v>
      </c>
      <c r="G75" s="92">
        <f t="shared" si="29"/>
        <v>9</v>
      </c>
      <c r="H75" s="92">
        <f t="shared" si="29"/>
        <v>14</v>
      </c>
      <c r="I75" s="92">
        <f t="shared" si="29"/>
        <v>17</v>
      </c>
      <c r="J75" s="92">
        <f t="shared" si="29"/>
        <v>21</v>
      </c>
      <c r="K75" s="92">
        <f t="shared" si="29"/>
        <v>24</v>
      </c>
      <c r="L75" s="92">
        <f t="shared" si="29"/>
        <v>28</v>
      </c>
      <c r="M75" s="92">
        <f t="shared" si="29"/>
        <v>31</v>
      </c>
      <c r="N75" s="92">
        <f t="shared" si="29"/>
        <v>35</v>
      </c>
      <c r="O75" s="92">
        <f t="shared" si="29"/>
        <v>38</v>
      </c>
      <c r="P75" s="92">
        <f t="shared" si="29"/>
        <v>43</v>
      </c>
      <c r="Q75" s="92">
        <f t="shared" si="29"/>
        <v>48</v>
      </c>
      <c r="R75" s="92">
        <f t="shared" si="29"/>
        <v>52</v>
      </c>
      <c r="S75" s="92">
        <f t="shared" si="29"/>
        <v>55</v>
      </c>
      <c r="T75" s="68"/>
      <c r="U75" s="68"/>
      <c r="V75" s="68"/>
      <c r="W75" s="65"/>
      <c r="X75" s="65"/>
      <c r="Y75" s="65"/>
      <c r="AB75" s="93"/>
      <c r="AC75" s="92">
        <f>Z26</f>
        <v>0</v>
      </c>
      <c r="AD75" s="92">
        <f t="shared" ref="AD75:AR75" si="30">AA26</f>
        <v>3</v>
      </c>
      <c r="AE75" s="92">
        <f t="shared" si="30"/>
        <v>6</v>
      </c>
      <c r="AF75" s="92">
        <f t="shared" si="30"/>
        <v>9</v>
      </c>
      <c r="AG75" s="92">
        <f t="shared" si="30"/>
        <v>14</v>
      </c>
      <c r="AH75" s="92">
        <f t="shared" si="30"/>
        <v>17</v>
      </c>
      <c r="AI75" s="92">
        <f t="shared" si="30"/>
        <v>21</v>
      </c>
      <c r="AJ75" s="92">
        <f t="shared" si="30"/>
        <v>24</v>
      </c>
      <c r="AK75" s="92">
        <f t="shared" si="30"/>
        <v>28</v>
      </c>
      <c r="AL75" s="92">
        <f t="shared" si="30"/>
        <v>31</v>
      </c>
      <c r="AM75" s="92">
        <f t="shared" si="30"/>
        <v>35</v>
      </c>
      <c r="AN75" s="92">
        <f t="shared" si="30"/>
        <v>38</v>
      </c>
      <c r="AO75" s="92">
        <f t="shared" si="30"/>
        <v>43</v>
      </c>
      <c r="AP75" s="92">
        <f t="shared" si="30"/>
        <v>48</v>
      </c>
      <c r="AQ75" s="92">
        <f t="shared" si="30"/>
        <v>52</v>
      </c>
      <c r="AR75" s="92">
        <f t="shared" si="30"/>
        <v>55</v>
      </c>
    </row>
    <row r="76" spans="1:44" s="68" customFormat="1" ht="12" customHeight="1">
      <c r="C76" s="97">
        <v>25</v>
      </c>
      <c r="D76" s="96">
        <v>20.6</v>
      </c>
      <c r="E76" s="96">
        <v>21.6</v>
      </c>
      <c r="F76" s="96">
        <v>21.1</v>
      </c>
      <c r="G76" s="96">
        <v>21.6</v>
      </c>
      <c r="H76" s="96">
        <v>21.6</v>
      </c>
      <c r="I76" s="96">
        <v>21.8</v>
      </c>
      <c r="J76" s="96">
        <v>22.5</v>
      </c>
      <c r="K76" s="96">
        <v>21.5</v>
      </c>
      <c r="L76" s="96">
        <v>22.7</v>
      </c>
      <c r="M76" s="96">
        <v>22.4</v>
      </c>
      <c r="N76" s="96">
        <v>22.5</v>
      </c>
      <c r="O76" s="96">
        <v>22.6</v>
      </c>
      <c r="P76" s="96">
        <v>23.1</v>
      </c>
      <c r="Q76" s="96">
        <v>23.2</v>
      </c>
      <c r="R76" s="96">
        <v>23.6</v>
      </c>
      <c r="S76" s="96">
        <v>22.7</v>
      </c>
      <c r="AB76" s="97">
        <v>25</v>
      </c>
      <c r="AC76" s="96">
        <v>20.6</v>
      </c>
      <c r="AD76" s="96">
        <v>20.9</v>
      </c>
      <c r="AE76" s="96">
        <v>20.8</v>
      </c>
      <c r="AF76" s="96">
        <v>20.9</v>
      </c>
      <c r="AG76" s="96">
        <v>22</v>
      </c>
      <c r="AH76" s="96">
        <v>21.4</v>
      </c>
      <c r="AI76" s="96">
        <v>22.1</v>
      </c>
      <c r="AJ76" s="96">
        <v>21.3</v>
      </c>
      <c r="AK76" s="96">
        <v>21.7</v>
      </c>
      <c r="AL76" s="96">
        <v>22.3</v>
      </c>
      <c r="AM76" s="96">
        <v>22.2</v>
      </c>
      <c r="AN76" s="96">
        <v>23.3</v>
      </c>
      <c r="AO76" s="96">
        <v>22.6</v>
      </c>
      <c r="AP76" s="96">
        <v>23.3</v>
      </c>
      <c r="AQ76" s="96">
        <v>23.1</v>
      </c>
      <c r="AR76" s="96">
        <v>23.5</v>
      </c>
    </row>
    <row r="77" spans="1:44" s="68" customFormat="1" ht="12" customHeight="1">
      <c r="C77" s="97">
        <v>26</v>
      </c>
      <c r="D77" s="96">
        <v>18.899999999999999</v>
      </c>
      <c r="E77" s="96">
        <v>19.899999999999999</v>
      </c>
      <c r="F77" s="96">
        <v>18.899999999999999</v>
      </c>
      <c r="G77" s="96">
        <v>18.7</v>
      </c>
      <c r="H77" s="96">
        <v>20.2</v>
      </c>
      <c r="I77" s="96">
        <v>19.2</v>
      </c>
      <c r="J77" s="96">
        <v>19.899999999999999</v>
      </c>
      <c r="K77" s="96">
        <v>19.8</v>
      </c>
      <c r="L77" s="96">
        <v>19.8</v>
      </c>
      <c r="M77" s="96">
        <v>20</v>
      </c>
      <c r="N77" s="96">
        <v>20.399999999999999</v>
      </c>
      <c r="O77" s="96">
        <v>20.8</v>
      </c>
      <c r="P77" s="96">
        <v>20.7</v>
      </c>
      <c r="Q77" s="96">
        <v>20.5</v>
      </c>
      <c r="R77" s="96">
        <v>20.8</v>
      </c>
      <c r="S77" s="96">
        <v>20.6</v>
      </c>
      <c r="AB77" s="97">
        <v>26</v>
      </c>
      <c r="AC77" s="96">
        <v>18.8</v>
      </c>
      <c r="AD77" s="96">
        <v>19.100000000000001</v>
      </c>
      <c r="AE77" s="96">
        <v>18.399999999999999</v>
      </c>
      <c r="AF77" s="96">
        <v>18.3</v>
      </c>
      <c r="AG77" s="96">
        <v>20</v>
      </c>
      <c r="AH77" s="96">
        <v>19.100000000000001</v>
      </c>
      <c r="AI77" s="96">
        <v>19.899999999999999</v>
      </c>
      <c r="AJ77" s="96">
        <v>19.5</v>
      </c>
      <c r="AK77" s="96">
        <v>19.600000000000001</v>
      </c>
      <c r="AL77" s="96">
        <v>19.5</v>
      </c>
      <c r="AM77" s="96">
        <v>20</v>
      </c>
      <c r="AN77" s="96">
        <v>21.1</v>
      </c>
      <c r="AO77" s="96">
        <v>20.399999999999999</v>
      </c>
      <c r="AP77" s="96">
        <v>20</v>
      </c>
      <c r="AQ77" s="96">
        <v>20.7</v>
      </c>
      <c r="AR77" s="96">
        <v>20.7</v>
      </c>
    </row>
    <row r="78" spans="1:44" s="68" customFormat="1" ht="12" customHeight="1">
      <c r="C78" s="97">
        <v>27</v>
      </c>
      <c r="D78" s="96">
        <v>19.600000000000001</v>
      </c>
      <c r="E78" s="96">
        <v>20.399999999999999</v>
      </c>
      <c r="F78" s="96">
        <v>19.600000000000001</v>
      </c>
      <c r="G78" s="96">
        <v>19.2</v>
      </c>
      <c r="H78" s="96">
        <v>20.2</v>
      </c>
      <c r="I78" s="96">
        <v>19.8</v>
      </c>
      <c r="J78" s="96">
        <v>21.3</v>
      </c>
      <c r="K78" s="96">
        <v>21.5</v>
      </c>
      <c r="L78" s="96">
        <v>21.5</v>
      </c>
      <c r="M78" s="96">
        <v>21.2</v>
      </c>
      <c r="N78" s="96">
        <v>21.9</v>
      </c>
      <c r="O78" s="96">
        <v>21.8</v>
      </c>
      <c r="P78" s="96">
        <v>23.2</v>
      </c>
      <c r="Q78" s="96">
        <v>22.6</v>
      </c>
      <c r="R78" s="96">
        <v>23.6</v>
      </c>
      <c r="S78" s="96">
        <v>23</v>
      </c>
      <c r="AB78" s="97">
        <v>27</v>
      </c>
      <c r="AC78" s="96">
        <v>20.3</v>
      </c>
      <c r="AD78" s="96">
        <v>20.8</v>
      </c>
      <c r="AE78" s="96">
        <v>19.2</v>
      </c>
      <c r="AF78" s="96">
        <v>19.7</v>
      </c>
      <c r="AG78" s="96">
        <v>20.6</v>
      </c>
      <c r="AH78" s="96">
        <v>20.5</v>
      </c>
      <c r="AI78" s="96">
        <v>21.4</v>
      </c>
      <c r="AJ78" s="96">
        <v>20.399999999999999</v>
      </c>
      <c r="AK78" s="96">
        <v>21.6</v>
      </c>
      <c r="AL78" s="96">
        <v>21.6</v>
      </c>
      <c r="AM78" s="96">
        <v>21.7</v>
      </c>
      <c r="AN78" s="96">
        <v>22.5</v>
      </c>
      <c r="AO78" s="96">
        <v>21.9</v>
      </c>
      <c r="AP78" s="96">
        <v>22.5</v>
      </c>
      <c r="AQ78" s="96">
        <v>22.2</v>
      </c>
      <c r="AR78" s="96">
        <v>22.1</v>
      </c>
    </row>
    <row r="79" spans="1:44" s="68" customFormat="1" ht="12" customHeight="1">
      <c r="C79" s="97">
        <v>28</v>
      </c>
      <c r="D79" s="96">
        <v>19.7</v>
      </c>
      <c r="E79" s="96">
        <v>21.7</v>
      </c>
      <c r="F79" s="96">
        <v>20.3</v>
      </c>
      <c r="G79" s="96">
        <v>20</v>
      </c>
      <c r="H79" s="96">
        <v>21.6</v>
      </c>
      <c r="I79" s="96">
        <v>20.8</v>
      </c>
      <c r="J79" s="96">
        <v>21.2</v>
      </c>
      <c r="K79" s="96">
        <v>21.2</v>
      </c>
      <c r="L79" s="96">
        <v>22.1</v>
      </c>
      <c r="M79" s="96">
        <v>21.6</v>
      </c>
      <c r="N79" s="96">
        <v>22</v>
      </c>
      <c r="O79" s="96">
        <v>21.9</v>
      </c>
      <c r="P79" s="96">
        <v>22.7</v>
      </c>
      <c r="Q79" s="96">
        <v>22</v>
      </c>
      <c r="R79" s="96">
        <v>22.6</v>
      </c>
      <c r="S79" s="96">
        <v>22.5</v>
      </c>
      <c r="AB79" s="97">
        <v>28</v>
      </c>
      <c r="AC79" s="96">
        <v>18.899999999999999</v>
      </c>
      <c r="AD79" s="96">
        <v>19</v>
      </c>
      <c r="AE79" s="96">
        <v>19.399999999999999</v>
      </c>
      <c r="AF79" s="96">
        <v>19.5</v>
      </c>
      <c r="AG79" s="96">
        <v>20.6</v>
      </c>
      <c r="AH79" s="96">
        <v>20</v>
      </c>
      <c r="AI79" s="96">
        <v>20.7</v>
      </c>
      <c r="AJ79" s="96">
        <v>19.600000000000001</v>
      </c>
      <c r="AK79" s="96">
        <v>20.6</v>
      </c>
      <c r="AL79" s="96">
        <v>21</v>
      </c>
      <c r="AM79" s="96">
        <v>21.1</v>
      </c>
      <c r="AN79" s="96">
        <v>22.3</v>
      </c>
      <c r="AO79" s="96">
        <v>21.6</v>
      </c>
      <c r="AP79" s="96">
        <v>20.7</v>
      </c>
      <c r="AQ79" s="96">
        <v>21.7</v>
      </c>
      <c r="AR79" s="96">
        <v>21.4</v>
      </c>
    </row>
    <row r="80" spans="1:44" s="68" customFormat="1" ht="12" customHeight="1">
      <c r="C80" s="97">
        <v>29</v>
      </c>
      <c r="D80" s="127">
        <v>20.8</v>
      </c>
      <c r="E80" s="128">
        <v>22.3</v>
      </c>
      <c r="F80" s="128">
        <v>15</v>
      </c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AB80" s="97">
        <v>29</v>
      </c>
      <c r="AC80" s="96">
        <v>18.3</v>
      </c>
      <c r="AD80" s="96">
        <v>18.899999999999999</v>
      </c>
      <c r="AE80" s="96">
        <v>19.2</v>
      </c>
      <c r="AF80" s="96">
        <v>19.3</v>
      </c>
      <c r="AG80" s="96">
        <v>19.3</v>
      </c>
      <c r="AH80" s="96">
        <v>18.3</v>
      </c>
      <c r="AI80" s="96">
        <v>19.7</v>
      </c>
      <c r="AJ80" s="96">
        <v>19.899999999999999</v>
      </c>
      <c r="AK80" s="96">
        <v>19.8</v>
      </c>
      <c r="AL80" s="96">
        <v>20.2</v>
      </c>
      <c r="AM80" s="96">
        <v>20.2</v>
      </c>
      <c r="AN80" s="96">
        <v>21</v>
      </c>
      <c r="AO80" s="96">
        <v>21</v>
      </c>
      <c r="AP80" s="128"/>
      <c r="AQ80" s="128"/>
      <c r="AR80" s="128"/>
    </row>
    <row r="81" spans="3:44" s="68" customFormat="1" ht="12" customHeight="1">
      <c r="C81" s="97">
        <v>30</v>
      </c>
      <c r="D81" s="96">
        <v>20.7</v>
      </c>
      <c r="E81" s="96">
        <v>21.4</v>
      </c>
      <c r="F81" s="96">
        <v>20.3</v>
      </c>
      <c r="G81" s="96">
        <v>20.9</v>
      </c>
      <c r="H81" s="96">
        <v>21.9</v>
      </c>
      <c r="I81" s="96">
        <v>21.3</v>
      </c>
      <c r="J81" s="96">
        <v>21.3</v>
      </c>
      <c r="K81" s="96">
        <v>21.5</v>
      </c>
      <c r="L81" s="96">
        <v>19.899999999999999</v>
      </c>
      <c r="M81" s="96">
        <v>20.7</v>
      </c>
      <c r="N81" s="96">
        <v>21</v>
      </c>
      <c r="O81" s="96">
        <v>21.2</v>
      </c>
      <c r="P81" s="96">
        <v>21.9</v>
      </c>
      <c r="Q81" s="96">
        <v>21.9</v>
      </c>
      <c r="R81" s="96">
        <v>22.4</v>
      </c>
      <c r="S81" s="96">
        <v>22.2</v>
      </c>
      <c r="AB81" s="97">
        <v>30</v>
      </c>
      <c r="AC81" s="96">
        <v>20.2</v>
      </c>
      <c r="AD81" s="96">
        <v>19.7</v>
      </c>
      <c r="AE81" s="96">
        <v>19.8</v>
      </c>
      <c r="AF81" s="96">
        <v>20.3</v>
      </c>
      <c r="AG81" s="96">
        <v>21.3</v>
      </c>
      <c r="AH81" s="96">
        <v>20.2</v>
      </c>
      <c r="AI81" s="96">
        <v>21.2</v>
      </c>
      <c r="AJ81" s="96">
        <v>20.399999999999999</v>
      </c>
      <c r="AK81" s="96">
        <v>20.9</v>
      </c>
      <c r="AL81" s="96">
        <v>19.7</v>
      </c>
      <c r="AM81" s="96">
        <v>20.9</v>
      </c>
      <c r="AN81" s="96">
        <v>21.7</v>
      </c>
      <c r="AO81" s="96">
        <v>22.1</v>
      </c>
      <c r="AP81" s="96">
        <v>21.3</v>
      </c>
      <c r="AQ81" s="96">
        <v>21.4</v>
      </c>
      <c r="AR81" s="96">
        <v>21.4</v>
      </c>
    </row>
    <row r="82" spans="3:44" s="68" customFormat="1" ht="12" customHeight="1">
      <c r="C82" s="102" t="s">
        <v>519</v>
      </c>
      <c r="D82" s="103">
        <f>AVERAGE(D76:D79,D81)</f>
        <v>19.899999999999999</v>
      </c>
      <c r="E82" s="103">
        <f t="shared" ref="E82:S82" si="31">AVERAGE(E76:E79,E81)</f>
        <v>21</v>
      </c>
      <c r="F82" s="103">
        <f t="shared" si="31"/>
        <v>20.04</v>
      </c>
      <c r="G82" s="103">
        <f t="shared" si="31"/>
        <v>20.080000000000002</v>
      </c>
      <c r="H82" s="103">
        <f t="shared" si="31"/>
        <v>21.1</v>
      </c>
      <c r="I82" s="103">
        <f t="shared" si="31"/>
        <v>20.58</v>
      </c>
      <c r="J82" s="103">
        <f t="shared" si="31"/>
        <v>21.240000000000002</v>
      </c>
      <c r="K82" s="103">
        <f t="shared" si="31"/>
        <v>21.1</v>
      </c>
      <c r="L82" s="103">
        <f t="shared" si="31"/>
        <v>21.2</v>
      </c>
      <c r="M82" s="103">
        <f t="shared" si="31"/>
        <v>21.18</v>
      </c>
      <c r="N82" s="103">
        <f t="shared" si="31"/>
        <v>21.56</v>
      </c>
      <c r="O82" s="103">
        <f t="shared" si="31"/>
        <v>21.66</v>
      </c>
      <c r="P82" s="103">
        <f t="shared" si="31"/>
        <v>22.32</v>
      </c>
      <c r="Q82" s="103">
        <f t="shared" si="31"/>
        <v>22.040000000000003</v>
      </c>
      <c r="R82" s="103">
        <f t="shared" si="31"/>
        <v>22.6</v>
      </c>
      <c r="S82" s="103">
        <f t="shared" si="31"/>
        <v>22.2</v>
      </c>
      <c r="AB82" s="102" t="s">
        <v>519</v>
      </c>
      <c r="AC82" s="103">
        <f>AVERAGE(AC76,AC77,AC78,AC79,AC81)</f>
        <v>19.759999999999998</v>
      </c>
      <c r="AD82" s="103">
        <f t="shared" ref="AD82:AR82" si="32">AVERAGE(AD76,AD77,AD78,AD79,AD81)</f>
        <v>19.899999999999999</v>
      </c>
      <c r="AE82" s="103">
        <f t="shared" si="32"/>
        <v>19.520000000000003</v>
      </c>
      <c r="AF82" s="103">
        <f t="shared" si="32"/>
        <v>19.740000000000002</v>
      </c>
      <c r="AG82" s="103">
        <f t="shared" si="32"/>
        <v>20.9</v>
      </c>
      <c r="AH82" s="103">
        <f t="shared" si="32"/>
        <v>20.240000000000002</v>
      </c>
      <c r="AI82" s="103">
        <f t="shared" si="32"/>
        <v>21.06</v>
      </c>
      <c r="AJ82" s="103">
        <f t="shared" si="32"/>
        <v>20.239999999999998</v>
      </c>
      <c r="AK82" s="103">
        <f t="shared" si="32"/>
        <v>20.880000000000003</v>
      </c>
      <c r="AL82" s="103">
        <f t="shared" si="32"/>
        <v>20.82</v>
      </c>
      <c r="AM82" s="103">
        <f t="shared" si="32"/>
        <v>21.18</v>
      </c>
      <c r="AN82" s="103">
        <f t="shared" si="32"/>
        <v>22.18</v>
      </c>
      <c r="AO82" s="103">
        <f t="shared" si="32"/>
        <v>21.72</v>
      </c>
      <c r="AP82" s="103">
        <f t="shared" si="32"/>
        <v>21.56</v>
      </c>
      <c r="AQ82" s="103">
        <f t="shared" si="32"/>
        <v>21.82</v>
      </c>
      <c r="AR82" s="103">
        <f t="shared" si="32"/>
        <v>21.820000000000004</v>
      </c>
    </row>
    <row r="83" spans="3:44" s="68" customFormat="1" ht="12" customHeight="1">
      <c r="C83" s="106" t="s">
        <v>520</v>
      </c>
      <c r="D83" s="107">
        <f>AVERAGE(STDEV(D76:D79,D81))</f>
        <v>0.751664818918646</v>
      </c>
      <c r="E83" s="107">
        <f t="shared" ref="E83:S83" si="33">AVERAGE(STDEV(E76:E79,E81))</f>
        <v>0.80311892021045117</v>
      </c>
      <c r="F83" s="107">
        <f t="shared" si="33"/>
        <v>0.82945765413310979</v>
      </c>
      <c r="G83" s="107">
        <f t="shared" si="33"/>
        <v>1.1903780911962389</v>
      </c>
      <c r="H83" s="107">
        <f t="shared" si="33"/>
        <v>0.830662386291808</v>
      </c>
      <c r="I83" s="107">
        <f t="shared" si="33"/>
        <v>1.068644000591404</v>
      </c>
      <c r="J83" s="107">
        <f t="shared" si="33"/>
        <v>0.92086915465770769</v>
      </c>
      <c r="K83" s="107">
        <f t="shared" si="33"/>
        <v>0.7382411530116697</v>
      </c>
      <c r="L83" s="107">
        <f t="shared" si="33"/>
        <v>1.30384048104053</v>
      </c>
      <c r="M83" s="107">
        <f t="shared" si="33"/>
        <v>0.90664215653145075</v>
      </c>
      <c r="N83" s="107">
        <f t="shared" si="33"/>
        <v>0.84439327330338232</v>
      </c>
      <c r="O83" s="107">
        <f t="shared" si="33"/>
        <v>0.69137544069774448</v>
      </c>
      <c r="P83" s="107">
        <f t="shared" si="33"/>
        <v>1.0401922899156679</v>
      </c>
      <c r="Q83" s="107">
        <f t="shared" si="33"/>
        <v>1.0064790112068907</v>
      </c>
      <c r="R83" s="107">
        <f t="shared" si="33"/>
        <v>1.1489125293076061</v>
      </c>
      <c r="S83" s="107">
        <f t="shared" si="33"/>
        <v>0.94074438611133826</v>
      </c>
      <c r="AB83" s="106" t="s">
        <v>520</v>
      </c>
      <c r="AC83" s="107">
        <f>AVERAGE(STDEV(AC76,AC77,AC78,AC79,AC81))</f>
        <v>0.84439327330338254</v>
      </c>
      <c r="AD83" s="107">
        <f t="shared" ref="AD83:AR83" si="34">AVERAGE(STDEV(AD76,AD77,AD78,AD79,AD81))</f>
        <v>0.90829510622924703</v>
      </c>
      <c r="AE83" s="107">
        <f t="shared" si="34"/>
        <v>0.87863530545955271</v>
      </c>
      <c r="AF83" s="107">
        <f t="shared" si="34"/>
        <v>0.97365291557104616</v>
      </c>
      <c r="AG83" s="107">
        <f t="shared" si="34"/>
        <v>0.76811457478686063</v>
      </c>
      <c r="AH83" s="107">
        <f t="shared" si="34"/>
        <v>0.83246621553069544</v>
      </c>
      <c r="AI83" s="107">
        <f t="shared" si="34"/>
        <v>0.82036577207974826</v>
      </c>
      <c r="AJ83" s="107">
        <f t="shared" si="34"/>
        <v>0.73006848993775897</v>
      </c>
      <c r="AK83" s="107">
        <f t="shared" si="34"/>
        <v>0.85264294989168776</v>
      </c>
      <c r="AL83" s="107">
        <f t="shared" si="34"/>
        <v>1.2070625501605132</v>
      </c>
      <c r="AM83" s="107">
        <f t="shared" si="34"/>
        <v>0.83486525858967187</v>
      </c>
      <c r="AN83" s="107">
        <f t="shared" si="34"/>
        <v>0.83186537372341673</v>
      </c>
      <c r="AO83" s="107">
        <f t="shared" si="34"/>
        <v>0.82280009722896941</v>
      </c>
      <c r="AP83" s="107">
        <f t="shared" si="34"/>
        <v>1.3371611720357426</v>
      </c>
      <c r="AQ83" s="107">
        <f t="shared" si="34"/>
        <v>0.89833178725902907</v>
      </c>
      <c r="AR83" s="107">
        <f t="shared" si="34"/>
        <v>1.0616025621672176</v>
      </c>
    </row>
    <row r="84" spans="3:44" s="68" customFormat="1" ht="12" customHeight="1">
      <c r="C84" s="82"/>
      <c r="D84" s="82"/>
      <c r="E84" s="82"/>
      <c r="F84" s="82"/>
      <c r="G84" s="82"/>
      <c r="H84" s="82"/>
      <c r="AB84" s="82"/>
      <c r="AC84" s="122"/>
      <c r="AD84" s="122"/>
      <c r="AE84" s="122"/>
      <c r="AF84" s="122"/>
      <c r="AG84" s="122"/>
      <c r="AH84" s="122"/>
      <c r="AI84" s="122"/>
      <c r="AJ84" s="122"/>
      <c r="AK84" s="122"/>
      <c r="AL84" s="122"/>
      <c r="AM84" s="122"/>
    </row>
    <row r="85" spans="3:44" ht="12" customHeight="1">
      <c r="J85" s="122"/>
      <c r="AA85" s="122"/>
      <c r="AB85" s="122"/>
      <c r="AC85" s="122"/>
      <c r="AD85" s="122"/>
      <c r="AF85" s="68"/>
    </row>
    <row r="86" spans="3:44" ht="12" customHeight="1">
      <c r="I86" s="122"/>
      <c r="J86" s="122"/>
      <c r="K86" s="122"/>
      <c r="L86" s="122"/>
      <c r="N86" s="68"/>
      <c r="P86" s="68"/>
      <c r="Q86" s="68"/>
      <c r="R86" s="68"/>
      <c r="S86" s="68"/>
      <c r="AH86" s="65"/>
      <c r="AI86" s="65"/>
      <c r="AJ86" s="65"/>
      <c r="AK86" s="65"/>
    </row>
    <row r="87" spans="3:44" ht="12" customHeight="1">
      <c r="I87" s="122"/>
      <c r="J87" s="122"/>
      <c r="K87" s="122"/>
      <c r="L87" s="122"/>
      <c r="N87" s="68"/>
      <c r="P87" s="68"/>
      <c r="Q87" s="68"/>
      <c r="R87" s="68"/>
      <c r="S87" s="68"/>
      <c r="AH87" s="65"/>
      <c r="AI87" s="65"/>
      <c r="AJ87" s="65"/>
      <c r="AK87" s="65"/>
    </row>
    <row r="88" spans="3:44" ht="12" customHeight="1">
      <c r="I88" s="122"/>
      <c r="J88" s="122"/>
      <c r="K88" s="122"/>
      <c r="L88" s="122"/>
      <c r="N88" s="68"/>
      <c r="P88" s="68"/>
      <c r="Q88" s="68"/>
      <c r="R88" s="68"/>
      <c r="S88" s="68"/>
      <c r="AH88" s="65"/>
      <c r="AI88" s="65"/>
      <c r="AJ88" s="65"/>
      <c r="AK88" s="65"/>
    </row>
    <row r="89" spans="3:44" ht="12" customHeight="1">
      <c r="K89" s="122"/>
      <c r="L89" s="122"/>
      <c r="M89" s="122"/>
      <c r="N89" s="122"/>
      <c r="P89" s="68"/>
      <c r="Q89" s="68"/>
      <c r="R89" s="68"/>
      <c r="S89" s="68"/>
      <c r="AH89" s="65"/>
      <c r="AI89" s="65"/>
      <c r="AJ89" s="65"/>
      <c r="AK89" s="65"/>
    </row>
    <row r="90" spans="3:44" ht="12" customHeight="1">
      <c r="K90" s="122"/>
      <c r="L90" s="122"/>
      <c r="M90" s="122"/>
      <c r="N90" s="122"/>
      <c r="P90" s="68"/>
      <c r="Q90" s="68"/>
      <c r="R90" s="68"/>
      <c r="S90" s="68"/>
      <c r="AH90" s="65"/>
      <c r="AI90" s="65"/>
      <c r="AJ90" s="65"/>
      <c r="AK90" s="65"/>
    </row>
    <row r="91" spans="3:44" ht="12" customHeight="1">
      <c r="K91" s="122"/>
      <c r="L91" s="122"/>
      <c r="M91" s="122"/>
      <c r="N91" s="122"/>
      <c r="P91" s="68"/>
      <c r="Q91" s="68"/>
      <c r="R91" s="68"/>
      <c r="S91" s="68"/>
      <c r="AH91" s="65"/>
      <c r="AI91" s="65"/>
      <c r="AJ91" s="65"/>
      <c r="AK91" s="65"/>
    </row>
    <row r="92" spans="3:44" ht="12" customHeight="1">
      <c r="K92" s="122"/>
      <c r="L92" s="122"/>
      <c r="M92" s="122"/>
      <c r="N92" s="122"/>
      <c r="P92" s="68"/>
      <c r="Q92" s="68"/>
      <c r="R92" s="68"/>
      <c r="S92" s="68"/>
      <c r="AH92" s="65"/>
      <c r="AI92" s="65"/>
      <c r="AJ92" s="65"/>
      <c r="AK92" s="65"/>
    </row>
    <row r="93" spans="3:44" ht="12" customHeight="1">
      <c r="K93" s="122"/>
      <c r="L93" s="122"/>
      <c r="M93" s="122"/>
      <c r="N93" s="122"/>
      <c r="P93" s="68"/>
      <c r="Q93" s="68"/>
      <c r="R93" s="68"/>
      <c r="S93" s="68"/>
      <c r="AH93" s="65"/>
      <c r="AI93" s="65"/>
      <c r="AJ93" s="65"/>
      <c r="AK93" s="65"/>
    </row>
    <row r="94" spans="3:44" ht="12" customHeight="1">
      <c r="K94" s="122"/>
      <c r="L94" s="122"/>
      <c r="M94" s="122"/>
      <c r="N94" s="122"/>
      <c r="P94" s="68"/>
      <c r="Q94" s="68"/>
      <c r="R94" s="68"/>
      <c r="S94" s="68"/>
      <c r="AH94" s="65"/>
      <c r="AI94" s="65"/>
      <c r="AJ94" s="65"/>
      <c r="AK94" s="65"/>
    </row>
    <row r="95" spans="3:44" ht="12" customHeight="1">
      <c r="K95" s="122"/>
      <c r="L95" s="122"/>
      <c r="M95" s="122"/>
      <c r="N95" s="122"/>
      <c r="P95" s="68"/>
      <c r="Q95" s="68"/>
      <c r="R95" s="68"/>
      <c r="S95" s="68"/>
      <c r="AH95" s="65"/>
      <c r="AI95" s="65"/>
      <c r="AJ95" s="65"/>
      <c r="AK95" s="65"/>
    </row>
    <row r="96" spans="3:44" ht="12" customHeight="1">
      <c r="K96" s="122"/>
      <c r="L96" s="122"/>
      <c r="M96" s="122"/>
      <c r="N96" s="122"/>
      <c r="P96" s="68"/>
      <c r="Q96" s="68"/>
      <c r="R96" s="68"/>
      <c r="S96" s="68"/>
      <c r="AH96" s="65"/>
      <c r="AI96" s="65"/>
      <c r="AJ96" s="65"/>
      <c r="AK96" s="65"/>
    </row>
    <row r="97" spans="1:45" ht="12" customHeight="1">
      <c r="K97" s="122"/>
      <c r="L97" s="122"/>
      <c r="M97" s="122"/>
      <c r="N97" s="122"/>
      <c r="P97" s="68"/>
      <c r="Q97" s="68"/>
      <c r="R97" s="68"/>
      <c r="S97" s="68"/>
      <c r="AH97" s="65"/>
      <c r="AI97" s="65"/>
      <c r="AJ97" s="65"/>
      <c r="AK97" s="65"/>
    </row>
    <row r="98" spans="1:45" ht="12" customHeight="1">
      <c r="K98" s="122"/>
      <c r="L98" s="122"/>
      <c r="M98" s="122"/>
      <c r="N98" s="122"/>
      <c r="P98" s="68"/>
      <c r="Q98" s="68"/>
      <c r="R98" s="68"/>
      <c r="S98" s="68"/>
      <c r="AH98" s="65"/>
      <c r="AI98" s="65"/>
      <c r="AJ98" s="65"/>
      <c r="AK98" s="65"/>
    </row>
    <row r="99" spans="1:45" ht="12" customHeight="1">
      <c r="K99" s="122"/>
      <c r="L99" s="122"/>
      <c r="M99" s="122"/>
      <c r="N99" s="122"/>
      <c r="P99" s="68"/>
      <c r="Q99" s="68"/>
      <c r="R99" s="68"/>
      <c r="S99" s="68"/>
      <c r="AH99" s="65"/>
      <c r="AI99" s="65"/>
      <c r="AJ99" s="65"/>
      <c r="AK99" s="65"/>
    </row>
    <row r="100" spans="1:45" ht="12" customHeight="1">
      <c r="K100" s="122"/>
      <c r="L100" s="122"/>
      <c r="M100" s="122"/>
      <c r="N100" s="122"/>
      <c r="P100" s="68"/>
      <c r="Q100" s="68"/>
      <c r="R100" s="68"/>
      <c r="S100" s="68"/>
      <c r="AH100" s="65"/>
      <c r="AI100" s="65"/>
      <c r="AJ100" s="65"/>
      <c r="AK100" s="65"/>
    </row>
    <row r="101" spans="1:45" ht="12" customHeight="1">
      <c r="J101" s="122"/>
      <c r="AC101" s="122"/>
      <c r="AD101" s="122"/>
      <c r="AE101" s="122"/>
      <c r="AF101" s="122"/>
    </row>
    <row r="102" spans="1:45" ht="12" customHeight="1">
      <c r="J102" s="122"/>
      <c r="AC102" s="122"/>
      <c r="AD102" s="122"/>
      <c r="AE102" s="122"/>
      <c r="AF102" s="122"/>
    </row>
    <row r="103" spans="1:45" ht="12" customHeight="1">
      <c r="J103" s="122"/>
      <c r="AC103" s="122"/>
      <c r="AD103" s="122"/>
      <c r="AE103" s="122"/>
      <c r="AF103" s="122"/>
    </row>
    <row r="104" spans="1:45" ht="12" customHeight="1">
      <c r="J104" s="122"/>
      <c r="AC104" s="122"/>
      <c r="AD104" s="122"/>
      <c r="AE104" s="122"/>
      <c r="AF104" s="122"/>
    </row>
    <row r="105" spans="1:45" ht="12" customHeight="1">
      <c r="J105" s="122"/>
      <c r="AC105" s="122"/>
      <c r="AD105" s="122"/>
      <c r="AE105" s="122"/>
      <c r="AF105" s="122"/>
    </row>
    <row r="106" spans="1:45" ht="12" customHeight="1">
      <c r="J106" s="122"/>
      <c r="AC106" s="122"/>
      <c r="AD106" s="122"/>
      <c r="AE106" s="122"/>
      <c r="AF106" s="122"/>
    </row>
    <row r="107" spans="1:45" s="68" customFormat="1" ht="12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122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122"/>
      <c r="AD107" s="122"/>
      <c r="AE107" s="122"/>
      <c r="AF107" s="122"/>
      <c r="AG107" s="65"/>
      <c r="AL107" s="65"/>
      <c r="AM107" s="65"/>
      <c r="AN107" s="65"/>
      <c r="AO107" s="65"/>
      <c r="AP107" s="65"/>
      <c r="AQ107" s="65"/>
      <c r="AR107" s="65"/>
      <c r="AS107" s="65"/>
    </row>
    <row r="108" spans="1:45" s="68" customFormat="1" ht="12" customHeight="1">
      <c r="A108" s="65"/>
      <c r="B108" s="65"/>
      <c r="C108" s="65"/>
      <c r="D108" s="65"/>
      <c r="E108" s="65"/>
      <c r="F108" s="65"/>
      <c r="G108" s="65"/>
      <c r="H108" s="65"/>
      <c r="I108" s="65"/>
      <c r="J108" s="122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122"/>
      <c r="AD108" s="122"/>
      <c r="AE108" s="122"/>
      <c r="AF108" s="122"/>
      <c r="AG108" s="65"/>
      <c r="AL108" s="65"/>
      <c r="AM108" s="65"/>
      <c r="AN108" s="65"/>
      <c r="AO108" s="65"/>
      <c r="AP108" s="65"/>
      <c r="AQ108" s="65"/>
      <c r="AR108" s="65"/>
      <c r="AS108" s="65"/>
    </row>
    <row r="109" spans="1:45" s="68" customFormat="1" ht="12" customHeight="1">
      <c r="A109" s="65"/>
      <c r="B109" s="65"/>
      <c r="C109" s="65"/>
      <c r="D109" s="65"/>
      <c r="E109" s="65"/>
      <c r="F109" s="65"/>
      <c r="G109" s="65"/>
      <c r="H109" s="65"/>
      <c r="I109" s="65"/>
      <c r="J109" s="122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122"/>
      <c r="AD109" s="122"/>
      <c r="AE109" s="122"/>
      <c r="AF109" s="122"/>
      <c r="AG109" s="65"/>
      <c r="AL109" s="65"/>
      <c r="AM109" s="65"/>
      <c r="AN109" s="65"/>
      <c r="AO109" s="65"/>
      <c r="AP109" s="65"/>
      <c r="AQ109" s="65"/>
      <c r="AR109" s="65"/>
      <c r="AS109" s="65"/>
    </row>
    <row r="110" spans="1:45" s="68" customFormat="1" ht="12" customHeight="1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122"/>
      <c r="AD110" s="122"/>
      <c r="AE110" s="122"/>
      <c r="AF110" s="122"/>
      <c r="AG110" s="65"/>
      <c r="AL110" s="65"/>
      <c r="AM110" s="65"/>
      <c r="AN110" s="65"/>
      <c r="AO110" s="65"/>
      <c r="AP110" s="65"/>
      <c r="AQ110" s="65"/>
      <c r="AR110" s="65"/>
      <c r="AS110" s="65"/>
    </row>
    <row r="111" spans="1:45" s="68" customFormat="1" ht="12" customHeight="1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122"/>
      <c r="AD111" s="122"/>
      <c r="AE111" s="122"/>
      <c r="AF111" s="122"/>
      <c r="AG111" s="65"/>
      <c r="AL111" s="65"/>
      <c r="AM111" s="65"/>
      <c r="AN111" s="65"/>
      <c r="AO111" s="65"/>
      <c r="AP111" s="65"/>
      <c r="AQ111" s="65"/>
      <c r="AR111" s="65"/>
      <c r="AS111" s="65"/>
    </row>
    <row r="112" spans="1:45" s="68" customFormat="1" ht="12" customHeight="1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122"/>
      <c r="AD112" s="122"/>
      <c r="AE112" s="122"/>
      <c r="AF112" s="122"/>
      <c r="AG112" s="65"/>
      <c r="AL112" s="65"/>
      <c r="AM112" s="65"/>
      <c r="AN112" s="65"/>
      <c r="AO112" s="65"/>
      <c r="AP112" s="65"/>
      <c r="AQ112" s="65"/>
      <c r="AR112" s="65"/>
      <c r="AS112" s="65"/>
    </row>
    <row r="113" spans="1:45" s="68" customFormat="1" ht="12" customHeight="1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122"/>
      <c r="AD113" s="122"/>
      <c r="AE113" s="122"/>
      <c r="AF113" s="122"/>
      <c r="AG113" s="65"/>
      <c r="AL113" s="65"/>
      <c r="AM113" s="65"/>
      <c r="AN113" s="65"/>
      <c r="AO113" s="65"/>
      <c r="AP113" s="65"/>
      <c r="AQ113" s="65"/>
      <c r="AR113" s="65"/>
      <c r="AS113" s="65"/>
    </row>
    <row r="114" spans="1:45" s="68" customFormat="1" ht="12" customHeight="1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122"/>
      <c r="AD114" s="122"/>
      <c r="AE114" s="122"/>
      <c r="AF114" s="122"/>
      <c r="AG114" s="65"/>
      <c r="AL114" s="65"/>
      <c r="AM114" s="65"/>
      <c r="AN114" s="65"/>
      <c r="AO114" s="65"/>
      <c r="AP114" s="65"/>
      <c r="AQ114" s="65"/>
      <c r="AR114" s="65"/>
      <c r="AS114" s="65"/>
    </row>
    <row r="115" spans="1:45" s="68" customFormat="1" ht="12" customHeight="1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122"/>
      <c r="AD115" s="122"/>
      <c r="AE115" s="122"/>
      <c r="AF115" s="122"/>
      <c r="AG115" s="65"/>
      <c r="AL115" s="65"/>
      <c r="AM115" s="65"/>
      <c r="AN115" s="65"/>
      <c r="AO115" s="65"/>
      <c r="AP115" s="65"/>
      <c r="AQ115" s="65"/>
      <c r="AR115" s="65"/>
      <c r="AS115" s="65"/>
    </row>
    <row r="116" spans="1:45" s="68" customFormat="1" ht="12" customHeight="1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122"/>
      <c r="AD116" s="122"/>
      <c r="AE116" s="122"/>
      <c r="AF116" s="122"/>
      <c r="AG116" s="65"/>
      <c r="AL116" s="65"/>
      <c r="AM116" s="65"/>
      <c r="AN116" s="65"/>
      <c r="AO116" s="65"/>
      <c r="AP116" s="65"/>
      <c r="AQ116" s="65"/>
      <c r="AR116" s="65"/>
      <c r="AS116" s="65"/>
    </row>
    <row r="117" spans="1:45" s="68" customFormat="1" ht="12" customHeight="1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122"/>
      <c r="AD117" s="122"/>
      <c r="AE117" s="122"/>
      <c r="AF117" s="122"/>
      <c r="AG117" s="65"/>
      <c r="AL117" s="65"/>
      <c r="AM117" s="65"/>
      <c r="AN117" s="65"/>
      <c r="AO117" s="65"/>
      <c r="AP117" s="65"/>
      <c r="AQ117" s="65"/>
      <c r="AR117" s="65"/>
      <c r="AS117" s="65"/>
    </row>
    <row r="118" spans="1:45" s="68" customFormat="1" ht="12" customHeight="1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122"/>
      <c r="AD118" s="122"/>
      <c r="AE118" s="122"/>
      <c r="AF118" s="122"/>
      <c r="AG118" s="65"/>
      <c r="AL118" s="65"/>
      <c r="AM118" s="65"/>
      <c r="AN118" s="65"/>
      <c r="AO118" s="65"/>
      <c r="AP118" s="65"/>
      <c r="AQ118" s="65"/>
      <c r="AR118" s="65"/>
      <c r="AS118" s="65"/>
    </row>
    <row r="119" spans="1:45" s="68" customFormat="1" ht="12" customHeight="1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122"/>
      <c r="AD119" s="122"/>
      <c r="AE119" s="122"/>
      <c r="AF119" s="122"/>
      <c r="AG119" s="65"/>
      <c r="AL119" s="65"/>
      <c r="AM119" s="65"/>
      <c r="AN119" s="65"/>
      <c r="AO119" s="65"/>
      <c r="AP119" s="65"/>
      <c r="AQ119" s="65"/>
      <c r="AR119" s="65"/>
      <c r="AS119" s="65"/>
    </row>
    <row r="120" spans="1:45" s="68" customFormat="1" ht="12" customHeight="1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122"/>
      <c r="AD120" s="122"/>
      <c r="AE120" s="122"/>
      <c r="AF120" s="122"/>
      <c r="AG120" s="65"/>
      <c r="AL120" s="65"/>
      <c r="AM120" s="65"/>
      <c r="AN120" s="65"/>
      <c r="AO120" s="65"/>
      <c r="AP120" s="65"/>
      <c r="AQ120" s="65"/>
      <c r="AR120" s="65"/>
      <c r="AS120" s="65"/>
    </row>
    <row r="121" spans="1:45" s="68" customFormat="1" ht="12" customHeight="1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122"/>
      <c r="AD121" s="122"/>
      <c r="AE121" s="122"/>
      <c r="AF121" s="122"/>
      <c r="AG121" s="65"/>
      <c r="AL121" s="65"/>
      <c r="AM121" s="65"/>
      <c r="AN121" s="65"/>
      <c r="AO121" s="65"/>
      <c r="AP121" s="65"/>
      <c r="AQ121" s="65"/>
      <c r="AR121" s="65"/>
      <c r="AS121" s="65"/>
    </row>
    <row r="122" spans="1:45" s="68" customFormat="1" ht="12" customHeight="1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122"/>
      <c r="AD122" s="122"/>
      <c r="AE122" s="122"/>
      <c r="AF122" s="122"/>
      <c r="AG122" s="65"/>
      <c r="AL122" s="65"/>
      <c r="AM122" s="65"/>
      <c r="AN122" s="65"/>
      <c r="AO122" s="65"/>
      <c r="AP122" s="65"/>
      <c r="AQ122" s="65"/>
      <c r="AR122" s="65"/>
      <c r="AS122" s="65"/>
    </row>
    <row r="123" spans="1:45" ht="12" customHeight="1">
      <c r="AC123" s="122"/>
      <c r="AD123" s="122"/>
      <c r="AE123" s="122"/>
      <c r="AF123" s="122"/>
    </row>
    <row r="124" spans="1:45" ht="12" customHeight="1">
      <c r="AC124" s="122"/>
      <c r="AD124" s="122"/>
      <c r="AE124" s="122"/>
      <c r="AF124" s="122"/>
    </row>
    <row r="125" spans="1:45" ht="12" customHeight="1">
      <c r="AC125" s="122"/>
      <c r="AD125" s="122"/>
      <c r="AE125" s="122"/>
      <c r="AF125" s="122"/>
    </row>
    <row r="126" spans="1:45" ht="12" customHeight="1">
      <c r="AC126" s="122"/>
      <c r="AD126" s="122"/>
      <c r="AE126" s="122"/>
      <c r="AF126" s="122"/>
    </row>
    <row r="127" spans="1:45" ht="12" customHeight="1">
      <c r="AC127" s="122"/>
      <c r="AD127" s="122"/>
      <c r="AE127" s="122"/>
      <c r="AF127" s="122"/>
    </row>
    <row r="128" spans="1:45" ht="12" customHeight="1">
      <c r="AC128" s="122"/>
      <c r="AD128" s="122"/>
      <c r="AE128" s="122"/>
      <c r="AF128" s="122"/>
    </row>
    <row r="129" spans="29:32" ht="12" customHeight="1">
      <c r="AC129" s="122"/>
      <c r="AD129" s="122"/>
      <c r="AE129" s="122"/>
      <c r="AF129" s="122"/>
    </row>
    <row r="130" spans="29:32" ht="12" customHeight="1">
      <c r="AC130" s="122"/>
      <c r="AD130" s="122"/>
      <c r="AE130" s="122"/>
      <c r="AF130" s="122"/>
    </row>
    <row r="131" spans="29:32" ht="12" customHeight="1">
      <c r="AC131" s="122"/>
      <c r="AD131" s="122"/>
      <c r="AE131" s="122"/>
      <c r="AF131" s="122"/>
    </row>
    <row r="132" spans="29:32" ht="12" customHeight="1">
      <c r="AC132" s="122"/>
      <c r="AD132" s="122"/>
      <c r="AE132" s="122"/>
      <c r="AF132" s="122"/>
    </row>
    <row r="133" spans="29:32" ht="12" customHeight="1">
      <c r="AC133" s="122"/>
      <c r="AD133" s="122"/>
      <c r="AE133" s="122"/>
      <c r="AF133" s="122"/>
    </row>
    <row r="134" spans="29:32" ht="12" customHeight="1">
      <c r="AC134" s="122"/>
      <c r="AD134" s="122"/>
      <c r="AE134" s="122"/>
      <c r="AF134" s="122"/>
    </row>
    <row r="135" spans="29:32" ht="12" customHeight="1">
      <c r="AC135" s="122"/>
      <c r="AD135" s="122"/>
      <c r="AE135" s="122"/>
      <c r="AF135" s="122"/>
    </row>
    <row r="136" spans="29:32" ht="12" customHeight="1">
      <c r="AC136" s="122"/>
      <c r="AD136" s="122"/>
      <c r="AE136" s="122"/>
      <c r="AF136" s="122"/>
    </row>
    <row r="137" spans="29:32" ht="12" customHeight="1">
      <c r="AC137" s="122"/>
      <c r="AD137" s="122"/>
      <c r="AE137" s="122"/>
      <c r="AF137" s="122"/>
    </row>
    <row r="138" spans="29:32" ht="12" customHeight="1">
      <c r="AC138" s="122"/>
      <c r="AD138" s="122"/>
      <c r="AE138" s="122"/>
      <c r="AF138" s="122"/>
    </row>
    <row r="139" spans="29:32" ht="12" customHeight="1">
      <c r="AC139" s="122"/>
      <c r="AD139" s="122"/>
      <c r="AE139" s="122"/>
      <c r="AF139" s="122"/>
    </row>
    <row r="140" spans="29:32" ht="12" customHeight="1">
      <c r="AC140" s="122"/>
      <c r="AD140" s="122"/>
      <c r="AE140" s="122"/>
      <c r="AF140" s="122"/>
    </row>
    <row r="141" spans="29:32" ht="12" customHeight="1">
      <c r="AC141" s="122"/>
      <c r="AD141" s="122"/>
      <c r="AE141" s="122"/>
      <c r="AF141" s="122"/>
    </row>
    <row r="142" spans="29:32" ht="12" customHeight="1">
      <c r="AC142" s="122"/>
      <c r="AD142" s="122"/>
      <c r="AE142" s="122"/>
      <c r="AF142" s="122"/>
    </row>
    <row r="143" spans="29:32" ht="12" customHeight="1"/>
    <row r="144" spans="29:32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</sheetData>
  <phoneticPr fontId="1"/>
  <printOptions horizontalCentered="1"/>
  <pageMargins left="0" right="0" top="0.78000000000000014" bottom="0.39000000000000007" header="0" footer="0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V86"/>
  <sheetViews>
    <sheetView zoomScale="55" zoomScaleNormal="55" zoomScaleSheetLayoutView="100" workbookViewId="0">
      <selection activeCell="A31" sqref="A31"/>
    </sheetView>
  </sheetViews>
  <sheetFormatPr defaultColWidth="9" defaultRowHeight="15"/>
  <cols>
    <col min="1" max="1" width="10.625" style="40" customWidth="1"/>
    <col min="2" max="10" width="9" style="42"/>
    <col min="11" max="16384" width="9" style="40"/>
  </cols>
  <sheetData>
    <row r="1" spans="1:21">
      <c r="A1" s="40" t="s">
        <v>341</v>
      </c>
      <c r="B1" s="40" t="s">
        <v>341</v>
      </c>
      <c r="C1" s="40" t="s">
        <v>341</v>
      </c>
      <c r="D1" s="40" t="s">
        <v>341</v>
      </c>
      <c r="E1" s="40" t="s">
        <v>341</v>
      </c>
      <c r="F1" s="41"/>
      <c r="G1" s="42" t="s">
        <v>341</v>
      </c>
      <c r="H1" s="42" t="s">
        <v>341</v>
      </c>
      <c r="I1" s="42" t="s">
        <v>341</v>
      </c>
      <c r="K1" s="42"/>
      <c r="L1" s="42"/>
    </row>
    <row r="2" spans="1:21">
      <c r="A2" s="40" t="s">
        <v>347</v>
      </c>
      <c r="B2" s="40"/>
      <c r="C2" s="40"/>
      <c r="D2" s="40"/>
      <c r="E2" s="40"/>
      <c r="F2" s="41"/>
      <c r="G2" s="42">
        <v>0</v>
      </c>
      <c r="H2" s="42">
        <v>2</v>
      </c>
      <c r="I2" s="42">
        <v>4</v>
      </c>
      <c r="J2" s="42">
        <v>7</v>
      </c>
      <c r="K2" s="42">
        <v>9</v>
      </c>
      <c r="L2" s="42">
        <v>11</v>
      </c>
      <c r="M2" s="40">
        <v>14</v>
      </c>
      <c r="N2" s="40">
        <v>16</v>
      </c>
      <c r="O2" s="40">
        <v>18</v>
      </c>
    </row>
    <row r="3" spans="1:21">
      <c r="A3" s="40" t="s">
        <v>341</v>
      </c>
      <c r="B3" s="40" t="s">
        <v>341</v>
      </c>
      <c r="C3" s="40" t="s">
        <v>341</v>
      </c>
      <c r="D3" s="40" t="s">
        <v>341</v>
      </c>
      <c r="E3" s="40" t="s">
        <v>341</v>
      </c>
      <c r="F3" s="41"/>
      <c r="G3" s="42" t="s">
        <v>341</v>
      </c>
      <c r="H3" s="42" t="s">
        <v>341</v>
      </c>
      <c r="I3" s="42" t="s">
        <v>341</v>
      </c>
      <c r="K3" s="42"/>
      <c r="L3" s="42"/>
    </row>
    <row r="4" spans="1:21">
      <c r="A4" s="40" t="s">
        <v>406</v>
      </c>
      <c r="B4" s="40"/>
      <c r="C4" s="40"/>
      <c r="D4" s="40"/>
      <c r="E4" s="40"/>
      <c r="F4" s="41"/>
      <c r="G4" s="42">
        <v>151</v>
      </c>
      <c r="H4" s="42">
        <v>216</v>
      </c>
      <c r="I4" s="42">
        <v>243</v>
      </c>
      <c r="J4" s="42">
        <v>248</v>
      </c>
      <c r="K4" s="42">
        <v>274</v>
      </c>
      <c r="L4" s="42">
        <v>302</v>
      </c>
      <c r="M4" s="40">
        <v>312</v>
      </c>
      <c r="N4" s="40">
        <v>339</v>
      </c>
      <c r="O4" s="40">
        <v>352</v>
      </c>
    </row>
    <row r="5" spans="1:21">
      <c r="A5" s="43"/>
      <c r="B5" s="43"/>
      <c r="C5" s="43"/>
      <c r="D5" s="43"/>
      <c r="E5" s="43"/>
      <c r="F5" s="44"/>
      <c r="G5" s="45" t="s">
        <v>349</v>
      </c>
      <c r="H5" s="45" t="s">
        <v>350</v>
      </c>
      <c r="I5" s="45" t="s">
        <v>351</v>
      </c>
      <c r="J5" s="45" t="s">
        <v>352</v>
      </c>
      <c r="K5" s="45" t="s">
        <v>353</v>
      </c>
      <c r="L5" s="45" t="s">
        <v>354</v>
      </c>
      <c r="M5" s="43" t="s">
        <v>355</v>
      </c>
      <c r="N5" s="43" t="s">
        <v>356</v>
      </c>
      <c r="O5" s="43" t="s">
        <v>357</v>
      </c>
      <c r="P5" s="43"/>
      <c r="Q5" s="43"/>
      <c r="R5" s="43"/>
      <c r="S5" s="43"/>
      <c r="T5" s="43"/>
      <c r="U5" s="43"/>
    </row>
    <row r="6" spans="1:21">
      <c r="A6" s="40" t="s">
        <v>403</v>
      </c>
      <c r="B6" s="40"/>
      <c r="C6" s="40"/>
      <c r="D6" s="40"/>
      <c r="E6" s="40"/>
      <c r="F6" s="41"/>
      <c r="G6" s="42">
        <v>154</v>
      </c>
      <c r="H6" s="42">
        <v>178</v>
      </c>
      <c r="I6" s="42">
        <v>195</v>
      </c>
      <c r="J6" s="42">
        <v>175</v>
      </c>
      <c r="K6" s="42">
        <v>197</v>
      </c>
      <c r="L6" s="42">
        <v>216</v>
      </c>
      <c r="M6" s="40">
        <v>208</v>
      </c>
      <c r="N6" s="40">
        <v>215</v>
      </c>
      <c r="O6" s="40">
        <v>206</v>
      </c>
    </row>
    <row r="7" spans="1:21">
      <c r="A7" s="43"/>
      <c r="B7" s="43"/>
      <c r="C7" s="43"/>
      <c r="D7" s="43"/>
      <c r="E7" s="43"/>
      <c r="F7" s="44"/>
      <c r="G7" s="45" t="s">
        <v>349</v>
      </c>
      <c r="H7" s="45" t="s">
        <v>358</v>
      </c>
      <c r="I7" s="45" t="s">
        <v>359</v>
      </c>
      <c r="J7" s="45" t="s">
        <v>359</v>
      </c>
      <c r="K7" s="45" t="s">
        <v>360</v>
      </c>
      <c r="L7" s="45" t="s">
        <v>361</v>
      </c>
      <c r="M7" s="43" t="s">
        <v>362</v>
      </c>
      <c r="N7" s="43" t="s">
        <v>352</v>
      </c>
      <c r="O7" s="43" t="s">
        <v>363</v>
      </c>
      <c r="P7" s="43"/>
      <c r="Q7" s="43"/>
      <c r="R7" s="43"/>
      <c r="S7" s="43"/>
      <c r="T7" s="43"/>
      <c r="U7" s="43"/>
    </row>
    <row r="8" spans="1:21">
      <c r="A8" s="40" t="s">
        <v>402</v>
      </c>
      <c r="B8" s="40"/>
      <c r="C8" s="40"/>
      <c r="D8" s="40"/>
      <c r="E8" s="40"/>
      <c r="F8" s="41"/>
      <c r="G8" s="42">
        <v>150</v>
      </c>
      <c r="H8" s="42">
        <v>158</v>
      </c>
      <c r="I8" s="42">
        <v>175</v>
      </c>
      <c r="J8" s="42">
        <v>167</v>
      </c>
      <c r="K8" s="42">
        <v>183</v>
      </c>
      <c r="L8" s="42">
        <v>194</v>
      </c>
      <c r="M8" s="40">
        <v>187</v>
      </c>
      <c r="N8" s="40">
        <v>188</v>
      </c>
      <c r="O8" s="40">
        <v>202</v>
      </c>
    </row>
    <row r="9" spans="1:21">
      <c r="A9" s="43"/>
      <c r="B9" s="43"/>
      <c r="C9" s="43"/>
      <c r="D9" s="43"/>
      <c r="E9" s="43"/>
      <c r="F9" s="44"/>
      <c r="G9" s="45" t="s">
        <v>364</v>
      </c>
      <c r="H9" s="45" t="s">
        <v>365</v>
      </c>
      <c r="I9" s="45" t="s">
        <v>364</v>
      </c>
      <c r="J9" s="45" t="s">
        <v>364</v>
      </c>
      <c r="K9" s="45" t="s">
        <v>366</v>
      </c>
      <c r="L9" s="45" t="s">
        <v>367</v>
      </c>
      <c r="M9" s="43" t="s">
        <v>349</v>
      </c>
      <c r="N9" s="43" t="s">
        <v>358</v>
      </c>
      <c r="O9" s="43" t="s">
        <v>359</v>
      </c>
      <c r="P9" s="43"/>
      <c r="Q9" s="43"/>
      <c r="R9" s="43"/>
      <c r="S9" s="43"/>
      <c r="T9" s="43"/>
      <c r="U9" s="43"/>
    </row>
    <row r="10" spans="1:21">
      <c r="A10" s="40" t="s">
        <v>401</v>
      </c>
      <c r="B10" s="40"/>
      <c r="C10" s="40"/>
      <c r="D10" s="40"/>
      <c r="E10" s="40"/>
      <c r="F10" s="41"/>
      <c r="G10" s="42">
        <v>150</v>
      </c>
      <c r="H10" s="42">
        <v>132</v>
      </c>
      <c r="I10" s="42">
        <v>142</v>
      </c>
      <c r="J10" s="42">
        <v>124</v>
      </c>
      <c r="K10" s="42">
        <v>140</v>
      </c>
      <c r="L10" s="42">
        <v>150</v>
      </c>
      <c r="M10" s="40">
        <v>144</v>
      </c>
      <c r="N10" s="40">
        <v>145</v>
      </c>
      <c r="O10" s="40">
        <v>154</v>
      </c>
    </row>
    <row r="11" spans="1:21">
      <c r="A11" s="43"/>
      <c r="B11" s="43"/>
      <c r="C11" s="43"/>
      <c r="D11" s="43"/>
      <c r="E11" s="43"/>
      <c r="F11" s="44"/>
      <c r="G11" s="45" t="s">
        <v>364</v>
      </c>
      <c r="H11" s="45" t="s">
        <v>364</v>
      </c>
      <c r="I11" s="45" t="s">
        <v>369</v>
      </c>
      <c r="J11" s="45" t="s">
        <v>370</v>
      </c>
      <c r="K11" s="45" t="s">
        <v>367</v>
      </c>
      <c r="L11" s="45" t="s">
        <v>371</v>
      </c>
      <c r="M11" s="43" t="s">
        <v>371</v>
      </c>
      <c r="N11" s="43" t="s">
        <v>366</v>
      </c>
      <c r="O11" s="43" t="s">
        <v>367</v>
      </c>
      <c r="P11" s="43"/>
      <c r="Q11" s="43"/>
      <c r="R11" s="43"/>
      <c r="S11" s="43"/>
      <c r="T11" s="43"/>
      <c r="U11" s="43"/>
    </row>
    <row r="12" spans="1:21">
      <c r="A12" s="40" t="s">
        <v>400</v>
      </c>
      <c r="B12" s="40"/>
      <c r="C12" s="40"/>
      <c r="D12" s="40"/>
      <c r="E12" s="40"/>
      <c r="F12" s="41"/>
      <c r="G12" s="42">
        <v>149</v>
      </c>
      <c r="H12" s="42">
        <v>128</v>
      </c>
      <c r="I12" s="42">
        <v>125</v>
      </c>
      <c r="J12" s="42">
        <v>100</v>
      </c>
      <c r="K12" s="42">
        <v>114</v>
      </c>
      <c r="L12" s="42">
        <v>122</v>
      </c>
      <c r="M12" s="40">
        <v>113</v>
      </c>
      <c r="N12" s="40">
        <v>127</v>
      </c>
      <c r="O12" s="40">
        <v>130</v>
      </c>
    </row>
    <row r="13" spans="1:21">
      <c r="A13" s="43"/>
      <c r="B13" s="43"/>
      <c r="C13" s="43"/>
      <c r="D13" s="43"/>
      <c r="E13" s="43"/>
      <c r="F13" s="44"/>
      <c r="G13" s="45" t="s">
        <v>364</v>
      </c>
      <c r="H13" s="45" t="s">
        <v>358</v>
      </c>
      <c r="I13" s="45" t="s">
        <v>369</v>
      </c>
      <c r="J13" s="45" t="s">
        <v>367</v>
      </c>
      <c r="K13" s="45" t="s">
        <v>369</v>
      </c>
      <c r="L13" s="45" t="s">
        <v>369</v>
      </c>
      <c r="M13" s="43" t="s">
        <v>349</v>
      </c>
      <c r="N13" s="43" t="s">
        <v>371</v>
      </c>
      <c r="O13" s="43" t="s">
        <v>367</v>
      </c>
      <c r="P13" s="43"/>
      <c r="Q13" s="43"/>
      <c r="R13" s="43"/>
      <c r="S13" s="43"/>
      <c r="T13" s="43"/>
      <c r="U13" s="43"/>
    </row>
    <row r="14" spans="1:21">
      <c r="B14" s="40"/>
      <c r="C14" s="40"/>
      <c r="D14" s="40"/>
      <c r="E14" s="40"/>
      <c r="F14" s="41"/>
      <c r="K14" s="42"/>
      <c r="L14" s="42"/>
    </row>
    <row r="15" spans="1:21">
      <c r="A15" s="43"/>
      <c r="B15" s="43"/>
      <c r="C15" s="43"/>
      <c r="D15" s="43"/>
      <c r="E15" s="43"/>
      <c r="F15" s="44"/>
      <c r="G15" s="45"/>
      <c r="H15" s="45"/>
      <c r="I15" s="45"/>
      <c r="J15" s="45"/>
      <c r="K15" s="45"/>
      <c r="L15" s="45"/>
      <c r="M15" s="43"/>
      <c r="N15" s="43"/>
      <c r="O15" s="43"/>
      <c r="P15" s="43"/>
      <c r="Q15" s="43"/>
      <c r="R15" s="43"/>
      <c r="S15" s="43"/>
      <c r="T15" s="43"/>
      <c r="U15" s="43"/>
    </row>
    <row r="16" spans="1:21">
      <c r="A16" s="40" t="s">
        <v>341</v>
      </c>
      <c r="B16" s="40" t="s">
        <v>341</v>
      </c>
      <c r="C16" s="40" t="s">
        <v>341</v>
      </c>
      <c r="D16" s="40" t="s">
        <v>341</v>
      </c>
      <c r="E16" s="40" t="s">
        <v>341</v>
      </c>
      <c r="F16" s="41" t="s">
        <v>341</v>
      </c>
      <c r="G16" s="42" t="s">
        <v>341</v>
      </c>
      <c r="H16" s="42" t="s">
        <v>341</v>
      </c>
      <c r="I16" s="42" t="s">
        <v>341</v>
      </c>
      <c r="K16" s="42"/>
      <c r="L16" s="42"/>
    </row>
    <row r="17" spans="1:21" hidden="1">
      <c r="A17" s="43"/>
      <c r="B17" s="43"/>
      <c r="C17" s="43"/>
      <c r="D17" s="43"/>
      <c r="E17" s="43"/>
      <c r="F17" s="45"/>
      <c r="G17" s="45"/>
      <c r="H17" s="45"/>
      <c r="I17" s="45"/>
      <c r="J17" s="45"/>
      <c r="K17" s="45"/>
      <c r="L17" s="45"/>
      <c r="M17" s="43"/>
      <c r="N17" s="43"/>
      <c r="O17" s="43"/>
      <c r="P17" s="43"/>
      <c r="Q17" s="43"/>
      <c r="R17" s="43"/>
      <c r="S17" s="43"/>
      <c r="T17" s="43"/>
      <c r="U17" s="43"/>
    </row>
    <row r="18" spans="1:21" hidden="1">
      <c r="B18" s="40"/>
      <c r="C18" s="40"/>
      <c r="D18" s="40"/>
      <c r="E18" s="40"/>
      <c r="K18" s="42"/>
      <c r="L18" s="42"/>
    </row>
    <row r="19" spans="1:21" s="32" customFormat="1" hidden="1">
      <c r="A19" s="32" t="s">
        <v>341</v>
      </c>
      <c r="F19" s="32" t="s">
        <v>341</v>
      </c>
      <c r="G19" s="32" t="s">
        <v>341</v>
      </c>
      <c r="H19" s="32" t="s">
        <v>341</v>
      </c>
      <c r="I19" s="32" t="s">
        <v>341</v>
      </c>
    </row>
    <row r="20" spans="1:21" s="32" customFormat="1" hidden="1">
      <c r="A20" s="32" t="s">
        <v>388</v>
      </c>
      <c r="G20" s="32" t="s">
        <v>338</v>
      </c>
    </row>
    <row r="21" spans="1:21" s="32" customFormat="1" hidden="1">
      <c r="A21" s="32" t="s">
        <v>341</v>
      </c>
      <c r="F21" s="32" t="s">
        <v>341</v>
      </c>
      <c r="G21" s="32" t="s">
        <v>341</v>
      </c>
      <c r="H21" s="32" t="s">
        <v>341</v>
      </c>
      <c r="I21" s="32" t="s">
        <v>341</v>
      </c>
    </row>
    <row r="22" spans="1:21" s="32" customFormat="1" hidden="1">
      <c r="A22" s="32" t="s">
        <v>347</v>
      </c>
      <c r="F22" s="39" t="s">
        <v>348</v>
      </c>
      <c r="G22" s="32">
        <v>0</v>
      </c>
      <c r="H22" s="32">
        <v>2</v>
      </c>
      <c r="I22" s="32">
        <v>4</v>
      </c>
    </row>
    <row r="23" spans="1:21" s="32" customFormat="1" hidden="1">
      <c r="A23" s="32" t="s">
        <v>341</v>
      </c>
      <c r="F23" s="39" t="s">
        <v>341</v>
      </c>
      <c r="G23" s="32" t="s">
        <v>341</v>
      </c>
      <c r="H23" s="32" t="s">
        <v>341</v>
      </c>
      <c r="I23" s="32" t="s">
        <v>341</v>
      </c>
    </row>
    <row r="24" spans="1:21" s="32" customFormat="1" hidden="1">
      <c r="A24" s="32" t="s">
        <v>374</v>
      </c>
      <c r="F24" s="39">
        <v>6</v>
      </c>
      <c r="G24" s="32">
        <v>1</v>
      </c>
      <c r="H24" s="32">
        <v>-5</v>
      </c>
      <c r="I24" s="32">
        <v>13</v>
      </c>
    </row>
    <row r="25" spans="1:21" s="32" customFormat="1" hidden="1">
      <c r="A25" s="32" t="s">
        <v>375</v>
      </c>
      <c r="F25" s="39">
        <v>6</v>
      </c>
      <c r="G25" s="32">
        <v>0</v>
      </c>
      <c r="H25" s="32">
        <v>-6</v>
      </c>
      <c r="I25" s="32">
        <v>13</v>
      </c>
    </row>
    <row r="26" spans="1:21" s="32" customFormat="1" hidden="1">
      <c r="A26" s="32" t="s">
        <v>376</v>
      </c>
      <c r="F26" s="39">
        <v>6</v>
      </c>
      <c r="G26" s="32">
        <v>0</v>
      </c>
      <c r="H26" s="32">
        <v>29</v>
      </c>
      <c r="I26" s="32">
        <v>62</v>
      </c>
    </row>
    <row r="27" spans="1:21" s="32" customFormat="1" hidden="1">
      <c r="A27" s="32" t="s">
        <v>377</v>
      </c>
      <c r="F27" s="39">
        <v>6</v>
      </c>
      <c r="G27" s="32">
        <v>0</v>
      </c>
      <c r="H27" s="32">
        <v>70</v>
      </c>
      <c r="I27" s="32">
        <v>93</v>
      </c>
    </row>
    <row r="28" spans="1:21" s="32" customFormat="1" hidden="1">
      <c r="A28" s="32" t="s">
        <v>378</v>
      </c>
      <c r="F28" s="39">
        <v>6</v>
      </c>
      <c r="G28" s="32">
        <v>0</v>
      </c>
      <c r="H28" s="32">
        <v>-12</v>
      </c>
      <c r="I28" s="32">
        <v>-5</v>
      </c>
    </row>
    <row r="29" spans="1:21" s="32" customFormat="1" hidden="1">
      <c r="A29" s="32" t="s">
        <v>341</v>
      </c>
      <c r="F29" s="39" t="s">
        <v>341</v>
      </c>
      <c r="G29" s="32" t="s">
        <v>341</v>
      </c>
      <c r="H29" s="32" t="s">
        <v>341</v>
      </c>
      <c r="I29" s="32" t="s">
        <v>341</v>
      </c>
    </row>
    <row r="30" spans="1:21" s="32" customFormat="1" hidden="1">
      <c r="F30" s="39"/>
    </row>
    <row r="31" spans="1:21" s="32" customFormat="1">
      <c r="D31" s="39"/>
    </row>
    <row r="32" spans="1:21" s="32" customFormat="1">
      <c r="D32" s="39"/>
    </row>
    <row r="33" spans="1:22" s="32" customFormat="1">
      <c r="D33" s="39"/>
    </row>
    <row r="34" spans="1:22" s="32" customFormat="1">
      <c r="D34" s="39"/>
    </row>
    <row r="35" spans="1:22" s="32" customFormat="1">
      <c r="D35" s="39"/>
    </row>
    <row r="36" spans="1:22" s="32" customFormat="1">
      <c r="D36" s="39"/>
    </row>
    <row r="37" spans="1:22" s="32" customFormat="1">
      <c r="D37" s="39"/>
    </row>
    <row r="38" spans="1:22" s="32" customFormat="1">
      <c r="D38" s="39"/>
    </row>
    <row r="39" spans="1:22">
      <c r="A39" s="43"/>
      <c r="B39" s="43"/>
      <c r="C39" s="43"/>
      <c r="D39" s="45"/>
      <c r="E39" s="45"/>
      <c r="F39" s="45"/>
      <c r="G39" s="45"/>
      <c r="H39" s="45"/>
      <c r="I39" s="45"/>
      <c r="J39" s="45"/>
      <c r="K39" s="43"/>
      <c r="L39" s="43"/>
      <c r="M39" s="43"/>
      <c r="N39" s="43"/>
      <c r="O39" s="43"/>
      <c r="P39" s="43"/>
      <c r="Q39" s="43"/>
      <c r="R39" s="43"/>
      <c r="S39" s="43"/>
    </row>
    <row r="40" spans="1:22">
      <c r="B40" s="40"/>
      <c r="C40" s="40"/>
    </row>
    <row r="41" spans="1:22">
      <c r="T41" s="43"/>
      <c r="U41" s="43"/>
      <c r="V41" s="43"/>
    </row>
    <row r="43" spans="1:22">
      <c r="B43" s="40"/>
      <c r="C43" s="40"/>
      <c r="T43" s="43"/>
      <c r="U43" s="43"/>
      <c r="V43" s="43"/>
    </row>
    <row r="44" spans="1:22">
      <c r="B44" s="40"/>
      <c r="C44" s="40"/>
    </row>
    <row r="45" spans="1:22">
      <c r="B45" s="40"/>
      <c r="C45" s="40"/>
      <c r="T45" s="43"/>
      <c r="U45" s="43"/>
      <c r="V45" s="43"/>
    </row>
    <row r="46" spans="1:22">
      <c r="B46" s="40"/>
      <c r="C46" s="40"/>
    </row>
    <row r="47" spans="1:22">
      <c r="B47" s="40"/>
      <c r="C47" s="40"/>
      <c r="T47" s="43"/>
      <c r="U47" s="43"/>
      <c r="V47" s="43"/>
    </row>
    <row r="48" spans="1:22">
      <c r="B48" s="40"/>
      <c r="C48" s="40"/>
    </row>
    <row r="49" spans="2:22">
      <c r="B49" s="40"/>
      <c r="C49" s="40"/>
      <c r="T49" s="43"/>
      <c r="U49" s="43"/>
      <c r="V49" s="43"/>
    </row>
    <row r="50" spans="2:22">
      <c r="B50" s="40"/>
      <c r="C50" s="40"/>
    </row>
    <row r="51" spans="2:22">
      <c r="B51" s="40"/>
      <c r="C51" s="40"/>
      <c r="T51" s="43"/>
      <c r="U51" s="43"/>
      <c r="V51" s="43"/>
    </row>
    <row r="52" spans="2:22">
      <c r="B52" s="40"/>
      <c r="C52" s="40"/>
    </row>
    <row r="53" spans="2:22">
      <c r="B53" s="40"/>
      <c r="C53" s="40"/>
      <c r="T53" s="43"/>
      <c r="U53" s="43"/>
      <c r="V53" s="43"/>
    </row>
    <row r="54" spans="2:22">
      <c r="B54" s="40"/>
      <c r="C54" s="40"/>
    </row>
    <row r="55" spans="2:22">
      <c r="B55" s="40"/>
      <c r="C55" s="40"/>
      <c r="T55" s="43"/>
      <c r="U55" s="43"/>
      <c r="V55" s="43"/>
    </row>
    <row r="56" spans="2:22">
      <c r="B56" s="40"/>
      <c r="C56" s="40"/>
    </row>
    <row r="57" spans="2:22">
      <c r="T57" s="43"/>
      <c r="U57" s="43"/>
      <c r="V57" s="43"/>
    </row>
    <row r="64" spans="2:22">
      <c r="E64" s="42">
        <v>0</v>
      </c>
      <c r="F64" s="42">
        <v>2</v>
      </c>
      <c r="G64" s="42">
        <v>4</v>
      </c>
      <c r="H64" s="42">
        <v>7</v>
      </c>
      <c r="I64" s="42">
        <v>9</v>
      </c>
      <c r="J64" s="42">
        <v>11</v>
      </c>
      <c r="K64" s="40">
        <v>14</v>
      </c>
      <c r="L64" s="40">
        <v>16</v>
      </c>
      <c r="M64" s="40">
        <v>18</v>
      </c>
    </row>
    <row r="65" spans="1:22">
      <c r="B65" s="40"/>
      <c r="C65" s="40"/>
    </row>
    <row r="66" spans="1:22">
      <c r="A66" s="40" t="s">
        <v>399</v>
      </c>
      <c r="B66" s="43"/>
      <c r="C66" s="43"/>
      <c r="D66" s="45"/>
      <c r="E66" s="45">
        <v>5</v>
      </c>
      <c r="F66" s="45">
        <v>18</v>
      </c>
      <c r="G66" s="45">
        <v>23</v>
      </c>
      <c r="H66" s="45">
        <v>32</v>
      </c>
      <c r="I66" s="45">
        <v>45</v>
      </c>
      <c r="J66" s="45">
        <v>51</v>
      </c>
      <c r="K66" s="45">
        <v>60</v>
      </c>
      <c r="L66" s="45">
        <v>64</v>
      </c>
      <c r="M66" s="45">
        <v>69</v>
      </c>
      <c r="N66" s="45"/>
      <c r="O66" s="45"/>
      <c r="P66" s="45"/>
    </row>
    <row r="67" spans="1:22">
      <c r="A67" s="43" t="s">
        <v>343</v>
      </c>
      <c r="B67" s="43"/>
      <c r="C67" s="43"/>
      <c r="D67" s="45"/>
      <c r="E67" s="45">
        <v>5</v>
      </c>
      <c r="F67" s="45">
        <v>11</v>
      </c>
      <c r="G67" s="45">
        <v>12</v>
      </c>
      <c r="H67" s="45">
        <v>12</v>
      </c>
      <c r="I67" s="45">
        <v>20</v>
      </c>
      <c r="J67" s="45">
        <v>26</v>
      </c>
      <c r="K67" s="45">
        <v>31</v>
      </c>
      <c r="L67" s="45">
        <v>32</v>
      </c>
      <c r="M67" s="45">
        <v>36</v>
      </c>
      <c r="N67" s="45"/>
      <c r="O67" s="45"/>
      <c r="P67" s="45"/>
    </row>
    <row r="68" spans="1:22">
      <c r="A68" s="43" t="s">
        <v>344</v>
      </c>
      <c r="B68" s="43"/>
      <c r="C68" s="43"/>
      <c r="D68" s="45"/>
      <c r="E68" s="45">
        <v>4</v>
      </c>
      <c r="F68" s="45">
        <v>3</v>
      </c>
      <c r="G68" s="45">
        <v>4</v>
      </c>
      <c r="H68" s="45">
        <v>4</v>
      </c>
      <c r="I68" s="45">
        <v>9</v>
      </c>
      <c r="J68" s="45">
        <v>8</v>
      </c>
      <c r="K68" s="45">
        <v>5</v>
      </c>
      <c r="L68" s="45">
        <v>11</v>
      </c>
      <c r="M68" s="45">
        <v>12</v>
      </c>
      <c r="N68" s="45"/>
      <c r="O68" s="45"/>
      <c r="P68" s="45"/>
    </row>
    <row r="69" spans="1:22">
      <c r="A69" s="43" t="s">
        <v>345</v>
      </c>
      <c r="B69" s="43"/>
      <c r="C69" s="43"/>
      <c r="D69" s="45"/>
      <c r="E69" s="45">
        <v>4</v>
      </c>
      <c r="F69" s="45">
        <v>4</v>
      </c>
      <c r="G69" s="45">
        <v>7</v>
      </c>
      <c r="H69" s="45">
        <v>2</v>
      </c>
      <c r="I69" s="45">
        <v>8</v>
      </c>
      <c r="J69" s="45">
        <v>10</v>
      </c>
      <c r="K69" s="45">
        <v>10</v>
      </c>
      <c r="L69" s="45">
        <v>9</v>
      </c>
      <c r="M69" s="45">
        <v>8</v>
      </c>
      <c r="N69" s="45"/>
      <c r="O69" s="45"/>
      <c r="P69" s="45"/>
    </row>
    <row r="70" spans="1:22">
      <c r="A70" s="43" t="s">
        <v>346</v>
      </c>
      <c r="B70" s="43"/>
      <c r="C70" s="43"/>
      <c r="D70" s="45"/>
      <c r="E70" s="45">
        <v>4</v>
      </c>
      <c r="F70" s="45">
        <v>11</v>
      </c>
      <c r="G70" s="45">
        <v>7</v>
      </c>
      <c r="H70" s="45">
        <v>8</v>
      </c>
      <c r="I70" s="45">
        <v>7</v>
      </c>
      <c r="J70" s="45">
        <v>7</v>
      </c>
      <c r="K70" s="45">
        <v>5</v>
      </c>
      <c r="L70" s="45">
        <v>10</v>
      </c>
      <c r="M70" s="45">
        <v>8</v>
      </c>
      <c r="N70" s="45"/>
      <c r="O70" s="45"/>
      <c r="P70" s="45"/>
    </row>
    <row r="71" spans="1:22">
      <c r="A71" s="43"/>
      <c r="B71" s="43"/>
      <c r="C71" s="43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22" s="43" customFormat="1">
      <c r="A72" s="40"/>
      <c r="B72" s="40"/>
      <c r="C72" s="40"/>
      <c r="D72" s="42"/>
      <c r="E72" s="42"/>
      <c r="F72" s="42"/>
      <c r="G72" s="42"/>
      <c r="H72" s="42"/>
      <c r="I72" s="42"/>
      <c r="J72" s="42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</row>
    <row r="73" spans="1:22">
      <c r="A73" s="43"/>
      <c r="B73" s="43"/>
      <c r="C73" s="43"/>
      <c r="D73" s="45"/>
      <c r="E73" s="45"/>
      <c r="F73" s="45"/>
      <c r="G73" s="45"/>
      <c r="H73" s="45"/>
      <c r="I73" s="45"/>
      <c r="J73" s="45"/>
    </row>
    <row r="74" spans="1:22" s="43" customFormat="1">
      <c r="B74" s="40"/>
      <c r="C74" s="40"/>
      <c r="D74" s="42"/>
      <c r="E74" s="42"/>
      <c r="F74" s="42"/>
      <c r="G74" s="42"/>
      <c r="H74" s="42"/>
      <c r="I74" s="42"/>
      <c r="J74" s="42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</row>
    <row r="75" spans="1:22">
      <c r="B75" s="43"/>
      <c r="C75" s="43"/>
      <c r="D75" s="45"/>
      <c r="E75" s="45"/>
      <c r="F75" s="45"/>
      <c r="G75" s="45"/>
      <c r="H75" s="45"/>
      <c r="I75" s="45"/>
      <c r="J75" s="45"/>
    </row>
    <row r="76" spans="1:22" s="43" customFormat="1">
      <c r="B76" s="40"/>
      <c r="C76" s="40"/>
      <c r="D76" s="42"/>
      <c r="E76" s="42"/>
      <c r="F76" s="42"/>
      <c r="G76" s="42"/>
      <c r="H76" s="42"/>
      <c r="I76" s="42"/>
      <c r="J76" s="42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</row>
    <row r="77" spans="1:22">
      <c r="B77" s="43"/>
      <c r="C77" s="43"/>
      <c r="D77" s="45"/>
      <c r="E77" s="45"/>
      <c r="F77" s="45"/>
      <c r="G77" s="45"/>
      <c r="H77" s="45"/>
      <c r="I77" s="45"/>
      <c r="J77" s="45"/>
    </row>
    <row r="78" spans="1:22" s="43" customFormat="1">
      <c r="B78" s="42"/>
      <c r="C78" s="42"/>
      <c r="D78" s="42"/>
      <c r="E78" s="42"/>
      <c r="F78" s="42"/>
      <c r="G78" s="42"/>
      <c r="H78" s="42"/>
      <c r="I78" s="42"/>
      <c r="J78" s="42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80" spans="1:22" s="43" customFormat="1">
      <c r="A80" s="40"/>
      <c r="B80" s="42"/>
      <c r="C80" s="42"/>
      <c r="D80" s="42"/>
      <c r="E80" s="42"/>
      <c r="F80" s="42"/>
      <c r="G80" s="42"/>
      <c r="H80" s="42"/>
      <c r="I80" s="42"/>
      <c r="J80" s="42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2" spans="1:22" s="43" customFormat="1">
      <c r="A82" s="40"/>
      <c r="B82" s="42"/>
      <c r="C82" s="42"/>
      <c r="D82" s="42"/>
      <c r="E82" s="42"/>
      <c r="F82" s="42"/>
      <c r="G82" s="42"/>
      <c r="H82" s="42"/>
      <c r="I82" s="42"/>
      <c r="J82" s="42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4" spans="1:22" s="43" customFormat="1">
      <c r="A84" s="40"/>
      <c r="B84" s="42"/>
      <c r="C84" s="42"/>
      <c r="D84" s="42"/>
      <c r="E84" s="42"/>
      <c r="F84" s="42"/>
      <c r="G84" s="42"/>
      <c r="H84" s="42"/>
      <c r="I84" s="42"/>
      <c r="J84" s="42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</row>
    <row r="86" spans="1:22" s="43" customFormat="1">
      <c r="A86" s="40"/>
      <c r="B86" s="42"/>
      <c r="C86" s="42"/>
      <c r="D86" s="42"/>
      <c r="E86" s="42"/>
      <c r="F86" s="42"/>
      <c r="G86" s="42"/>
      <c r="H86" s="42"/>
      <c r="I86" s="42"/>
      <c r="J86" s="42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</row>
  </sheetData>
  <phoneticPr fontId="1"/>
  <pageMargins left="0.7" right="0.7" top="0.75" bottom="0.75" header="0.3" footer="0.3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V86"/>
  <sheetViews>
    <sheetView topLeftCell="A40" zoomScaleNormal="100" zoomScaleSheetLayoutView="100" workbookViewId="0">
      <selection activeCell="G75" sqref="G75"/>
    </sheetView>
  </sheetViews>
  <sheetFormatPr defaultColWidth="9" defaultRowHeight="15"/>
  <cols>
    <col min="1" max="1" width="10.625" style="40" customWidth="1"/>
    <col min="2" max="10" width="9" style="42"/>
    <col min="11" max="16384" width="9" style="40"/>
  </cols>
  <sheetData>
    <row r="1" spans="1:21">
      <c r="A1" s="40" t="s">
        <v>341</v>
      </c>
      <c r="B1" s="40" t="s">
        <v>341</v>
      </c>
      <c r="C1" s="40" t="s">
        <v>341</v>
      </c>
      <c r="D1" s="40" t="s">
        <v>341</v>
      </c>
      <c r="E1" s="40" t="s">
        <v>341</v>
      </c>
      <c r="F1" s="41"/>
      <c r="G1" s="42" t="s">
        <v>341</v>
      </c>
      <c r="H1" s="42" t="s">
        <v>341</v>
      </c>
      <c r="I1" s="42" t="s">
        <v>341</v>
      </c>
      <c r="K1" s="42"/>
      <c r="L1" s="42"/>
    </row>
    <row r="2" spans="1:21">
      <c r="A2" s="40" t="s">
        <v>347</v>
      </c>
      <c r="B2" s="40"/>
      <c r="C2" s="40"/>
      <c r="D2" s="40"/>
      <c r="E2" s="40"/>
      <c r="F2" s="41"/>
      <c r="G2" s="42">
        <v>0</v>
      </c>
      <c r="H2" s="42">
        <v>4</v>
      </c>
      <c r="I2" s="42">
        <v>7</v>
      </c>
      <c r="J2" s="42">
        <v>11</v>
      </c>
      <c r="K2" s="42">
        <v>14</v>
      </c>
      <c r="L2" s="42">
        <v>18</v>
      </c>
      <c r="M2" s="40">
        <v>21</v>
      </c>
      <c r="N2" s="40">
        <v>26</v>
      </c>
      <c r="O2" s="40">
        <v>28</v>
      </c>
    </row>
    <row r="3" spans="1:21">
      <c r="A3" s="40" t="s">
        <v>341</v>
      </c>
      <c r="B3" s="40" t="s">
        <v>341</v>
      </c>
      <c r="C3" s="40" t="s">
        <v>341</v>
      </c>
      <c r="D3" s="40" t="s">
        <v>341</v>
      </c>
      <c r="E3" s="40" t="s">
        <v>341</v>
      </c>
      <c r="F3" s="41"/>
      <c r="G3" s="42" t="s">
        <v>341</v>
      </c>
      <c r="H3" s="42" t="s">
        <v>341</v>
      </c>
      <c r="I3" s="42" t="s">
        <v>341</v>
      </c>
      <c r="K3" s="42"/>
      <c r="L3" s="42"/>
    </row>
    <row r="4" spans="1:21">
      <c r="A4" s="40" t="s">
        <v>406</v>
      </c>
      <c r="B4" s="40"/>
      <c r="C4" s="40"/>
      <c r="D4" s="40"/>
      <c r="E4" s="40"/>
      <c r="F4" s="41"/>
      <c r="G4" s="42">
        <v>201</v>
      </c>
      <c r="H4" s="42">
        <v>245</v>
      </c>
      <c r="I4" s="42">
        <v>280</v>
      </c>
      <c r="J4" s="42">
        <v>326</v>
      </c>
      <c r="K4" s="42">
        <v>377</v>
      </c>
      <c r="L4" s="42">
        <v>446</v>
      </c>
      <c r="M4" s="40">
        <v>482</v>
      </c>
      <c r="N4" s="40">
        <v>538</v>
      </c>
      <c r="O4" s="40">
        <v>576</v>
      </c>
    </row>
    <row r="5" spans="1:21">
      <c r="A5" s="43"/>
      <c r="B5" s="43"/>
      <c r="C5" s="43"/>
      <c r="D5" s="43"/>
      <c r="E5" s="43"/>
      <c r="F5" s="44"/>
      <c r="G5" s="45"/>
      <c r="H5" s="45"/>
      <c r="I5" s="45"/>
      <c r="J5" s="45"/>
      <c r="K5" s="45"/>
      <c r="L5" s="45"/>
      <c r="M5" s="43"/>
      <c r="N5" s="43"/>
      <c r="O5" s="43"/>
      <c r="P5" s="43"/>
      <c r="Q5" s="43"/>
      <c r="R5" s="43"/>
      <c r="S5" s="43"/>
      <c r="T5" s="43"/>
      <c r="U5" s="43"/>
    </row>
    <row r="6" spans="1:21">
      <c r="B6" s="40"/>
      <c r="C6" s="40"/>
      <c r="D6" s="40"/>
      <c r="E6" s="40"/>
      <c r="F6" s="41"/>
      <c r="K6" s="42"/>
      <c r="L6" s="42"/>
    </row>
    <row r="7" spans="1:21">
      <c r="A7" s="43"/>
      <c r="B7" s="43"/>
      <c r="C7" s="43"/>
      <c r="D7" s="43"/>
      <c r="E7" s="43"/>
      <c r="F7" s="44"/>
      <c r="G7" s="45"/>
      <c r="H7" s="45"/>
      <c r="I7" s="45"/>
      <c r="J7" s="45"/>
      <c r="K7" s="45"/>
      <c r="L7" s="45"/>
      <c r="M7" s="43"/>
      <c r="N7" s="43"/>
      <c r="O7" s="43"/>
      <c r="P7" s="43"/>
      <c r="Q7" s="43"/>
      <c r="R7" s="43"/>
      <c r="S7" s="43"/>
      <c r="T7" s="43"/>
      <c r="U7" s="43"/>
    </row>
    <row r="8" spans="1:21">
      <c r="A8" s="40" t="s">
        <v>476</v>
      </c>
      <c r="B8" s="40"/>
      <c r="C8" s="40"/>
      <c r="D8" s="40"/>
      <c r="E8" s="40"/>
      <c r="F8" s="41"/>
      <c r="G8" s="42">
        <v>200</v>
      </c>
      <c r="H8" s="42">
        <v>205</v>
      </c>
      <c r="I8" s="42">
        <v>203</v>
      </c>
      <c r="J8" s="42">
        <v>194</v>
      </c>
      <c r="K8" s="42">
        <v>172</v>
      </c>
      <c r="L8" s="42">
        <v>158</v>
      </c>
      <c r="M8" s="40">
        <v>151</v>
      </c>
      <c r="N8" s="40">
        <v>153</v>
      </c>
      <c r="O8" s="40">
        <v>132</v>
      </c>
    </row>
    <row r="9" spans="1:21">
      <c r="A9" s="43"/>
      <c r="B9" s="43"/>
      <c r="C9" s="43"/>
      <c r="D9" s="43"/>
      <c r="E9" s="43"/>
      <c r="F9" s="44"/>
      <c r="G9" s="45"/>
      <c r="H9" s="45"/>
      <c r="I9" s="45"/>
      <c r="J9" s="45"/>
      <c r="K9" s="45"/>
      <c r="L9" s="45"/>
      <c r="M9" s="43"/>
      <c r="N9" s="43"/>
      <c r="O9" s="43"/>
      <c r="P9" s="43"/>
      <c r="Q9" s="43"/>
      <c r="R9" s="43"/>
      <c r="S9" s="43"/>
      <c r="T9" s="43"/>
      <c r="U9" s="43"/>
    </row>
    <row r="10" spans="1:21">
      <c r="A10" s="40" t="s">
        <v>477</v>
      </c>
      <c r="B10" s="40"/>
      <c r="C10" s="40"/>
      <c r="D10" s="40"/>
      <c r="E10" s="40"/>
      <c r="F10" s="41"/>
      <c r="G10" s="42">
        <v>196</v>
      </c>
      <c r="H10" s="42">
        <v>169</v>
      </c>
      <c r="I10" s="42">
        <v>116</v>
      </c>
      <c r="J10" s="42">
        <v>98</v>
      </c>
      <c r="K10" s="42">
        <v>72</v>
      </c>
      <c r="L10" s="42">
        <v>64</v>
      </c>
      <c r="M10" s="40">
        <v>52</v>
      </c>
      <c r="N10" s="40">
        <v>45</v>
      </c>
      <c r="O10" s="40">
        <v>36</v>
      </c>
    </row>
    <row r="11" spans="1:21">
      <c r="A11" s="43"/>
      <c r="B11" s="43"/>
      <c r="C11" s="43"/>
      <c r="D11" s="43"/>
      <c r="E11" s="43"/>
      <c r="F11" s="44"/>
      <c r="G11" s="45"/>
      <c r="H11" s="45"/>
      <c r="I11" s="45"/>
      <c r="J11" s="45"/>
      <c r="K11" s="45"/>
      <c r="L11" s="45"/>
      <c r="M11" s="43"/>
      <c r="N11" s="43"/>
      <c r="O11" s="43"/>
      <c r="P11" s="43"/>
      <c r="Q11" s="43"/>
      <c r="R11" s="43"/>
      <c r="S11" s="43"/>
      <c r="T11" s="43"/>
      <c r="U11" s="43"/>
    </row>
    <row r="12" spans="1:21">
      <c r="A12" s="40" t="s">
        <v>478</v>
      </c>
      <c r="B12" s="40"/>
      <c r="C12" s="40"/>
      <c r="D12" s="40"/>
      <c r="E12" s="40"/>
      <c r="F12" s="41"/>
      <c r="G12" s="42">
        <v>203</v>
      </c>
      <c r="H12" s="42">
        <v>175</v>
      </c>
      <c r="I12" s="42">
        <v>114</v>
      </c>
      <c r="J12" s="42">
        <v>88</v>
      </c>
      <c r="K12" s="42">
        <v>68</v>
      </c>
      <c r="L12" s="42">
        <v>49</v>
      </c>
      <c r="M12" s="40">
        <v>50</v>
      </c>
      <c r="N12" s="40">
        <v>40</v>
      </c>
      <c r="O12" s="40">
        <v>29</v>
      </c>
    </row>
    <row r="13" spans="1:21">
      <c r="A13" s="43"/>
      <c r="B13" s="43"/>
      <c r="C13" s="43"/>
      <c r="D13" s="43"/>
      <c r="E13" s="43"/>
      <c r="F13" s="44"/>
      <c r="G13" s="45"/>
      <c r="H13" s="45"/>
      <c r="I13" s="45"/>
      <c r="J13" s="45"/>
      <c r="K13" s="45"/>
      <c r="L13" s="45"/>
      <c r="M13" s="43"/>
      <c r="N13" s="43"/>
      <c r="O13" s="43"/>
      <c r="P13" s="43"/>
      <c r="Q13" s="43"/>
      <c r="R13" s="43"/>
      <c r="S13" s="43"/>
      <c r="T13" s="43"/>
      <c r="U13" s="43"/>
    </row>
    <row r="14" spans="1:21">
      <c r="B14" s="40"/>
      <c r="C14" s="40"/>
      <c r="D14" s="40"/>
      <c r="E14" s="40"/>
      <c r="F14" s="41"/>
      <c r="K14" s="42"/>
      <c r="L14" s="42"/>
    </row>
    <row r="15" spans="1:21">
      <c r="A15" s="43"/>
      <c r="B15" s="43"/>
      <c r="C15" s="43"/>
      <c r="D15" s="43"/>
      <c r="E15" s="43"/>
      <c r="F15" s="44"/>
      <c r="G15" s="45"/>
      <c r="H15" s="45"/>
      <c r="I15" s="45"/>
      <c r="J15" s="45"/>
      <c r="K15" s="45"/>
      <c r="L15" s="45"/>
      <c r="M15" s="43"/>
      <c r="N15" s="43"/>
      <c r="O15" s="43"/>
      <c r="P15" s="43"/>
      <c r="Q15" s="43"/>
      <c r="R15" s="43"/>
      <c r="S15" s="43"/>
      <c r="T15" s="43"/>
      <c r="U15" s="43"/>
    </row>
    <row r="16" spans="1:21">
      <c r="A16" s="40" t="s">
        <v>341</v>
      </c>
      <c r="B16" s="40" t="s">
        <v>341</v>
      </c>
      <c r="C16" s="40" t="s">
        <v>341</v>
      </c>
      <c r="D16" s="40" t="s">
        <v>341</v>
      </c>
      <c r="E16" s="40" t="s">
        <v>341</v>
      </c>
      <c r="F16" s="41" t="s">
        <v>341</v>
      </c>
      <c r="G16" s="42" t="s">
        <v>341</v>
      </c>
      <c r="H16" s="42" t="s">
        <v>341</v>
      </c>
      <c r="I16" s="42" t="s">
        <v>341</v>
      </c>
      <c r="K16" s="42"/>
      <c r="L16" s="42"/>
    </row>
    <row r="17" spans="1:21" hidden="1">
      <c r="A17" s="43"/>
      <c r="B17" s="43"/>
      <c r="C17" s="43"/>
      <c r="D17" s="43"/>
      <c r="E17" s="43"/>
      <c r="F17" s="45"/>
      <c r="G17" s="45"/>
      <c r="H17" s="45"/>
      <c r="I17" s="45"/>
      <c r="J17" s="45"/>
      <c r="K17" s="45"/>
      <c r="L17" s="45"/>
      <c r="M17" s="43"/>
      <c r="N17" s="43"/>
      <c r="O17" s="43"/>
      <c r="P17" s="43"/>
      <c r="Q17" s="43"/>
      <c r="R17" s="43"/>
      <c r="S17" s="43"/>
      <c r="T17" s="43"/>
      <c r="U17" s="43"/>
    </row>
    <row r="18" spans="1:21" hidden="1">
      <c r="B18" s="40"/>
      <c r="C18" s="40"/>
      <c r="D18" s="40"/>
      <c r="E18" s="40"/>
      <c r="K18" s="42"/>
      <c r="L18" s="42"/>
    </row>
    <row r="19" spans="1:21" s="32" customFormat="1" hidden="1">
      <c r="A19" s="32" t="s">
        <v>341</v>
      </c>
      <c r="F19" s="32" t="s">
        <v>341</v>
      </c>
      <c r="G19" s="32" t="s">
        <v>341</v>
      </c>
      <c r="H19" s="32" t="s">
        <v>341</v>
      </c>
      <c r="I19" s="32" t="s">
        <v>341</v>
      </c>
    </row>
    <row r="20" spans="1:21" s="32" customFormat="1" hidden="1">
      <c r="A20" s="32" t="s">
        <v>388</v>
      </c>
      <c r="G20" s="32" t="s">
        <v>338</v>
      </c>
    </row>
    <row r="21" spans="1:21" s="32" customFormat="1" hidden="1">
      <c r="A21" s="32" t="s">
        <v>341</v>
      </c>
      <c r="F21" s="32" t="s">
        <v>341</v>
      </c>
      <c r="G21" s="32" t="s">
        <v>341</v>
      </c>
      <c r="H21" s="32" t="s">
        <v>341</v>
      </c>
      <c r="I21" s="32" t="s">
        <v>341</v>
      </c>
    </row>
    <row r="22" spans="1:21" s="32" customFormat="1" hidden="1">
      <c r="A22" s="32" t="s">
        <v>347</v>
      </c>
      <c r="F22" s="39" t="s">
        <v>348</v>
      </c>
      <c r="G22" s="32">
        <v>0</v>
      </c>
      <c r="H22" s="32">
        <v>2</v>
      </c>
      <c r="I22" s="32">
        <v>4</v>
      </c>
    </row>
    <row r="23" spans="1:21" s="32" customFormat="1" hidden="1">
      <c r="A23" s="32" t="s">
        <v>341</v>
      </c>
      <c r="F23" s="39" t="s">
        <v>341</v>
      </c>
      <c r="G23" s="32" t="s">
        <v>341</v>
      </c>
      <c r="H23" s="32" t="s">
        <v>341</v>
      </c>
      <c r="I23" s="32" t="s">
        <v>341</v>
      </c>
    </row>
    <row r="24" spans="1:21" s="32" customFormat="1" hidden="1">
      <c r="A24" s="32" t="s">
        <v>374</v>
      </c>
      <c r="F24" s="39">
        <v>6</v>
      </c>
      <c r="G24" s="32">
        <v>1</v>
      </c>
      <c r="H24" s="32">
        <v>-5</v>
      </c>
      <c r="I24" s="32">
        <v>13</v>
      </c>
    </row>
    <row r="25" spans="1:21" s="32" customFormat="1" hidden="1">
      <c r="A25" s="32" t="s">
        <v>375</v>
      </c>
      <c r="F25" s="39">
        <v>6</v>
      </c>
      <c r="G25" s="32">
        <v>0</v>
      </c>
      <c r="H25" s="32">
        <v>-6</v>
      </c>
      <c r="I25" s="32">
        <v>13</v>
      </c>
    </row>
    <row r="26" spans="1:21" s="32" customFormat="1" hidden="1">
      <c r="A26" s="32" t="s">
        <v>376</v>
      </c>
      <c r="F26" s="39">
        <v>6</v>
      </c>
      <c r="G26" s="32">
        <v>0</v>
      </c>
      <c r="H26" s="32">
        <v>29</v>
      </c>
      <c r="I26" s="32">
        <v>62</v>
      </c>
    </row>
    <row r="27" spans="1:21" s="32" customFormat="1" hidden="1">
      <c r="A27" s="32" t="s">
        <v>377</v>
      </c>
      <c r="F27" s="39">
        <v>6</v>
      </c>
      <c r="G27" s="32">
        <v>0</v>
      </c>
      <c r="H27" s="32">
        <v>70</v>
      </c>
      <c r="I27" s="32">
        <v>93</v>
      </c>
    </row>
    <row r="28" spans="1:21" s="32" customFormat="1" hidden="1">
      <c r="A28" s="32" t="s">
        <v>378</v>
      </c>
      <c r="F28" s="39">
        <v>6</v>
      </c>
      <c r="G28" s="32">
        <v>0</v>
      </c>
      <c r="H28" s="32">
        <v>-12</v>
      </c>
      <c r="I28" s="32">
        <v>-5</v>
      </c>
    </row>
    <row r="29" spans="1:21" s="32" customFormat="1" hidden="1">
      <c r="A29" s="32" t="s">
        <v>341</v>
      </c>
      <c r="F29" s="39" t="s">
        <v>341</v>
      </c>
      <c r="G29" s="32" t="s">
        <v>341</v>
      </c>
      <c r="H29" s="32" t="s">
        <v>341</v>
      </c>
      <c r="I29" s="32" t="s">
        <v>341</v>
      </c>
    </row>
    <row r="30" spans="1:21" s="32" customFormat="1" hidden="1">
      <c r="F30" s="39"/>
    </row>
    <row r="31" spans="1:21" s="32" customFormat="1">
      <c r="D31" s="39"/>
    </row>
    <row r="32" spans="1:21" s="32" customFormat="1">
      <c r="D32" s="39"/>
    </row>
    <row r="33" spans="1:22" s="32" customFormat="1">
      <c r="D33" s="39"/>
    </row>
    <row r="34" spans="1:22" s="32" customFormat="1">
      <c r="D34" s="39"/>
    </row>
    <row r="35" spans="1:22" s="32" customFormat="1">
      <c r="D35" s="39"/>
    </row>
    <row r="36" spans="1:22" s="32" customFormat="1">
      <c r="D36" s="39"/>
    </row>
    <row r="37" spans="1:22" s="32" customFormat="1">
      <c r="D37" s="39"/>
    </row>
    <row r="38" spans="1:22" s="32" customFormat="1">
      <c r="D38" s="39"/>
    </row>
    <row r="39" spans="1:22">
      <c r="A39" s="43"/>
      <c r="B39" s="43"/>
      <c r="C39" s="43"/>
      <c r="D39" s="45"/>
      <c r="E39" s="45"/>
      <c r="F39" s="45"/>
      <c r="G39" s="45"/>
      <c r="H39" s="45"/>
      <c r="I39" s="45"/>
      <c r="J39" s="45"/>
      <c r="K39" s="43"/>
      <c r="L39" s="43"/>
      <c r="M39" s="43"/>
      <c r="N39" s="43"/>
      <c r="O39" s="43"/>
      <c r="P39" s="43"/>
      <c r="Q39" s="43"/>
      <c r="R39" s="43"/>
      <c r="S39" s="43"/>
    </row>
    <row r="40" spans="1:22">
      <c r="B40" s="40"/>
      <c r="C40" s="40"/>
    </row>
    <row r="41" spans="1:22">
      <c r="T41" s="43"/>
      <c r="U41" s="43"/>
      <c r="V41" s="43"/>
    </row>
    <row r="43" spans="1:22">
      <c r="B43" s="40"/>
      <c r="C43" s="40"/>
      <c r="T43" s="43"/>
      <c r="U43" s="43"/>
      <c r="V43" s="43"/>
    </row>
    <row r="44" spans="1:22">
      <c r="B44" s="40"/>
      <c r="C44" s="40"/>
    </row>
    <row r="45" spans="1:22">
      <c r="B45" s="40"/>
      <c r="C45" s="40"/>
      <c r="T45" s="43"/>
      <c r="U45" s="43"/>
      <c r="V45" s="43"/>
    </row>
    <row r="46" spans="1:22">
      <c r="B46" s="40"/>
      <c r="C46" s="40"/>
    </row>
    <row r="47" spans="1:22">
      <c r="B47" s="40"/>
      <c r="C47" s="40"/>
      <c r="T47" s="43"/>
      <c r="U47" s="43"/>
      <c r="V47" s="43"/>
    </row>
    <row r="48" spans="1:22">
      <c r="B48" s="40"/>
      <c r="C48" s="40"/>
    </row>
    <row r="49" spans="2:22">
      <c r="B49" s="40"/>
      <c r="C49" s="40"/>
      <c r="T49" s="43"/>
      <c r="U49" s="43"/>
      <c r="V49" s="43"/>
    </row>
    <row r="50" spans="2:22">
      <c r="B50" s="40"/>
      <c r="C50" s="40"/>
    </row>
    <row r="51" spans="2:22">
      <c r="B51" s="40"/>
      <c r="C51" s="40"/>
      <c r="T51" s="43"/>
      <c r="U51" s="43"/>
      <c r="V51" s="43"/>
    </row>
    <row r="52" spans="2:22">
      <c r="B52" s="40"/>
      <c r="C52" s="40"/>
    </row>
    <row r="53" spans="2:22">
      <c r="B53" s="40"/>
      <c r="C53" s="40"/>
      <c r="T53" s="43"/>
      <c r="U53" s="43"/>
      <c r="V53" s="43"/>
    </row>
    <row r="54" spans="2:22">
      <c r="B54" s="40"/>
      <c r="C54" s="40"/>
    </row>
    <row r="55" spans="2:22">
      <c r="B55" s="40"/>
      <c r="C55" s="40"/>
      <c r="T55" s="43"/>
      <c r="U55" s="43"/>
      <c r="V55" s="43"/>
    </row>
    <row r="56" spans="2:22">
      <c r="B56" s="40"/>
      <c r="C56" s="40"/>
    </row>
    <row r="57" spans="2:22">
      <c r="T57" s="43"/>
      <c r="U57" s="43"/>
      <c r="V57" s="43"/>
    </row>
    <row r="64" spans="2:22">
      <c r="E64" s="42">
        <v>0</v>
      </c>
      <c r="F64" s="42">
        <v>2</v>
      </c>
      <c r="G64" s="42">
        <v>4</v>
      </c>
      <c r="H64" s="42">
        <v>7</v>
      </c>
      <c r="I64" s="42">
        <v>9</v>
      </c>
      <c r="J64" s="42">
        <v>11</v>
      </c>
      <c r="K64" s="40">
        <v>14</v>
      </c>
      <c r="L64" s="40">
        <v>16</v>
      </c>
      <c r="M64" s="40">
        <v>18</v>
      </c>
    </row>
    <row r="65" spans="1:22">
      <c r="B65" s="40"/>
      <c r="C65" s="40"/>
    </row>
    <row r="66" spans="1:22">
      <c r="A66" s="40" t="s">
        <v>399</v>
      </c>
      <c r="B66" s="43"/>
      <c r="C66" s="43"/>
      <c r="D66" s="45"/>
      <c r="E66" s="63">
        <v>18.76074506930777</v>
      </c>
      <c r="F66" s="63">
        <v>20.399891067247282</v>
      </c>
      <c r="G66" s="63">
        <v>20.359027481684869</v>
      </c>
      <c r="H66" s="63">
        <v>31.794915736115207</v>
      </c>
      <c r="I66" s="63">
        <v>48.557743403544229</v>
      </c>
      <c r="J66" s="63">
        <v>63.352356792080826</v>
      </c>
      <c r="K66" s="63">
        <v>67.973042042006952</v>
      </c>
      <c r="L66" s="63">
        <v>75.179311574986428</v>
      </c>
      <c r="M66" s="63">
        <v>73.963474469196996</v>
      </c>
      <c r="N66" s="45"/>
      <c r="O66" s="45"/>
      <c r="P66" s="45"/>
    </row>
    <row r="67" spans="1:22">
      <c r="A67" s="43"/>
      <c r="B67" s="43"/>
      <c r="C67" s="43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</row>
    <row r="68" spans="1:22">
      <c r="A68" s="43" t="s">
        <v>492</v>
      </c>
      <c r="B68" s="43"/>
      <c r="C68" s="43"/>
      <c r="D68" s="45"/>
      <c r="E68" s="63">
        <v>20.362410902881262</v>
      </c>
      <c r="F68" s="63">
        <v>20.900398720279643</v>
      </c>
      <c r="G68" s="63">
        <v>18.692987395752926</v>
      </c>
      <c r="H68" s="63">
        <v>14.749350268175666</v>
      </c>
      <c r="I68" s="63">
        <v>17.426703646989573</v>
      </c>
      <c r="J68" s="63">
        <v>14.204850501775011</v>
      </c>
      <c r="K68" s="63">
        <v>15.236250632400782</v>
      </c>
      <c r="L68" s="63">
        <v>17.984684842634547</v>
      </c>
      <c r="M68" s="63">
        <v>17.08202434009376</v>
      </c>
      <c r="N68" s="45"/>
      <c r="O68" s="45"/>
      <c r="P68" s="45"/>
    </row>
    <row r="69" spans="1:22">
      <c r="A69" s="43" t="s">
        <v>493</v>
      </c>
      <c r="B69" s="43"/>
      <c r="C69" s="43"/>
      <c r="D69" s="45"/>
      <c r="E69" s="63">
        <v>17.575108660956953</v>
      </c>
      <c r="F69" s="63">
        <v>12.134477967986726</v>
      </c>
      <c r="G69" s="63">
        <v>9.485017425158242</v>
      </c>
      <c r="H69" s="63">
        <v>6.0886050217690286</v>
      </c>
      <c r="I69" s="63">
        <v>4.9226235101033513</v>
      </c>
      <c r="J69" s="63">
        <v>4.7959473632548439</v>
      </c>
      <c r="K69" s="63">
        <v>4.9271357467261527</v>
      </c>
      <c r="L69" s="63">
        <v>4.1387061853783331</v>
      </c>
      <c r="M69" s="63">
        <v>4.0797603415451311</v>
      </c>
      <c r="N69" s="45"/>
      <c r="O69" s="45"/>
      <c r="P69" s="45"/>
    </row>
    <row r="70" spans="1:22">
      <c r="A70" s="40" t="s">
        <v>401</v>
      </c>
      <c r="B70" s="43"/>
      <c r="C70" s="43"/>
      <c r="D70" s="45"/>
      <c r="E70" s="63">
        <v>19.578928582648338</v>
      </c>
      <c r="F70" s="63">
        <v>20.48305532764962</v>
      </c>
      <c r="G70" s="63">
        <v>8.086751854456498</v>
      </c>
      <c r="H70" s="63">
        <v>5.4821933972128685</v>
      </c>
      <c r="I70" s="63">
        <v>4.0509258201058209</v>
      </c>
      <c r="J70" s="63">
        <v>4.7893400148431509</v>
      </c>
      <c r="K70" s="63">
        <v>5.5481728724168491</v>
      </c>
      <c r="L70" s="63">
        <v>4.2300512211240804</v>
      </c>
      <c r="M70" s="63">
        <v>3.7237973450050506</v>
      </c>
      <c r="N70" s="45"/>
      <c r="O70" s="45"/>
      <c r="P70" s="45"/>
    </row>
    <row r="71" spans="1:22">
      <c r="A71" s="43"/>
      <c r="B71" s="43"/>
      <c r="C71" s="43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22" s="43" customFormat="1">
      <c r="A72" s="40"/>
      <c r="B72" s="40"/>
      <c r="C72" s="40"/>
      <c r="D72" s="42"/>
      <c r="E72" s="42"/>
      <c r="F72" s="42"/>
      <c r="G72" s="42"/>
      <c r="H72" s="42"/>
      <c r="I72" s="42"/>
      <c r="J72" s="42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</row>
    <row r="73" spans="1:22">
      <c r="A73" s="43"/>
      <c r="B73" s="43"/>
      <c r="C73" s="43"/>
      <c r="D73" s="45"/>
      <c r="E73" s="45"/>
      <c r="F73" s="45"/>
      <c r="G73" s="45"/>
      <c r="H73" s="45"/>
      <c r="I73" s="45"/>
      <c r="J73" s="45"/>
    </row>
    <row r="74" spans="1:22" s="43" customFormat="1">
      <c r="B74" s="40"/>
      <c r="C74" s="40"/>
      <c r="D74" s="42"/>
      <c r="E74" s="42"/>
      <c r="F74" s="42"/>
      <c r="G74" s="42"/>
      <c r="H74" s="42"/>
      <c r="I74" s="42"/>
      <c r="J74" s="42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</row>
    <row r="75" spans="1:22">
      <c r="B75" s="43"/>
      <c r="C75" s="43"/>
      <c r="D75" s="45"/>
      <c r="E75" s="45"/>
      <c r="F75" s="45"/>
      <c r="G75" s="45"/>
      <c r="H75" s="45"/>
      <c r="I75" s="45"/>
      <c r="J75" s="45"/>
    </row>
    <row r="76" spans="1:22" s="43" customFormat="1">
      <c r="B76" s="40"/>
      <c r="C76" s="40"/>
      <c r="D76" s="42"/>
      <c r="E76" s="42"/>
      <c r="F76" s="42"/>
      <c r="G76" s="42"/>
      <c r="H76" s="42"/>
      <c r="I76" s="42"/>
      <c r="J76" s="42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</row>
    <row r="77" spans="1:22">
      <c r="B77" s="43"/>
      <c r="C77" s="43"/>
      <c r="D77" s="45"/>
      <c r="E77" s="45"/>
      <c r="F77" s="45"/>
      <c r="G77" s="45"/>
      <c r="H77" s="45"/>
      <c r="I77" s="45"/>
      <c r="J77" s="45"/>
    </row>
    <row r="78" spans="1:22" s="43" customFormat="1">
      <c r="B78" s="42"/>
      <c r="C78" s="42"/>
      <c r="D78" s="42"/>
      <c r="E78" s="42"/>
      <c r="F78" s="42"/>
      <c r="G78" s="42"/>
      <c r="H78" s="42"/>
      <c r="I78" s="42"/>
      <c r="J78" s="42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80" spans="1:22" s="43" customFormat="1">
      <c r="A80" s="40"/>
      <c r="B80" s="42"/>
      <c r="C80" s="42"/>
      <c r="D80" s="42"/>
      <c r="E80" s="42"/>
      <c r="F80" s="42"/>
      <c r="G80" s="42"/>
      <c r="H80" s="42"/>
      <c r="I80" s="42"/>
      <c r="J80" s="42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2" spans="1:22" s="43" customFormat="1">
      <c r="A82" s="40"/>
      <c r="B82" s="42"/>
      <c r="C82" s="42"/>
      <c r="D82" s="42"/>
      <c r="E82" s="42"/>
      <c r="F82" s="42"/>
      <c r="G82" s="42"/>
      <c r="H82" s="42"/>
      <c r="I82" s="42"/>
      <c r="J82" s="42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4" spans="1:22" s="43" customFormat="1">
      <c r="A84" s="40"/>
      <c r="B84" s="42"/>
      <c r="C84" s="42"/>
      <c r="D84" s="42"/>
      <c r="E84" s="42"/>
      <c r="F84" s="42"/>
      <c r="G84" s="42"/>
      <c r="H84" s="42"/>
      <c r="I84" s="42"/>
      <c r="J84" s="42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</row>
    <row r="86" spans="1:22" s="43" customFormat="1">
      <c r="A86" s="40"/>
      <c r="B86" s="42"/>
      <c r="C86" s="42"/>
      <c r="D86" s="42"/>
      <c r="E86" s="42"/>
      <c r="F86" s="42"/>
      <c r="G86" s="42"/>
      <c r="H86" s="42"/>
      <c r="I86" s="42"/>
      <c r="J86" s="42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</row>
  </sheetData>
  <phoneticPr fontId="1"/>
  <pageMargins left="0.7" right="0.7" top="0.75" bottom="0.75" header="0.3" footer="0.3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V96"/>
  <sheetViews>
    <sheetView zoomScaleNormal="100" zoomScaleSheetLayoutView="100" workbookViewId="0">
      <selection activeCell="A39" sqref="A39"/>
    </sheetView>
  </sheetViews>
  <sheetFormatPr defaultColWidth="9" defaultRowHeight="15"/>
  <cols>
    <col min="1" max="1" width="10.625" style="40" customWidth="1"/>
    <col min="2" max="10" width="9" style="42"/>
    <col min="11" max="16384" width="9" style="40"/>
  </cols>
  <sheetData>
    <row r="1" spans="1:21" s="32" customFormat="1"/>
    <row r="2" spans="1:21" s="32" customFormat="1"/>
    <row r="3" spans="1:21">
      <c r="A3" s="40" t="s">
        <v>341</v>
      </c>
      <c r="B3" s="40" t="s">
        <v>341</v>
      </c>
      <c r="C3" s="40" t="s">
        <v>341</v>
      </c>
      <c r="D3" s="40" t="s">
        <v>341</v>
      </c>
      <c r="E3" s="40" t="s">
        <v>341</v>
      </c>
      <c r="F3" s="41" t="s">
        <v>341</v>
      </c>
      <c r="G3" s="42" t="s">
        <v>341</v>
      </c>
      <c r="H3" s="42" t="s">
        <v>341</v>
      </c>
      <c r="I3" s="42" t="s">
        <v>341</v>
      </c>
      <c r="K3" s="42"/>
      <c r="L3" s="42"/>
    </row>
    <row r="4" spans="1:21">
      <c r="A4" s="40" t="s">
        <v>390</v>
      </c>
      <c r="B4" s="40"/>
      <c r="C4" s="40"/>
      <c r="D4" s="40"/>
      <c r="E4" s="40"/>
      <c r="F4" s="41"/>
      <c r="H4" s="42" t="s">
        <v>338</v>
      </c>
      <c r="K4" s="42"/>
      <c r="L4" s="42"/>
    </row>
    <row r="5" spans="1:21">
      <c r="A5" s="40" t="s">
        <v>341</v>
      </c>
      <c r="B5" s="40" t="s">
        <v>341</v>
      </c>
      <c r="C5" s="40" t="s">
        <v>341</v>
      </c>
      <c r="D5" s="40" t="s">
        <v>341</v>
      </c>
      <c r="E5" s="40" t="s">
        <v>341</v>
      </c>
      <c r="F5" s="41"/>
      <c r="G5" s="42" t="s">
        <v>341</v>
      </c>
      <c r="H5" s="42" t="s">
        <v>341</v>
      </c>
      <c r="I5" s="42" t="s">
        <v>341</v>
      </c>
      <c r="K5" s="42"/>
      <c r="L5" s="42"/>
    </row>
    <row r="6" spans="1:21">
      <c r="A6" s="40" t="s">
        <v>347</v>
      </c>
      <c r="B6" s="40"/>
      <c r="C6" s="40"/>
      <c r="D6" s="40"/>
      <c r="E6" s="40"/>
      <c r="F6" s="41"/>
      <c r="G6" s="42">
        <v>0</v>
      </c>
      <c r="H6" s="42">
        <v>2</v>
      </c>
      <c r="I6" s="42">
        <v>4</v>
      </c>
      <c r="J6" s="42">
        <v>6</v>
      </c>
      <c r="K6" s="42">
        <v>8</v>
      </c>
      <c r="L6" s="42"/>
    </row>
    <row r="7" spans="1:21">
      <c r="A7" s="40" t="s">
        <v>341</v>
      </c>
      <c r="B7" s="40" t="s">
        <v>341</v>
      </c>
      <c r="C7" s="40" t="s">
        <v>341</v>
      </c>
      <c r="D7" s="40" t="s">
        <v>341</v>
      </c>
      <c r="E7" s="40" t="s">
        <v>341</v>
      </c>
      <c r="F7" s="41"/>
      <c r="G7" s="42" t="s">
        <v>341</v>
      </c>
      <c r="H7" s="42" t="s">
        <v>341</v>
      </c>
      <c r="I7" s="42" t="s">
        <v>341</v>
      </c>
      <c r="K7" s="42"/>
      <c r="L7" s="42"/>
    </row>
    <row r="8" spans="1:21">
      <c r="A8" s="40" t="s">
        <v>406</v>
      </c>
      <c r="B8" s="40"/>
      <c r="C8" s="40"/>
      <c r="D8" s="40"/>
      <c r="E8" s="40"/>
      <c r="F8" s="41"/>
      <c r="G8" s="48">
        <v>170.924125</v>
      </c>
      <c r="H8" s="48">
        <v>238.48050000000001</v>
      </c>
      <c r="I8" s="48">
        <v>384.40324999999996</v>
      </c>
      <c r="J8" s="48">
        <v>634.35537499999998</v>
      </c>
      <c r="K8" s="48">
        <v>939.02750000000003</v>
      </c>
      <c r="L8" s="42"/>
    </row>
    <row r="9" spans="1:21">
      <c r="A9" s="43"/>
      <c r="B9" s="43"/>
      <c r="C9" s="43"/>
      <c r="D9" s="43"/>
      <c r="E9" s="43"/>
      <c r="F9" s="44"/>
      <c r="G9" s="45"/>
      <c r="H9" s="45"/>
      <c r="I9" s="45"/>
      <c r="J9" s="45"/>
      <c r="K9" s="45"/>
      <c r="L9" s="45"/>
      <c r="M9" s="43"/>
      <c r="N9" s="43"/>
      <c r="O9" s="43"/>
      <c r="P9" s="43"/>
      <c r="Q9" s="43"/>
      <c r="R9" s="43"/>
      <c r="S9" s="43"/>
      <c r="T9" s="43"/>
      <c r="U9" s="43"/>
    </row>
    <row r="10" spans="1:21">
      <c r="A10" s="40" t="s">
        <v>405</v>
      </c>
      <c r="B10" s="43"/>
      <c r="C10" s="43"/>
      <c r="D10" s="43"/>
      <c r="E10" s="43"/>
      <c r="F10" s="44"/>
      <c r="G10" s="47">
        <v>171.761875</v>
      </c>
      <c r="H10" s="47">
        <v>226.272875</v>
      </c>
      <c r="I10" s="47">
        <v>382.89099999999996</v>
      </c>
      <c r="J10" s="47">
        <v>636.95512500000007</v>
      </c>
      <c r="K10" s="47">
        <v>1017.593625</v>
      </c>
      <c r="L10" s="45"/>
      <c r="M10" s="43"/>
      <c r="N10" s="43"/>
      <c r="O10" s="43"/>
      <c r="P10" s="43"/>
      <c r="Q10" s="43"/>
      <c r="R10" s="43"/>
      <c r="S10" s="43"/>
      <c r="T10" s="43"/>
      <c r="U10" s="43"/>
    </row>
    <row r="11" spans="1:21">
      <c r="A11" s="43"/>
      <c r="B11" s="43"/>
      <c r="C11" s="43"/>
      <c r="D11" s="43"/>
      <c r="E11" s="43"/>
      <c r="F11" s="44"/>
      <c r="G11" s="45"/>
      <c r="H11" s="45"/>
      <c r="I11" s="45"/>
      <c r="J11" s="45"/>
      <c r="K11" s="45"/>
      <c r="L11" s="45"/>
      <c r="M11" s="43"/>
      <c r="N11" s="43"/>
      <c r="O11" s="43"/>
      <c r="P11" s="43"/>
      <c r="Q11" s="43"/>
      <c r="R11" s="43"/>
      <c r="S11" s="43"/>
      <c r="T11" s="43"/>
      <c r="U11" s="43"/>
    </row>
    <row r="12" spans="1:21">
      <c r="A12" s="40" t="s">
        <v>404</v>
      </c>
      <c r="B12" s="43"/>
      <c r="C12" s="43"/>
      <c r="D12" s="43"/>
      <c r="E12" s="43"/>
      <c r="F12" s="44"/>
      <c r="G12" s="47">
        <v>171.13374999999999</v>
      </c>
      <c r="H12" s="47">
        <v>227.17549999999997</v>
      </c>
      <c r="I12" s="47">
        <v>342.05099999999999</v>
      </c>
      <c r="J12" s="47">
        <v>578.75750000000005</v>
      </c>
      <c r="K12" s="47">
        <v>865.85462499999994</v>
      </c>
      <c r="L12" s="45"/>
      <c r="M12" s="43"/>
      <c r="N12" s="43"/>
      <c r="O12" s="43"/>
      <c r="P12" s="43"/>
      <c r="Q12" s="43"/>
      <c r="R12" s="43"/>
      <c r="S12" s="43"/>
      <c r="T12" s="43"/>
      <c r="U12" s="43"/>
    </row>
    <row r="13" spans="1:21">
      <c r="A13" s="43"/>
      <c r="B13" s="43"/>
      <c r="C13" s="43"/>
      <c r="D13" s="43"/>
      <c r="E13" s="43"/>
      <c r="F13" s="44"/>
      <c r="G13" s="45"/>
      <c r="H13" s="45"/>
      <c r="I13" s="45"/>
      <c r="J13" s="45"/>
      <c r="K13" s="45"/>
      <c r="L13" s="45"/>
      <c r="M13" s="43"/>
      <c r="N13" s="43"/>
      <c r="O13" s="43"/>
      <c r="P13" s="43"/>
      <c r="Q13" s="43"/>
      <c r="R13" s="43"/>
      <c r="S13" s="43"/>
      <c r="T13" s="43"/>
      <c r="U13" s="43"/>
    </row>
    <row r="14" spans="1:21">
      <c r="A14" s="40" t="s">
        <v>403</v>
      </c>
      <c r="B14" s="40"/>
      <c r="C14" s="40"/>
      <c r="D14" s="40"/>
      <c r="E14" s="40"/>
      <c r="F14" s="41"/>
      <c r="G14" s="47">
        <v>171.210375</v>
      </c>
      <c r="H14" s="47">
        <v>223.63400000000001</v>
      </c>
      <c r="I14" s="47">
        <v>329.38962500000002</v>
      </c>
      <c r="J14" s="47">
        <v>419.86562499999997</v>
      </c>
      <c r="K14" s="47">
        <v>661.13099999999997</v>
      </c>
      <c r="L14" s="42"/>
    </row>
    <row r="15" spans="1:21">
      <c r="A15" s="43"/>
      <c r="B15" s="43"/>
      <c r="C15" s="43"/>
      <c r="D15" s="43"/>
      <c r="E15" s="43"/>
      <c r="F15" s="44"/>
      <c r="G15" s="45"/>
      <c r="H15" s="45"/>
      <c r="I15" s="45"/>
      <c r="J15" s="45"/>
      <c r="K15" s="45"/>
      <c r="L15" s="45"/>
      <c r="M15" s="43"/>
      <c r="N15" s="43"/>
      <c r="O15" s="43"/>
      <c r="P15" s="43"/>
      <c r="Q15" s="43"/>
      <c r="R15" s="43"/>
      <c r="S15" s="43"/>
      <c r="T15" s="43"/>
      <c r="U15" s="43"/>
    </row>
    <row r="16" spans="1:21">
      <c r="A16" s="40" t="s">
        <v>402</v>
      </c>
      <c r="B16" s="40"/>
      <c r="C16" s="40"/>
      <c r="D16" s="40"/>
      <c r="E16" s="40"/>
      <c r="F16" s="41"/>
      <c r="G16" s="47">
        <v>171.223375</v>
      </c>
      <c r="H16" s="47">
        <v>210.85462499999997</v>
      </c>
      <c r="I16" s="47">
        <v>295.70337499999999</v>
      </c>
      <c r="J16" s="47">
        <v>267.83949999999999</v>
      </c>
      <c r="K16" s="47">
        <v>219.22087499999998</v>
      </c>
      <c r="L16" s="42"/>
    </row>
    <row r="17" spans="1:21">
      <c r="A17" s="43"/>
      <c r="B17" s="43"/>
      <c r="C17" s="43"/>
      <c r="D17" s="43"/>
      <c r="E17" s="43"/>
      <c r="F17" s="44"/>
      <c r="G17" s="45"/>
      <c r="H17" s="45"/>
      <c r="I17" s="45"/>
      <c r="J17" s="45"/>
      <c r="K17" s="45"/>
      <c r="L17" s="45"/>
      <c r="M17" s="43"/>
      <c r="N17" s="43"/>
      <c r="O17" s="43"/>
      <c r="P17" s="43"/>
      <c r="Q17" s="43"/>
      <c r="R17" s="43"/>
      <c r="S17" s="43"/>
      <c r="T17" s="43"/>
      <c r="U17" s="43"/>
    </row>
    <row r="18" spans="1:21">
      <c r="A18" s="40" t="s">
        <v>401</v>
      </c>
      <c r="B18" s="40"/>
      <c r="C18" s="40"/>
      <c r="D18" s="40"/>
      <c r="E18" s="40"/>
      <c r="F18" s="41"/>
      <c r="G18" s="47">
        <v>170.78049999999999</v>
      </c>
      <c r="H18" s="47">
        <v>223.025125</v>
      </c>
      <c r="I18" s="47">
        <v>239.4025</v>
      </c>
      <c r="J18" s="47">
        <v>213.38137499999999</v>
      </c>
      <c r="K18" s="47">
        <v>160.95100000000002</v>
      </c>
      <c r="L18" s="42"/>
    </row>
    <row r="19" spans="1:21">
      <c r="A19" s="43"/>
      <c r="B19" s="43"/>
      <c r="C19" s="43"/>
      <c r="D19" s="43"/>
      <c r="E19" s="43"/>
      <c r="F19" s="44"/>
      <c r="G19" s="45"/>
      <c r="H19" s="45"/>
      <c r="I19" s="45"/>
      <c r="J19" s="45"/>
      <c r="K19" s="45"/>
      <c r="L19" s="45"/>
      <c r="M19" s="43"/>
      <c r="N19" s="43"/>
      <c r="O19" s="43"/>
      <c r="P19" s="43"/>
      <c r="Q19" s="43"/>
      <c r="R19" s="43"/>
      <c r="S19" s="43"/>
      <c r="T19" s="43"/>
      <c r="U19" s="43"/>
    </row>
    <row r="20" spans="1:21">
      <c r="A20" s="40" t="s">
        <v>400</v>
      </c>
      <c r="B20" s="40"/>
      <c r="C20" s="40"/>
      <c r="D20" s="40"/>
      <c r="E20" s="40"/>
      <c r="F20" s="41"/>
      <c r="G20" s="47">
        <v>173.74450000000002</v>
      </c>
      <c r="H20" s="47">
        <v>220.10987500000002</v>
      </c>
      <c r="I20" s="47">
        <v>222.70150000000001</v>
      </c>
      <c r="J20" s="47">
        <v>207.25112500000003</v>
      </c>
      <c r="K20" s="47">
        <v>143.72437500000001</v>
      </c>
      <c r="L20" s="42"/>
    </row>
    <row r="21" spans="1:21">
      <c r="A21" s="43"/>
      <c r="B21" s="43"/>
      <c r="C21" s="43"/>
      <c r="D21" s="43"/>
      <c r="E21" s="43"/>
      <c r="F21" s="44"/>
      <c r="G21" s="45"/>
      <c r="H21" s="45"/>
      <c r="I21" s="45"/>
      <c r="J21" s="45"/>
      <c r="K21" s="45"/>
      <c r="L21" s="45"/>
      <c r="M21" s="43"/>
      <c r="N21" s="43"/>
      <c r="O21" s="43"/>
      <c r="P21" s="43"/>
      <c r="Q21" s="43"/>
      <c r="R21" s="43"/>
      <c r="S21" s="43"/>
      <c r="T21" s="43"/>
      <c r="U21" s="43"/>
    </row>
    <row r="22" spans="1:21">
      <c r="B22" s="40"/>
      <c r="C22" s="40"/>
      <c r="D22" s="40"/>
      <c r="E22" s="40"/>
      <c r="F22" s="41"/>
      <c r="K22" s="42"/>
      <c r="L22" s="42"/>
    </row>
    <row r="23" spans="1:21">
      <c r="A23" s="43"/>
      <c r="B23" s="43"/>
      <c r="C23" s="43"/>
      <c r="D23" s="43"/>
      <c r="E23" s="43"/>
      <c r="F23" s="44"/>
      <c r="G23" s="45"/>
      <c r="H23" s="45"/>
      <c r="I23" s="45"/>
      <c r="J23" s="45"/>
      <c r="K23" s="45"/>
      <c r="L23" s="45"/>
      <c r="M23" s="43"/>
      <c r="N23" s="43"/>
      <c r="O23" s="43"/>
      <c r="P23" s="43"/>
      <c r="Q23" s="43"/>
      <c r="R23" s="43"/>
      <c r="S23" s="43"/>
      <c r="T23" s="43"/>
      <c r="U23" s="43"/>
    </row>
    <row r="24" spans="1:21">
      <c r="A24" s="40" t="s">
        <v>341</v>
      </c>
      <c r="B24" s="40" t="s">
        <v>341</v>
      </c>
      <c r="C24" s="40" t="s">
        <v>341</v>
      </c>
      <c r="D24" s="40" t="s">
        <v>341</v>
      </c>
      <c r="E24" s="40" t="s">
        <v>341</v>
      </c>
      <c r="F24" s="41" t="s">
        <v>341</v>
      </c>
      <c r="G24" s="42" t="s">
        <v>341</v>
      </c>
      <c r="H24" s="42" t="s">
        <v>341</v>
      </c>
      <c r="I24" s="42" t="s">
        <v>341</v>
      </c>
      <c r="K24" s="42"/>
      <c r="L24" s="42"/>
    </row>
    <row r="25" spans="1:21" hidden="1">
      <c r="A25" s="43"/>
      <c r="B25" s="43"/>
      <c r="C25" s="43"/>
      <c r="D25" s="43"/>
      <c r="E25" s="43"/>
      <c r="F25" s="45"/>
      <c r="G25" s="45"/>
      <c r="H25" s="45"/>
      <c r="I25" s="45"/>
      <c r="J25" s="45"/>
      <c r="K25" s="45"/>
      <c r="L25" s="45"/>
      <c r="M25" s="43"/>
      <c r="N25" s="43"/>
      <c r="O25" s="43"/>
      <c r="P25" s="43"/>
      <c r="Q25" s="43"/>
      <c r="R25" s="43"/>
      <c r="S25" s="43"/>
      <c r="T25" s="43"/>
      <c r="U25" s="43"/>
    </row>
    <row r="26" spans="1:21" hidden="1">
      <c r="B26" s="40"/>
      <c r="C26" s="40"/>
      <c r="D26" s="40"/>
      <c r="E26" s="40"/>
      <c r="K26" s="42"/>
      <c r="L26" s="42"/>
    </row>
    <row r="27" spans="1:21" s="32" customFormat="1" hidden="1">
      <c r="A27" s="32" t="s">
        <v>341</v>
      </c>
      <c r="F27" s="32" t="s">
        <v>341</v>
      </c>
      <c r="G27" s="32" t="s">
        <v>341</v>
      </c>
      <c r="H27" s="32" t="s">
        <v>341</v>
      </c>
      <c r="I27" s="32" t="s">
        <v>341</v>
      </c>
    </row>
    <row r="28" spans="1:21" s="32" customFormat="1" hidden="1">
      <c r="A28" s="32" t="s">
        <v>388</v>
      </c>
      <c r="G28" s="32" t="s">
        <v>338</v>
      </c>
    </row>
    <row r="29" spans="1:21" s="32" customFormat="1" hidden="1">
      <c r="A29" s="32" t="s">
        <v>341</v>
      </c>
      <c r="F29" s="32" t="s">
        <v>341</v>
      </c>
      <c r="G29" s="32" t="s">
        <v>341</v>
      </c>
      <c r="H29" s="32" t="s">
        <v>341</v>
      </c>
      <c r="I29" s="32" t="s">
        <v>341</v>
      </c>
    </row>
    <row r="30" spans="1:21" s="32" customFormat="1" hidden="1">
      <c r="A30" s="32" t="s">
        <v>347</v>
      </c>
      <c r="F30" s="39" t="s">
        <v>348</v>
      </c>
      <c r="G30" s="32">
        <v>0</v>
      </c>
      <c r="H30" s="32">
        <v>2</v>
      </c>
      <c r="I30" s="32">
        <v>4</v>
      </c>
    </row>
    <row r="31" spans="1:21" s="32" customFormat="1" hidden="1">
      <c r="A31" s="32" t="s">
        <v>341</v>
      </c>
      <c r="F31" s="39" t="s">
        <v>341</v>
      </c>
      <c r="G31" s="32" t="s">
        <v>341</v>
      </c>
      <c r="H31" s="32" t="s">
        <v>341</v>
      </c>
      <c r="I31" s="32" t="s">
        <v>341</v>
      </c>
    </row>
    <row r="32" spans="1:21" s="32" customFormat="1" hidden="1">
      <c r="A32" s="32" t="s">
        <v>374</v>
      </c>
      <c r="F32" s="39">
        <v>6</v>
      </c>
      <c r="G32" s="32">
        <v>1</v>
      </c>
      <c r="H32" s="32">
        <v>-5</v>
      </c>
      <c r="I32" s="32">
        <v>13</v>
      </c>
    </row>
    <row r="33" spans="1:19" s="32" customFormat="1" hidden="1">
      <c r="A33" s="32" t="s">
        <v>375</v>
      </c>
      <c r="F33" s="39">
        <v>6</v>
      </c>
      <c r="G33" s="32">
        <v>0</v>
      </c>
      <c r="H33" s="32">
        <v>-6</v>
      </c>
      <c r="I33" s="32">
        <v>13</v>
      </c>
    </row>
    <row r="34" spans="1:19" s="32" customFormat="1" hidden="1">
      <c r="A34" s="32" t="s">
        <v>376</v>
      </c>
      <c r="F34" s="39">
        <v>6</v>
      </c>
      <c r="G34" s="32">
        <v>0</v>
      </c>
      <c r="H34" s="32">
        <v>29</v>
      </c>
      <c r="I34" s="32">
        <v>62</v>
      </c>
    </row>
    <row r="35" spans="1:19" s="32" customFormat="1" hidden="1">
      <c r="A35" s="32" t="s">
        <v>377</v>
      </c>
      <c r="F35" s="39">
        <v>6</v>
      </c>
      <c r="G35" s="32">
        <v>0</v>
      </c>
      <c r="H35" s="32">
        <v>70</v>
      </c>
      <c r="I35" s="32">
        <v>93</v>
      </c>
    </row>
    <row r="36" spans="1:19" s="32" customFormat="1" hidden="1">
      <c r="A36" s="32" t="s">
        <v>378</v>
      </c>
      <c r="F36" s="39">
        <v>6</v>
      </c>
      <c r="G36" s="32">
        <v>0</v>
      </c>
      <c r="H36" s="32">
        <v>-12</v>
      </c>
      <c r="I36" s="32">
        <v>-5</v>
      </c>
    </row>
    <row r="37" spans="1:19" s="32" customFormat="1" hidden="1">
      <c r="A37" s="32" t="s">
        <v>341</v>
      </c>
      <c r="F37" s="39" t="s">
        <v>341</v>
      </c>
      <c r="G37" s="32" t="s">
        <v>341</v>
      </c>
      <c r="H37" s="32" t="s">
        <v>341</v>
      </c>
      <c r="I37" s="32" t="s">
        <v>341</v>
      </c>
    </row>
    <row r="38" spans="1:19" s="32" customFormat="1" hidden="1">
      <c r="F38" s="39"/>
    </row>
    <row r="39" spans="1:19" s="32" customFormat="1">
      <c r="D39" s="39"/>
    </row>
    <row r="40" spans="1:19" s="32" customFormat="1">
      <c r="D40" s="39"/>
      <c r="M40" s="47"/>
      <c r="N40" s="47"/>
      <c r="O40" s="47"/>
      <c r="P40" s="47"/>
      <c r="Q40" s="47"/>
    </row>
    <row r="41" spans="1:19" s="32" customFormat="1">
      <c r="D41" s="39"/>
      <c r="M41" s="47"/>
      <c r="N41" s="47"/>
      <c r="O41" s="47"/>
      <c r="P41" s="47"/>
      <c r="Q41" s="47"/>
    </row>
    <row r="42" spans="1:19" s="32" customFormat="1">
      <c r="D42" s="39"/>
      <c r="M42" s="47"/>
      <c r="N42" s="47"/>
      <c r="O42" s="47"/>
      <c r="P42" s="47"/>
      <c r="Q42" s="47"/>
    </row>
    <row r="43" spans="1:19" s="32" customFormat="1">
      <c r="D43" s="39"/>
      <c r="M43" s="47"/>
      <c r="N43" s="47"/>
      <c r="O43" s="47"/>
      <c r="P43" s="47"/>
      <c r="Q43" s="47"/>
    </row>
    <row r="44" spans="1:19" s="32" customFormat="1">
      <c r="D44" s="39"/>
      <c r="M44" s="47"/>
      <c r="N44" s="47"/>
      <c r="O44" s="47"/>
      <c r="P44" s="47"/>
      <c r="Q44" s="47"/>
    </row>
    <row r="45" spans="1:19" s="32" customFormat="1">
      <c r="D45" s="39"/>
      <c r="M45" s="47"/>
      <c r="N45" s="47"/>
      <c r="O45" s="47"/>
      <c r="P45" s="47"/>
      <c r="Q45" s="47"/>
    </row>
    <row r="46" spans="1:19" s="32" customFormat="1">
      <c r="D46" s="39"/>
      <c r="M46" s="47"/>
      <c r="N46" s="47"/>
      <c r="O46" s="47"/>
      <c r="P46" s="47"/>
      <c r="Q46" s="47"/>
    </row>
    <row r="47" spans="1:19">
      <c r="A47" s="43"/>
      <c r="B47" s="43"/>
      <c r="C47" s="43"/>
      <c r="D47" s="45"/>
      <c r="E47" s="45"/>
      <c r="F47" s="45"/>
      <c r="G47" s="45"/>
      <c r="H47" s="45"/>
      <c r="I47" s="45"/>
      <c r="J47" s="45"/>
      <c r="K47" s="43"/>
      <c r="L47" s="43"/>
      <c r="M47" s="43"/>
      <c r="N47" s="43"/>
      <c r="O47" s="43"/>
      <c r="P47" s="43"/>
      <c r="Q47" s="43"/>
      <c r="R47" s="43"/>
      <c r="S47" s="43"/>
    </row>
    <row r="48" spans="1:19">
      <c r="B48" s="40"/>
      <c r="C48" s="40"/>
    </row>
    <row r="49" spans="2:22">
      <c r="T49" s="43"/>
      <c r="U49" s="43"/>
      <c r="V49" s="43"/>
    </row>
    <row r="51" spans="2:22">
      <c r="B51" s="40"/>
      <c r="C51" s="40"/>
      <c r="T51" s="43"/>
      <c r="U51" s="43"/>
      <c r="V51" s="43"/>
    </row>
    <row r="52" spans="2:22">
      <c r="B52" s="40"/>
      <c r="C52" s="40"/>
    </row>
    <row r="53" spans="2:22">
      <c r="B53" s="40"/>
      <c r="C53" s="40"/>
      <c r="T53" s="43"/>
      <c r="U53" s="43"/>
      <c r="V53" s="43"/>
    </row>
    <row r="54" spans="2:22">
      <c r="B54" s="40"/>
      <c r="C54" s="40"/>
    </row>
    <row r="55" spans="2:22">
      <c r="B55" s="40"/>
      <c r="C55" s="40"/>
      <c r="T55" s="43"/>
      <c r="U55" s="43"/>
      <c r="V55" s="43"/>
    </row>
    <row r="56" spans="2:22">
      <c r="B56" s="40"/>
      <c r="C56" s="40"/>
    </row>
    <row r="57" spans="2:22">
      <c r="B57" s="40"/>
      <c r="C57" s="40"/>
      <c r="T57" s="43"/>
      <c r="U57" s="43"/>
      <c r="V57" s="43"/>
    </row>
    <row r="58" spans="2:22">
      <c r="B58" s="40"/>
      <c r="C58" s="40"/>
    </row>
    <row r="59" spans="2:22">
      <c r="B59" s="40"/>
      <c r="C59" s="40"/>
      <c r="T59" s="43"/>
      <c r="U59" s="43"/>
      <c r="V59" s="43"/>
    </row>
    <row r="60" spans="2:22">
      <c r="B60" s="40"/>
      <c r="C60" s="40"/>
    </row>
    <row r="61" spans="2:22">
      <c r="B61" s="40"/>
      <c r="C61" s="40"/>
      <c r="T61" s="43"/>
      <c r="U61" s="43"/>
      <c r="V61" s="43"/>
    </row>
    <row r="62" spans="2:22">
      <c r="B62" s="40"/>
      <c r="C62" s="40"/>
    </row>
    <row r="63" spans="2:22">
      <c r="B63" s="40"/>
      <c r="C63" s="40"/>
      <c r="T63" s="43"/>
      <c r="U63" s="43"/>
      <c r="V63" s="43"/>
    </row>
    <row r="64" spans="2:22">
      <c r="B64" s="40"/>
      <c r="C64" s="40"/>
    </row>
    <row r="65" spans="1:22">
      <c r="T65" s="43"/>
      <c r="U65" s="43"/>
      <c r="V65" s="43"/>
    </row>
    <row r="72" spans="1:22">
      <c r="E72" s="42">
        <v>0</v>
      </c>
      <c r="F72" s="42">
        <v>2</v>
      </c>
      <c r="G72" s="42">
        <v>4</v>
      </c>
      <c r="H72" s="42">
        <v>6</v>
      </c>
      <c r="I72" s="42">
        <v>8</v>
      </c>
    </row>
    <row r="73" spans="1:22">
      <c r="B73" s="40"/>
      <c r="C73" s="40"/>
    </row>
    <row r="74" spans="1:22">
      <c r="A74" s="40" t="s">
        <v>399</v>
      </c>
      <c r="B74" s="43"/>
      <c r="C74" s="43"/>
      <c r="D74" s="45"/>
      <c r="E74" s="46">
        <v>4.004461268552773</v>
      </c>
      <c r="F74" s="46">
        <v>12.652099189180287</v>
      </c>
      <c r="G74" s="46">
        <v>26.065775371952302</v>
      </c>
      <c r="H74" s="46">
        <v>34.151713232458093</v>
      </c>
      <c r="I74" s="46">
        <v>77.746081039726448</v>
      </c>
      <c r="J74" s="45"/>
      <c r="K74" s="45"/>
      <c r="L74" s="45"/>
      <c r="M74" s="45"/>
      <c r="N74" s="45"/>
      <c r="O74" s="45"/>
      <c r="P74" s="45"/>
    </row>
    <row r="75" spans="1:22">
      <c r="B75" s="43"/>
      <c r="C75" s="43"/>
      <c r="D75" s="45"/>
      <c r="E75" s="46">
        <v>4.5618856863828805</v>
      </c>
      <c r="F75" s="46">
        <v>7.9249255414201549</v>
      </c>
      <c r="G75" s="46">
        <v>22.984728717439559</v>
      </c>
      <c r="H75" s="46">
        <v>55.156385472981917</v>
      </c>
      <c r="I75" s="46">
        <v>87.257547018650868</v>
      </c>
      <c r="J75" s="45"/>
      <c r="K75" s="45"/>
      <c r="L75" s="45"/>
      <c r="M75" s="45"/>
      <c r="N75" s="45"/>
      <c r="O75" s="45"/>
      <c r="P75" s="45"/>
    </row>
    <row r="76" spans="1:22">
      <c r="B76" s="43"/>
      <c r="C76" s="43"/>
      <c r="D76" s="45"/>
      <c r="E76" s="46">
        <v>4.4798810281954706</v>
      </c>
      <c r="F76" s="46">
        <v>8.1497204947689532</v>
      </c>
      <c r="G76" s="46">
        <v>14.340234084809952</v>
      </c>
      <c r="H76" s="46">
        <v>45.558834286400504</v>
      </c>
      <c r="I76" s="46">
        <v>66.540771100436075</v>
      </c>
      <c r="J76" s="45"/>
      <c r="K76" s="45"/>
      <c r="L76" s="45"/>
      <c r="M76" s="45"/>
      <c r="N76" s="45"/>
      <c r="O76" s="45"/>
      <c r="P76" s="45"/>
    </row>
    <row r="77" spans="1:22">
      <c r="A77" s="43" t="s">
        <v>343</v>
      </c>
      <c r="B77" s="43"/>
      <c r="C77" s="43"/>
      <c r="D77" s="45"/>
      <c r="E77" s="46">
        <v>4.4865212101578695</v>
      </c>
      <c r="F77" s="46">
        <v>6.1808473066863119</v>
      </c>
      <c r="G77" s="46">
        <v>20.232694171225354</v>
      </c>
      <c r="H77" s="46">
        <v>24.344139687097403</v>
      </c>
      <c r="I77" s="46">
        <v>37.35763491577071</v>
      </c>
      <c r="J77" s="45"/>
      <c r="K77" s="45"/>
      <c r="L77" s="45"/>
      <c r="M77" s="45"/>
      <c r="N77" s="45"/>
      <c r="O77" s="45"/>
      <c r="P77" s="45"/>
    </row>
    <row r="78" spans="1:22">
      <c r="A78" s="43" t="s">
        <v>344</v>
      </c>
      <c r="B78" s="43"/>
      <c r="C78" s="43"/>
      <c r="D78" s="45"/>
      <c r="E78" s="46">
        <v>4.2941485516318778</v>
      </c>
      <c r="F78" s="46">
        <v>10.125095445648089</v>
      </c>
      <c r="G78" s="46">
        <v>26.733019834318274</v>
      </c>
      <c r="H78" s="46">
        <v>25.236670282830261</v>
      </c>
      <c r="I78" s="46">
        <v>20.443311778670083</v>
      </c>
      <c r="J78" s="45"/>
      <c r="K78" s="45"/>
      <c r="L78" s="45"/>
      <c r="M78" s="45"/>
      <c r="N78" s="45"/>
      <c r="O78" s="45"/>
      <c r="P78" s="45"/>
    </row>
    <row r="79" spans="1:22">
      <c r="A79" s="43" t="s">
        <v>345</v>
      </c>
      <c r="B79" s="43"/>
      <c r="C79" s="43"/>
      <c r="D79" s="45"/>
      <c r="E79" s="46">
        <v>4.274704609677725</v>
      </c>
      <c r="F79" s="46">
        <v>8.9282691360434185</v>
      </c>
      <c r="G79" s="46">
        <v>12.369274760758701</v>
      </c>
      <c r="H79" s="46">
        <v>9.9922134505136437</v>
      </c>
      <c r="I79" s="46">
        <v>7.6540869615052518</v>
      </c>
      <c r="J79" s="45"/>
      <c r="K79" s="45"/>
      <c r="L79" s="45"/>
      <c r="M79" s="45"/>
      <c r="N79" s="45"/>
      <c r="O79" s="45"/>
      <c r="P79" s="45"/>
    </row>
    <row r="80" spans="1:22">
      <c r="A80" s="43" t="s">
        <v>346</v>
      </c>
      <c r="B80" s="43"/>
      <c r="C80" s="43"/>
      <c r="D80" s="45"/>
      <c r="E80" s="46">
        <v>4.4687078429579934</v>
      </c>
      <c r="F80" s="46">
        <v>9.2080837843663392</v>
      </c>
      <c r="G80" s="46">
        <v>5.9434007310629831</v>
      </c>
      <c r="H80" s="46">
        <v>9.0523509543839378</v>
      </c>
      <c r="I80" s="46">
        <v>6.86547694976597</v>
      </c>
      <c r="J80" s="45"/>
      <c r="K80" s="45"/>
      <c r="L80" s="45"/>
      <c r="M80" s="45"/>
      <c r="N80" s="45"/>
      <c r="O80" s="45"/>
      <c r="P80" s="45"/>
    </row>
    <row r="81" spans="1:22">
      <c r="A81" s="43"/>
      <c r="B81" s="43"/>
      <c r="C81" s="43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</row>
    <row r="82" spans="1:22" s="43" customFormat="1">
      <c r="A82" s="40"/>
      <c r="B82" s="40"/>
      <c r="C82" s="40"/>
      <c r="D82" s="42"/>
      <c r="E82" s="42"/>
      <c r="F82" s="42"/>
      <c r="G82" s="42"/>
      <c r="H82" s="42"/>
      <c r="I82" s="42"/>
      <c r="J82" s="42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3" spans="1:22">
      <c r="A83" s="43"/>
      <c r="B83" s="43"/>
      <c r="C83" s="43"/>
      <c r="D83" s="45"/>
      <c r="E83" s="45"/>
      <c r="F83" s="45"/>
      <c r="G83" s="45"/>
      <c r="H83" s="45"/>
      <c r="I83" s="45"/>
      <c r="J83" s="45"/>
    </row>
    <row r="84" spans="1:22" s="43" customFormat="1">
      <c r="B84" s="40"/>
      <c r="C84" s="40"/>
      <c r="D84" s="42"/>
      <c r="E84" s="42"/>
      <c r="F84" s="42"/>
      <c r="G84" s="42"/>
      <c r="H84" s="42"/>
      <c r="I84" s="42"/>
      <c r="J84" s="42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</row>
    <row r="85" spans="1:22">
      <c r="B85" s="43"/>
      <c r="C85" s="43"/>
      <c r="D85" s="45"/>
      <c r="E85" s="45"/>
      <c r="F85" s="45"/>
      <c r="G85" s="45"/>
      <c r="H85" s="45"/>
      <c r="I85" s="45"/>
      <c r="J85" s="45"/>
      <c r="R85" s="46"/>
      <c r="S85" s="46"/>
      <c r="T85" s="46"/>
      <c r="U85" s="46"/>
      <c r="V85" s="46"/>
    </row>
    <row r="86" spans="1:22" s="43" customFormat="1">
      <c r="B86" s="40"/>
      <c r="C86" s="40"/>
      <c r="D86" s="42"/>
      <c r="E86" s="42"/>
      <c r="F86" s="42"/>
      <c r="G86" s="42"/>
      <c r="H86" s="42"/>
      <c r="I86" s="42"/>
      <c r="J86" s="42"/>
      <c r="K86" s="40"/>
      <c r="L86" s="40"/>
      <c r="M86" s="40"/>
      <c r="N86" s="40"/>
      <c r="O86" s="40"/>
      <c r="P86" s="40"/>
      <c r="Q86" s="40"/>
      <c r="R86" s="46"/>
      <c r="S86" s="46"/>
      <c r="T86" s="46"/>
      <c r="U86" s="46"/>
      <c r="V86" s="46"/>
    </row>
    <row r="87" spans="1:22">
      <c r="B87" s="43"/>
      <c r="C87" s="43"/>
      <c r="D87" s="45"/>
      <c r="E87" s="45"/>
      <c r="F87" s="45"/>
      <c r="G87" s="45"/>
      <c r="H87" s="45"/>
      <c r="I87" s="45"/>
      <c r="J87" s="45"/>
      <c r="R87" s="46"/>
      <c r="S87" s="46"/>
      <c r="T87" s="46"/>
      <c r="U87" s="46"/>
      <c r="V87" s="46"/>
    </row>
    <row r="88" spans="1:22" s="43" customFormat="1">
      <c r="B88" s="42"/>
      <c r="C88" s="42"/>
      <c r="D88" s="42"/>
      <c r="E88" s="42"/>
      <c r="F88" s="42"/>
      <c r="G88" s="42"/>
      <c r="H88" s="42"/>
      <c r="I88" s="42"/>
      <c r="J88" s="42"/>
      <c r="K88" s="40"/>
      <c r="L88" s="40"/>
      <c r="M88" s="40"/>
      <c r="N88" s="40"/>
      <c r="O88" s="40"/>
      <c r="P88" s="40"/>
      <c r="Q88" s="40"/>
      <c r="R88" s="46"/>
      <c r="S88" s="46"/>
      <c r="T88" s="46"/>
      <c r="U88" s="46"/>
      <c r="V88" s="46"/>
    </row>
    <row r="89" spans="1:22">
      <c r="R89" s="46"/>
      <c r="S89" s="46"/>
      <c r="T89" s="46"/>
      <c r="U89" s="46"/>
      <c r="V89" s="46"/>
    </row>
    <row r="90" spans="1:22" s="43" customFormat="1">
      <c r="A90" s="40"/>
      <c r="B90" s="42"/>
      <c r="C90" s="42"/>
      <c r="D90" s="42"/>
      <c r="E90" s="42"/>
      <c r="F90" s="42"/>
      <c r="G90" s="42"/>
      <c r="H90" s="42"/>
      <c r="I90" s="42"/>
      <c r="J90" s="42"/>
      <c r="K90" s="40"/>
      <c r="L90" s="40"/>
      <c r="M90" s="40"/>
      <c r="N90" s="40"/>
      <c r="O90" s="40"/>
      <c r="P90" s="40"/>
      <c r="Q90" s="40"/>
      <c r="R90" s="46"/>
      <c r="S90" s="46"/>
      <c r="T90" s="46"/>
      <c r="U90" s="46"/>
      <c r="V90" s="46"/>
    </row>
    <row r="91" spans="1:22">
      <c r="R91" s="46"/>
      <c r="S91" s="46"/>
      <c r="T91" s="46"/>
      <c r="U91" s="46"/>
      <c r="V91" s="46"/>
    </row>
    <row r="92" spans="1:22" s="43" customFormat="1">
      <c r="A92" s="40"/>
      <c r="B92" s="42"/>
      <c r="C92" s="42"/>
      <c r="D92" s="42"/>
      <c r="E92" s="42"/>
      <c r="F92" s="42"/>
      <c r="G92" s="42"/>
      <c r="H92" s="42"/>
      <c r="I92" s="42"/>
      <c r="J92" s="42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</row>
    <row r="94" spans="1:22" s="43" customFormat="1">
      <c r="A94" s="40"/>
      <c r="B94" s="42"/>
      <c r="C94" s="42"/>
      <c r="D94" s="42"/>
      <c r="E94" s="42"/>
      <c r="F94" s="42"/>
      <c r="G94" s="42"/>
      <c r="H94" s="42"/>
      <c r="I94" s="42"/>
      <c r="J94" s="42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</row>
    <row r="96" spans="1:22" s="43" customFormat="1">
      <c r="A96" s="40"/>
      <c r="B96" s="42"/>
      <c r="C96" s="42"/>
      <c r="D96" s="42"/>
      <c r="E96" s="42"/>
      <c r="F96" s="42"/>
      <c r="G96" s="42"/>
      <c r="H96" s="42"/>
      <c r="I96" s="42"/>
      <c r="J96" s="42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</row>
  </sheetData>
  <phoneticPr fontId="1"/>
  <pageMargins left="0.7" right="0.7" top="0.75" bottom="0.75" header="0.3" footer="0.3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1:D14"/>
  <sheetViews>
    <sheetView showGridLines="0" zoomScale="115" zoomScaleNormal="115" workbookViewId="0">
      <selection activeCell="C25" sqref="C25"/>
    </sheetView>
  </sheetViews>
  <sheetFormatPr defaultColWidth="9" defaultRowHeight="17.45" customHeight="1"/>
  <cols>
    <col min="1" max="1" width="9" style="51"/>
    <col min="2" max="2" width="25.625" style="57" customWidth="1"/>
    <col min="3" max="4" width="12.625" style="51" customWidth="1"/>
    <col min="5" max="16384" width="9" style="51"/>
  </cols>
  <sheetData>
    <row r="1" spans="2:4" ht="17.45" customHeight="1" thickBot="1">
      <c r="B1" s="49"/>
      <c r="C1" s="50"/>
      <c r="D1" s="50"/>
    </row>
    <row r="2" spans="2:4" ht="17.45" customHeight="1" thickBot="1">
      <c r="B2" s="117" t="s">
        <v>4</v>
      </c>
      <c r="C2" s="119" t="s">
        <v>407</v>
      </c>
      <c r="D2" s="120"/>
    </row>
    <row r="3" spans="2:4" ht="17.45" customHeight="1" thickBot="1">
      <c r="B3" s="118"/>
      <c r="C3" s="17" t="s">
        <v>0</v>
      </c>
      <c r="D3" s="53" t="s">
        <v>2</v>
      </c>
    </row>
    <row r="4" spans="2:4" ht="17.45" customHeight="1">
      <c r="B4" s="18" t="s">
        <v>3</v>
      </c>
      <c r="C4" s="54">
        <v>0.7</v>
      </c>
      <c r="D4" s="54">
        <v>2.6</v>
      </c>
    </row>
    <row r="5" spans="2:4" ht="17.45" customHeight="1">
      <c r="B5" s="18" t="s">
        <v>408</v>
      </c>
      <c r="C5" s="54">
        <v>4.0999999999999996</v>
      </c>
      <c r="D5" s="54">
        <v>84</v>
      </c>
    </row>
    <row r="6" spans="2:4" ht="17.45" customHeight="1">
      <c r="B6" s="18" t="s">
        <v>409</v>
      </c>
      <c r="C6" s="54">
        <v>3.5</v>
      </c>
      <c r="D6" s="54">
        <v>56.5</v>
      </c>
    </row>
    <row r="7" spans="2:4" ht="17.45" customHeight="1">
      <c r="B7" s="18" t="s">
        <v>410</v>
      </c>
      <c r="C7" s="54">
        <v>13.1</v>
      </c>
      <c r="D7" s="54">
        <v>506.3</v>
      </c>
    </row>
    <row r="8" spans="2:4" ht="17.45" customHeight="1">
      <c r="B8" s="55" t="s">
        <v>411</v>
      </c>
      <c r="C8" s="54">
        <v>27.4</v>
      </c>
      <c r="D8" s="54">
        <v>22.6</v>
      </c>
    </row>
    <row r="9" spans="2:4" ht="17.45" customHeight="1" thickBot="1">
      <c r="B9" s="21" t="s">
        <v>1</v>
      </c>
      <c r="C9" s="56">
        <v>1396.7</v>
      </c>
      <c r="D9" s="56">
        <v>797.7</v>
      </c>
    </row>
    <row r="10" spans="2:4" ht="17.45" customHeight="1">
      <c r="B10" s="59"/>
      <c r="C10" s="58"/>
      <c r="D10" s="58"/>
    </row>
    <row r="11" spans="2:4" ht="17.45" customHeight="1">
      <c r="B11" s="59"/>
      <c r="C11" s="58"/>
      <c r="D11" s="58"/>
    </row>
    <row r="14" spans="2:4" ht="17.45" customHeight="1">
      <c r="D14" s="58"/>
    </row>
  </sheetData>
  <mergeCells count="2">
    <mergeCell ref="B2:B3"/>
    <mergeCell ref="C2:D2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V161"/>
  <sheetViews>
    <sheetView topLeftCell="A43" zoomScaleNormal="100" zoomScaleSheetLayoutView="100" workbookViewId="0">
      <selection activeCell="H129" sqref="H129"/>
    </sheetView>
  </sheetViews>
  <sheetFormatPr defaultColWidth="9" defaultRowHeight="15"/>
  <cols>
    <col min="1" max="1" width="10.625" style="40" customWidth="1"/>
    <col min="2" max="10" width="9" style="42"/>
    <col min="11" max="16384" width="9" style="40"/>
  </cols>
  <sheetData>
    <row r="1" spans="1:5" s="32" customFormat="1">
      <c r="A1" s="32" t="s">
        <v>389</v>
      </c>
      <c r="D1" s="32" t="s">
        <v>338</v>
      </c>
      <c r="E1" s="32" t="s">
        <v>339</v>
      </c>
    </row>
    <row r="2" spans="1:5" s="32" customFormat="1">
      <c r="A2" s="32" t="s">
        <v>373</v>
      </c>
    </row>
    <row r="3" spans="1:5" s="32" customFormat="1">
      <c r="A3" s="32" t="s">
        <v>341</v>
      </c>
      <c r="B3" s="32" t="s">
        <v>341</v>
      </c>
      <c r="C3" s="32" t="s">
        <v>341</v>
      </c>
      <c r="D3" s="32" t="s">
        <v>341</v>
      </c>
    </row>
    <row r="4" spans="1:5" s="32" customFormat="1">
      <c r="A4" s="32" t="s">
        <v>342</v>
      </c>
      <c r="B4" s="32">
        <v>0</v>
      </c>
      <c r="C4" s="32">
        <v>2</v>
      </c>
      <c r="D4" s="32">
        <v>4</v>
      </c>
    </row>
    <row r="5" spans="1:5" s="32" customFormat="1">
      <c r="A5" s="32" t="s">
        <v>341</v>
      </c>
      <c r="B5" s="32" t="s">
        <v>341</v>
      </c>
      <c r="C5" s="32" t="s">
        <v>341</v>
      </c>
      <c r="D5" s="32" t="s">
        <v>341</v>
      </c>
    </row>
    <row r="6" spans="1:5" s="32" customFormat="1">
      <c r="A6" s="32">
        <v>1</v>
      </c>
      <c r="B6" s="32">
        <v>285</v>
      </c>
      <c r="C6" s="32">
        <v>503</v>
      </c>
      <c r="D6" s="32">
        <v>683</v>
      </c>
    </row>
    <row r="7" spans="1:5" s="32" customFormat="1">
      <c r="A7" s="32">
        <v>2</v>
      </c>
      <c r="B7" s="32">
        <v>248</v>
      </c>
      <c r="C7" s="32">
        <v>610</v>
      </c>
      <c r="D7" s="32">
        <v>874</v>
      </c>
    </row>
    <row r="8" spans="1:5" s="32" customFormat="1">
      <c r="A8" s="32">
        <v>3</v>
      </c>
      <c r="B8" s="32">
        <v>302</v>
      </c>
      <c r="C8" s="32">
        <v>473</v>
      </c>
      <c r="D8" s="32">
        <v>638</v>
      </c>
    </row>
    <row r="9" spans="1:5" s="32" customFormat="1">
      <c r="A9" s="32">
        <v>4</v>
      </c>
      <c r="B9" s="32">
        <v>264</v>
      </c>
      <c r="C9" s="32">
        <v>529</v>
      </c>
      <c r="D9" s="32">
        <v>802</v>
      </c>
    </row>
    <row r="10" spans="1:5" s="32" customFormat="1">
      <c r="A10" s="32">
        <v>5</v>
      </c>
      <c r="B10" s="32">
        <v>292</v>
      </c>
      <c r="C10" s="32">
        <v>514</v>
      </c>
      <c r="D10" s="32">
        <v>556</v>
      </c>
    </row>
    <row r="11" spans="1:5" s="32" customFormat="1">
      <c r="A11" s="32">
        <v>6</v>
      </c>
      <c r="B11" s="32">
        <v>350</v>
      </c>
      <c r="C11" s="32">
        <v>574</v>
      </c>
      <c r="D11" s="32">
        <v>726</v>
      </c>
    </row>
    <row r="12" spans="1:5" s="32" customFormat="1">
      <c r="A12" s="32" t="s">
        <v>389</v>
      </c>
      <c r="D12" s="32" t="s">
        <v>338</v>
      </c>
      <c r="E12" s="32" t="s">
        <v>339</v>
      </c>
    </row>
    <row r="13" spans="1:5" s="32" customFormat="1">
      <c r="A13" s="32" t="s">
        <v>374</v>
      </c>
    </row>
    <row r="14" spans="1:5" s="32" customFormat="1">
      <c r="A14" s="32" t="s">
        <v>341</v>
      </c>
      <c r="B14" s="32" t="s">
        <v>341</v>
      </c>
      <c r="C14" s="32" t="s">
        <v>341</v>
      </c>
      <c r="D14" s="32" t="s">
        <v>341</v>
      </c>
    </row>
    <row r="15" spans="1:5" s="32" customFormat="1">
      <c r="A15" s="32" t="s">
        <v>342</v>
      </c>
      <c r="B15" s="32">
        <v>0</v>
      </c>
      <c r="C15" s="32">
        <v>2</v>
      </c>
      <c r="D15" s="32">
        <v>4</v>
      </c>
    </row>
    <row r="16" spans="1:5" s="32" customFormat="1">
      <c r="A16" s="32" t="s">
        <v>341</v>
      </c>
      <c r="B16" s="32" t="s">
        <v>341</v>
      </c>
      <c r="C16" s="32" t="s">
        <v>341</v>
      </c>
      <c r="D16" s="32" t="s">
        <v>341</v>
      </c>
    </row>
    <row r="17" spans="1:5" s="32" customFormat="1">
      <c r="A17" s="32">
        <v>1</v>
      </c>
      <c r="B17" s="32">
        <v>254</v>
      </c>
      <c r="C17" s="32">
        <v>432</v>
      </c>
      <c r="D17" s="32">
        <v>493</v>
      </c>
    </row>
    <row r="18" spans="1:5" s="32" customFormat="1">
      <c r="A18" s="32">
        <v>2</v>
      </c>
      <c r="B18" s="32">
        <v>264</v>
      </c>
      <c r="C18" s="32">
        <v>372</v>
      </c>
      <c r="D18" s="32">
        <v>538</v>
      </c>
    </row>
    <row r="19" spans="1:5" s="32" customFormat="1">
      <c r="A19" s="32">
        <v>3</v>
      </c>
      <c r="B19" s="32">
        <v>301</v>
      </c>
      <c r="C19" s="32">
        <v>464</v>
      </c>
      <c r="D19" s="32">
        <v>649</v>
      </c>
    </row>
    <row r="20" spans="1:5" s="32" customFormat="1">
      <c r="A20" s="32">
        <v>4</v>
      </c>
      <c r="B20" s="32">
        <v>290</v>
      </c>
      <c r="C20" s="32">
        <v>388</v>
      </c>
      <c r="D20" s="32">
        <v>477</v>
      </c>
    </row>
    <row r="21" spans="1:5" s="32" customFormat="1">
      <c r="A21" s="32">
        <v>5</v>
      </c>
      <c r="B21" s="32">
        <v>291</v>
      </c>
      <c r="C21" s="32">
        <v>467</v>
      </c>
      <c r="D21" s="32">
        <v>529</v>
      </c>
    </row>
    <row r="22" spans="1:5" s="32" customFormat="1">
      <c r="A22" s="32">
        <v>6</v>
      </c>
      <c r="B22" s="32">
        <v>339</v>
      </c>
      <c r="C22" s="32">
        <v>632</v>
      </c>
      <c r="D22" s="32">
        <v>616</v>
      </c>
    </row>
    <row r="23" spans="1:5" s="32" customFormat="1">
      <c r="A23" s="32" t="s">
        <v>389</v>
      </c>
      <c r="D23" s="32" t="s">
        <v>338</v>
      </c>
      <c r="E23" s="32" t="s">
        <v>339</v>
      </c>
    </row>
    <row r="24" spans="1:5" s="32" customFormat="1">
      <c r="A24" s="32" t="s">
        <v>375</v>
      </c>
    </row>
    <row r="25" spans="1:5" s="32" customFormat="1">
      <c r="A25" s="32" t="s">
        <v>341</v>
      </c>
      <c r="B25" s="32" t="s">
        <v>341</v>
      </c>
      <c r="C25" s="32" t="s">
        <v>341</v>
      </c>
      <c r="D25" s="32" t="s">
        <v>341</v>
      </c>
    </row>
    <row r="26" spans="1:5" s="32" customFormat="1">
      <c r="A26" s="32" t="s">
        <v>342</v>
      </c>
      <c r="B26" s="32">
        <v>0</v>
      </c>
      <c r="C26" s="32">
        <v>2</v>
      </c>
      <c r="D26" s="32">
        <v>4</v>
      </c>
    </row>
    <row r="27" spans="1:5" s="32" customFormat="1">
      <c r="A27" s="32" t="s">
        <v>341</v>
      </c>
      <c r="B27" s="32" t="s">
        <v>341</v>
      </c>
      <c r="C27" s="32" t="s">
        <v>341</v>
      </c>
      <c r="D27" s="32" t="s">
        <v>341</v>
      </c>
    </row>
    <row r="28" spans="1:5" s="32" customFormat="1">
      <c r="A28" s="32">
        <v>1</v>
      </c>
      <c r="B28" s="32">
        <v>285</v>
      </c>
      <c r="C28" s="32">
        <v>409</v>
      </c>
      <c r="D28" s="32">
        <v>426</v>
      </c>
    </row>
    <row r="29" spans="1:5" s="32" customFormat="1">
      <c r="A29" s="32">
        <v>2</v>
      </c>
      <c r="B29" s="32">
        <v>275</v>
      </c>
      <c r="C29" s="32">
        <v>414</v>
      </c>
      <c r="D29" s="32">
        <v>332</v>
      </c>
    </row>
    <row r="30" spans="1:5" s="32" customFormat="1">
      <c r="A30" s="32">
        <v>3</v>
      </c>
      <c r="B30" s="32">
        <v>347</v>
      </c>
      <c r="C30" s="32">
        <v>298</v>
      </c>
      <c r="D30" s="32">
        <v>244</v>
      </c>
    </row>
    <row r="31" spans="1:5" s="32" customFormat="1">
      <c r="A31" s="32">
        <v>4</v>
      </c>
      <c r="B31" s="32">
        <v>244</v>
      </c>
      <c r="C31" s="32">
        <v>210</v>
      </c>
      <c r="D31" s="32">
        <v>430</v>
      </c>
    </row>
    <row r="32" spans="1:5" s="32" customFormat="1">
      <c r="A32" s="32">
        <v>5</v>
      </c>
      <c r="B32" s="32">
        <v>304</v>
      </c>
      <c r="C32" s="32">
        <v>290</v>
      </c>
      <c r="D32" s="32">
        <v>418</v>
      </c>
    </row>
    <row r="33" spans="1:5" s="32" customFormat="1">
      <c r="A33" s="32">
        <v>6</v>
      </c>
      <c r="B33" s="32">
        <v>291</v>
      </c>
      <c r="C33" s="32">
        <v>426</v>
      </c>
      <c r="D33" s="32">
        <v>490</v>
      </c>
    </row>
    <row r="34" spans="1:5" s="32" customFormat="1">
      <c r="A34" s="32" t="s">
        <v>389</v>
      </c>
      <c r="D34" s="32" t="s">
        <v>338</v>
      </c>
      <c r="E34" s="32" t="s">
        <v>339</v>
      </c>
    </row>
    <row r="35" spans="1:5" s="32" customFormat="1">
      <c r="A35" s="32" t="s">
        <v>376</v>
      </c>
    </row>
    <row r="36" spans="1:5" s="32" customFormat="1">
      <c r="A36" s="32" t="s">
        <v>341</v>
      </c>
      <c r="B36" s="32" t="s">
        <v>341</v>
      </c>
      <c r="C36" s="32" t="s">
        <v>341</v>
      </c>
      <c r="D36" s="32" t="s">
        <v>341</v>
      </c>
    </row>
    <row r="37" spans="1:5" s="32" customFormat="1">
      <c r="A37" s="32" t="s">
        <v>342</v>
      </c>
      <c r="B37" s="32">
        <v>0</v>
      </c>
      <c r="C37" s="32">
        <v>2</v>
      </c>
      <c r="D37" s="32">
        <v>4</v>
      </c>
    </row>
    <row r="38" spans="1:5" s="32" customFormat="1">
      <c r="A38" s="32" t="s">
        <v>341</v>
      </c>
      <c r="B38" s="32" t="s">
        <v>341</v>
      </c>
      <c r="C38" s="32" t="s">
        <v>341</v>
      </c>
      <c r="D38" s="32" t="s">
        <v>341</v>
      </c>
    </row>
    <row r="39" spans="1:5" s="32" customFormat="1">
      <c r="A39" s="32">
        <v>1</v>
      </c>
      <c r="B39" s="32">
        <v>294</v>
      </c>
      <c r="C39" s="32">
        <v>254</v>
      </c>
      <c r="D39" s="32">
        <v>81</v>
      </c>
    </row>
    <row r="40" spans="1:5" s="32" customFormat="1">
      <c r="A40" s="32">
        <v>2</v>
      </c>
      <c r="B40" s="32">
        <v>313</v>
      </c>
      <c r="C40" s="32">
        <v>206</v>
      </c>
      <c r="D40" s="32">
        <v>71</v>
      </c>
    </row>
    <row r="41" spans="1:5" s="32" customFormat="1">
      <c r="A41" s="32">
        <v>3</v>
      </c>
      <c r="B41" s="32">
        <v>322</v>
      </c>
      <c r="C41" s="32">
        <v>238</v>
      </c>
      <c r="D41" s="32">
        <v>92</v>
      </c>
    </row>
    <row r="42" spans="1:5" s="32" customFormat="1">
      <c r="A42" s="32">
        <v>4</v>
      </c>
      <c r="B42" s="32">
        <v>244</v>
      </c>
      <c r="C42" s="32">
        <v>130</v>
      </c>
      <c r="D42" s="32">
        <v>62</v>
      </c>
    </row>
    <row r="43" spans="1:5" s="32" customFormat="1">
      <c r="A43" s="32">
        <v>5</v>
      </c>
      <c r="B43" s="32">
        <v>289</v>
      </c>
      <c r="C43" s="32">
        <v>167</v>
      </c>
      <c r="D43" s="32">
        <v>82</v>
      </c>
    </row>
    <row r="44" spans="1:5" s="32" customFormat="1">
      <c r="A44" s="32">
        <v>6</v>
      </c>
      <c r="B44" s="32">
        <v>256</v>
      </c>
      <c r="C44" s="32">
        <v>140</v>
      </c>
      <c r="D44" s="32">
        <v>52</v>
      </c>
    </row>
    <row r="45" spans="1:5" s="32" customFormat="1">
      <c r="A45" s="32" t="s">
        <v>389</v>
      </c>
      <c r="D45" s="32" t="s">
        <v>338</v>
      </c>
      <c r="E45" s="32" t="s">
        <v>339</v>
      </c>
    </row>
    <row r="46" spans="1:5" s="32" customFormat="1">
      <c r="A46" s="32" t="s">
        <v>377</v>
      </c>
    </row>
    <row r="47" spans="1:5" s="32" customFormat="1">
      <c r="A47" s="32" t="s">
        <v>341</v>
      </c>
      <c r="B47" s="32" t="s">
        <v>341</v>
      </c>
      <c r="C47" s="32" t="s">
        <v>341</v>
      </c>
      <c r="D47" s="32" t="s">
        <v>341</v>
      </c>
    </row>
    <row r="48" spans="1:5" s="32" customFormat="1">
      <c r="A48" s="32" t="s">
        <v>342</v>
      </c>
      <c r="B48" s="32">
        <v>0</v>
      </c>
      <c r="C48" s="32">
        <v>2</v>
      </c>
      <c r="D48" s="32">
        <v>4</v>
      </c>
    </row>
    <row r="49" spans="1:5" s="32" customFormat="1">
      <c r="A49" s="32" t="s">
        <v>341</v>
      </c>
      <c r="B49" s="32" t="s">
        <v>341</v>
      </c>
      <c r="C49" s="32" t="s">
        <v>341</v>
      </c>
      <c r="D49" s="32" t="s">
        <v>341</v>
      </c>
    </row>
    <row r="50" spans="1:5" s="32" customFormat="1">
      <c r="A50" s="32">
        <v>1</v>
      </c>
      <c r="B50" s="32">
        <v>272</v>
      </c>
      <c r="C50" s="32">
        <v>151</v>
      </c>
      <c r="D50" s="32">
        <v>77</v>
      </c>
    </row>
    <row r="51" spans="1:5" s="32" customFormat="1">
      <c r="A51" s="32">
        <v>2</v>
      </c>
      <c r="B51" s="32">
        <v>307</v>
      </c>
      <c r="C51" s="32">
        <v>61</v>
      </c>
      <c r="D51" s="32">
        <v>37</v>
      </c>
    </row>
    <row r="52" spans="1:5" s="32" customFormat="1">
      <c r="A52" s="32">
        <v>3</v>
      </c>
      <c r="B52" s="32">
        <v>255</v>
      </c>
      <c r="C52" s="32">
        <v>88</v>
      </c>
      <c r="D52" s="32">
        <v>25</v>
      </c>
    </row>
    <row r="53" spans="1:5" s="32" customFormat="1">
      <c r="A53" s="32">
        <v>4</v>
      </c>
      <c r="B53" s="32">
        <v>343</v>
      </c>
      <c r="C53" s="32">
        <v>102</v>
      </c>
      <c r="D53" s="32">
        <v>0</v>
      </c>
    </row>
    <row r="54" spans="1:5" s="32" customFormat="1">
      <c r="A54" s="32">
        <v>5</v>
      </c>
      <c r="B54" s="32">
        <v>299</v>
      </c>
      <c r="C54" s="32">
        <v>160</v>
      </c>
      <c r="D54" s="32">
        <v>48</v>
      </c>
    </row>
    <row r="55" spans="1:5" s="32" customFormat="1">
      <c r="A55" s="32">
        <v>6</v>
      </c>
      <c r="B55" s="32">
        <v>275</v>
      </c>
      <c r="C55" s="32">
        <v>102</v>
      </c>
      <c r="D55" s="32">
        <v>56</v>
      </c>
    </row>
    <row r="56" spans="1:5" s="32" customFormat="1">
      <c r="A56" s="32" t="s">
        <v>389</v>
      </c>
      <c r="D56" s="32" t="s">
        <v>338</v>
      </c>
      <c r="E56" s="32" t="s">
        <v>339</v>
      </c>
    </row>
    <row r="57" spans="1:5" s="32" customFormat="1">
      <c r="A57" s="32" t="s">
        <v>378</v>
      </c>
    </row>
    <row r="58" spans="1:5" s="32" customFormat="1">
      <c r="A58" s="32" t="s">
        <v>341</v>
      </c>
      <c r="B58" s="32" t="s">
        <v>341</v>
      </c>
      <c r="C58" s="32" t="s">
        <v>341</v>
      </c>
      <c r="D58" s="32" t="s">
        <v>341</v>
      </c>
    </row>
    <row r="59" spans="1:5" s="32" customFormat="1">
      <c r="A59" s="32" t="s">
        <v>342</v>
      </c>
      <c r="B59" s="32">
        <v>0</v>
      </c>
      <c r="C59" s="32">
        <v>2</v>
      </c>
      <c r="D59" s="32">
        <v>4</v>
      </c>
    </row>
    <row r="60" spans="1:5" s="32" customFormat="1">
      <c r="A60" s="32" t="s">
        <v>341</v>
      </c>
      <c r="B60" s="32" t="s">
        <v>341</v>
      </c>
      <c r="C60" s="32" t="s">
        <v>341</v>
      </c>
      <c r="D60" s="32" t="s">
        <v>341</v>
      </c>
    </row>
    <row r="61" spans="1:5" s="32" customFormat="1">
      <c r="A61" s="32">
        <v>1</v>
      </c>
      <c r="B61" s="32">
        <v>236</v>
      </c>
      <c r="C61" s="32">
        <v>117</v>
      </c>
      <c r="D61" s="32">
        <v>38</v>
      </c>
    </row>
    <row r="62" spans="1:5" s="32" customFormat="1">
      <c r="A62" s="32">
        <v>2</v>
      </c>
      <c r="B62" s="32">
        <v>292</v>
      </c>
      <c r="C62" s="32">
        <v>154</v>
      </c>
      <c r="D62" s="32">
        <v>68</v>
      </c>
    </row>
    <row r="63" spans="1:5" s="32" customFormat="1">
      <c r="A63" s="32">
        <v>3</v>
      </c>
      <c r="B63" s="32">
        <v>285</v>
      </c>
      <c r="C63" s="32">
        <v>129</v>
      </c>
      <c r="D63" s="32">
        <v>13</v>
      </c>
    </row>
    <row r="64" spans="1:5" s="32" customFormat="1">
      <c r="A64" s="32">
        <v>4</v>
      </c>
      <c r="B64" s="32">
        <v>332</v>
      </c>
      <c r="C64" s="32">
        <v>176</v>
      </c>
      <c r="D64" s="32">
        <v>89</v>
      </c>
    </row>
    <row r="65" spans="1:21" s="32" customFormat="1">
      <c r="A65" s="32">
        <v>5</v>
      </c>
      <c r="B65" s="32">
        <v>317</v>
      </c>
      <c r="C65" s="32">
        <v>138</v>
      </c>
      <c r="D65" s="32">
        <v>26</v>
      </c>
    </row>
    <row r="66" spans="1:21" s="32" customFormat="1">
      <c r="A66" s="32">
        <v>6</v>
      </c>
      <c r="B66" s="32">
        <v>269</v>
      </c>
      <c r="C66" s="32">
        <v>193</v>
      </c>
      <c r="D66" s="32">
        <v>30</v>
      </c>
    </row>
    <row r="67" spans="1:21" s="32" customFormat="1"/>
    <row r="68" spans="1:21" s="32" customFormat="1"/>
    <row r="69" spans="1:21">
      <c r="A69" s="40" t="s">
        <v>341</v>
      </c>
      <c r="B69" s="40" t="s">
        <v>341</v>
      </c>
      <c r="C69" s="40" t="s">
        <v>341</v>
      </c>
      <c r="D69" s="40" t="s">
        <v>341</v>
      </c>
      <c r="E69" s="40" t="s">
        <v>341</v>
      </c>
      <c r="F69" s="41" t="s">
        <v>341</v>
      </c>
      <c r="G69" s="42" t="s">
        <v>341</v>
      </c>
      <c r="H69" s="42" t="s">
        <v>341</v>
      </c>
      <c r="I69" s="42" t="s">
        <v>341</v>
      </c>
      <c r="K69" s="42"/>
      <c r="L69" s="42"/>
    </row>
    <row r="70" spans="1:21">
      <c r="A70" s="40" t="s">
        <v>390</v>
      </c>
      <c r="B70" s="40"/>
      <c r="C70" s="40"/>
      <c r="D70" s="40"/>
      <c r="E70" s="40"/>
      <c r="F70" s="41"/>
      <c r="H70" s="42" t="s">
        <v>338</v>
      </c>
      <c r="K70" s="42"/>
      <c r="L70" s="42"/>
    </row>
    <row r="71" spans="1:21">
      <c r="A71" s="40" t="s">
        <v>341</v>
      </c>
      <c r="B71" s="40" t="s">
        <v>341</v>
      </c>
      <c r="C71" s="40" t="s">
        <v>341</v>
      </c>
      <c r="D71" s="40" t="s">
        <v>341</v>
      </c>
      <c r="E71" s="40" t="s">
        <v>341</v>
      </c>
      <c r="F71" s="41" t="s">
        <v>341</v>
      </c>
      <c r="G71" s="42" t="s">
        <v>341</v>
      </c>
      <c r="H71" s="42" t="s">
        <v>341</v>
      </c>
      <c r="I71" s="42" t="s">
        <v>341</v>
      </c>
      <c r="K71" s="42"/>
      <c r="L71" s="42"/>
    </row>
    <row r="72" spans="1:21">
      <c r="A72" s="40" t="s">
        <v>347</v>
      </c>
      <c r="B72" s="40"/>
      <c r="C72" s="40"/>
      <c r="D72" s="40"/>
      <c r="E72" s="40"/>
      <c r="F72" s="41" t="s">
        <v>348</v>
      </c>
      <c r="G72" s="42">
        <v>0</v>
      </c>
      <c r="H72" s="42">
        <v>2</v>
      </c>
      <c r="I72" s="42">
        <v>4</v>
      </c>
      <c r="K72" s="42"/>
      <c r="L72" s="42"/>
    </row>
    <row r="73" spans="1:21">
      <c r="A73" s="40" t="s">
        <v>341</v>
      </c>
      <c r="B73" s="40" t="s">
        <v>341</v>
      </c>
      <c r="C73" s="40" t="s">
        <v>341</v>
      </c>
      <c r="D73" s="40" t="s">
        <v>341</v>
      </c>
      <c r="E73" s="40" t="s">
        <v>341</v>
      </c>
      <c r="F73" s="41" t="s">
        <v>341</v>
      </c>
      <c r="G73" s="42" t="s">
        <v>341</v>
      </c>
      <c r="H73" s="42" t="s">
        <v>341</v>
      </c>
      <c r="I73" s="42" t="s">
        <v>341</v>
      </c>
      <c r="K73" s="42"/>
      <c r="L73" s="42"/>
    </row>
    <row r="74" spans="1:21">
      <c r="A74" s="40" t="s">
        <v>380</v>
      </c>
      <c r="B74" s="40"/>
      <c r="C74" s="40"/>
      <c r="D74" s="40"/>
      <c r="E74" s="40"/>
      <c r="F74" s="41">
        <v>6</v>
      </c>
      <c r="G74" s="42">
        <v>290</v>
      </c>
      <c r="H74" s="42">
        <v>534</v>
      </c>
      <c r="I74" s="42">
        <v>713</v>
      </c>
      <c r="K74" s="42"/>
      <c r="L74" s="42"/>
    </row>
    <row r="75" spans="1:21">
      <c r="A75" s="43"/>
      <c r="B75" s="43"/>
      <c r="C75" s="43"/>
      <c r="D75" s="43"/>
      <c r="E75" s="43"/>
      <c r="F75" s="44"/>
      <c r="G75" s="45" t="s">
        <v>391</v>
      </c>
      <c r="H75" s="45" t="s">
        <v>360</v>
      </c>
      <c r="I75" s="45" t="s">
        <v>392</v>
      </c>
      <c r="J75" s="45"/>
      <c r="K75" s="45"/>
      <c r="L75" s="45"/>
      <c r="M75" s="43"/>
      <c r="N75" s="43"/>
      <c r="O75" s="43"/>
      <c r="P75" s="43"/>
      <c r="Q75" s="43"/>
      <c r="R75" s="43"/>
      <c r="S75" s="43"/>
      <c r="T75" s="43"/>
      <c r="U75" s="43"/>
    </row>
    <row r="76" spans="1:21">
      <c r="A76" s="40" t="s">
        <v>383</v>
      </c>
      <c r="B76" s="40"/>
      <c r="C76" s="40"/>
      <c r="D76" s="40"/>
      <c r="E76" s="40"/>
      <c r="F76" s="41">
        <v>6</v>
      </c>
      <c r="G76" s="42">
        <v>290</v>
      </c>
      <c r="H76" s="42">
        <v>459</v>
      </c>
      <c r="I76" s="42">
        <v>550</v>
      </c>
      <c r="K76" s="42"/>
      <c r="L76" s="42"/>
    </row>
    <row r="77" spans="1:21">
      <c r="A77" s="43"/>
      <c r="B77" s="43"/>
      <c r="C77" s="43"/>
      <c r="D77" s="43"/>
      <c r="E77" s="43"/>
      <c r="F77" s="44"/>
      <c r="G77" s="45" t="s">
        <v>359</v>
      </c>
      <c r="H77" s="45" t="s">
        <v>393</v>
      </c>
      <c r="I77" s="45" t="s">
        <v>394</v>
      </c>
      <c r="J77" s="45"/>
      <c r="K77" s="45"/>
      <c r="L77" s="45"/>
      <c r="M77" s="43"/>
      <c r="N77" s="43"/>
      <c r="O77" s="43"/>
      <c r="P77" s="43"/>
      <c r="Q77" s="43"/>
      <c r="R77" s="43"/>
      <c r="S77" s="43"/>
      <c r="T77" s="43"/>
      <c r="U77" s="43"/>
    </row>
    <row r="78" spans="1:21">
      <c r="A78" s="40" t="s">
        <v>385</v>
      </c>
      <c r="B78" s="40"/>
      <c r="C78" s="40"/>
      <c r="D78" s="40"/>
      <c r="E78" s="40"/>
      <c r="F78" s="41">
        <v>6</v>
      </c>
      <c r="G78" s="42">
        <v>291</v>
      </c>
      <c r="H78" s="42">
        <v>341</v>
      </c>
      <c r="I78" s="42">
        <v>390</v>
      </c>
      <c r="K78" s="42"/>
      <c r="L78" s="42"/>
    </row>
    <row r="79" spans="1:21">
      <c r="A79" s="43"/>
      <c r="B79" s="43"/>
      <c r="C79" s="43"/>
      <c r="D79" s="43"/>
      <c r="E79" s="43"/>
      <c r="F79" s="44"/>
      <c r="G79" s="45" t="s">
        <v>391</v>
      </c>
      <c r="H79" s="45" t="s">
        <v>363</v>
      </c>
      <c r="I79" s="45" t="s">
        <v>363</v>
      </c>
      <c r="J79" s="45"/>
      <c r="K79" s="45"/>
      <c r="L79" s="45"/>
      <c r="M79" s="43"/>
      <c r="N79" s="43"/>
      <c r="O79" s="43"/>
      <c r="P79" s="43"/>
      <c r="Q79" s="43"/>
      <c r="R79" s="43"/>
      <c r="S79" s="43"/>
      <c r="T79" s="43"/>
      <c r="U79" s="43"/>
    </row>
    <row r="80" spans="1:21">
      <c r="A80" s="40" t="s">
        <v>386</v>
      </c>
      <c r="B80" s="40"/>
      <c r="C80" s="40"/>
      <c r="D80" s="40"/>
      <c r="E80" s="40"/>
      <c r="F80" s="41">
        <v>6</v>
      </c>
      <c r="G80" s="42">
        <v>286</v>
      </c>
      <c r="H80" s="42">
        <v>189</v>
      </c>
      <c r="I80" s="42">
        <v>73</v>
      </c>
      <c r="K80" s="42"/>
      <c r="L80" s="42"/>
    </row>
    <row r="81" spans="1:21">
      <c r="A81" s="43"/>
      <c r="B81" s="43"/>
      <c r="C81" s="43"/>
      <c r="D81" s="43"/>
      <c r="E81" s="43"/>
      <c r="F81" s="44"/>
      <c r="G81" s="45" t="s">
        <v>395</v>
      </c>
      <c r="H81" s="45" t="s">
        <v>396</v>
      </c>
      <c r="I81" s="45" t="s">
        <v>397</v>
      </c>
      <c r="J81" s="45"/>
      <c r="K81" s="45"/>
      <c r="L81" s="45"/>
      <c r="M81" s="43"/>
      <c r="N81" s="43"/>
      <c r="O81" s="43"/>
      <c r="P81" s="43"/>
      <c r="Q81" s="43"/>
      <c r="R81" s="43"/>
      <c r="S81" s="43"/>
      <c r="T81" s="43"/>
      <c r="U81" s="43"/>
    </row>
    <row r="82" spans="1:21">
      <c r="A82" s="40" t="s">
        <v>368</v>
      </c>
      <c r="B82" s="40"/>
      <c r="C82" s="40"/>
      <c r="D82" s="40"/>
      <c r="E82" s="40"/>
      <c r="F82" s="41">
        <v>6</v>
      </c>
      <c r="G82" s="42">
        <v>292</v>
      </c>
      <c r="H82" s="42">
        <v>111</v>
      </c>
      <c r="I82" s="42">
        <v>41</v>
      </c>
      <c r="K82" s="42"/>
      <c r="L82" s="42"/>
    </row>
    <row r="83" spans="1:21">
      <c r="A83" s="43"/>
      <c r="B83" s="43"/>
      <c r="C83" s="43"/>
      <c r="D83" s="43"/>
      <c r="E83" s="43"/>
      <c r="F83" s="44"/>
      <c r="G83" s="45" t="s">
        <v>395</v>
      </c>
      <c r="H83" s="45" t="s">
        <v>398</v>
      </c>
      <c r="I83" s="45" t="s">
        <v>358</v>
      </c>
      <c r="J83" s="45"/>
      <c r="K83" s="45"/>
      <c r="L83" s="45"/>
      <c r="M83" s="43"/>
      <c r="N83" s="43"/>
      <c r="O83" s="43"/>
      <c r="P83" s="43"/>
      <c r="Q83" s="43"/>
      <c r="R83" s="43"/>
      <c r="S83" s="43"/>
      <c r="T83" s="43"/>
      <c r="U83" s="43"/>
    </row>
    <row r="84" spans="1:21">
      <c r="A84" s="40" t="s">
        <v>387</v>
      </c>
      <c r="B84" s="40"/>
      <c r="C84" s="40"/>
      <c r="D84" s="40"/>
      <c r="E84" s="40"/>
      <c r="F84" s="41">
        <v>6</v>
      </c>
      <c r="G84" s="42">
        <v>289</v>
      </c>
      <c r="H84" s="42">
        <v>151</v>
      </c>
      <c r="I84" s="42">
        <v>44</v>
      </c>
      <c r="K84" s="42"/>
      <c r="L84" s="42"/>
    </row>
    <row r="85" spans="1:21">
      <c r="A85" s="43"/>
      <c r="B85" s="43"/>
      <c r="C85" s="43"/>
      <c r="D85" s="43"/>
      <c r="E85" s="43"/>
      <c r="F85" s="44"/>
      <c r="G85" s="45" t="s">
        <v>391</v>
      </c>
      <c r="H85" s="45" t="s">
        <v>359</v>
      </c>
      <c r="I85" s="45" t="s">
        <v>359</v>
      </c>
      <c r="J85" s="45"/>
      <c r="K85" s="45"/>
      <c r="L85" s="45"/>
      <c r="M85" s="43"/>
      <c r="N85" s="43"/>
      <c r="O85" s="43"/>
      <c r="P85" s="43"/>
      <c r="Q85" s="43"/>
      <c r="R85" s="43"/>
      <c r="S85" s="43"/>
      <c r="T85" s="43"/>
      <c r="U85" s="43"/>
    </row>
    <row r="86" spans="1:21">
      <c r="A86" s="40" t="s">
        <v>341</v>
      </c>
      <c r="B86" s="40" t="s">
        <v>341</v>
      </c>
      <c r="C86" s="40" t="s">
        <v>341</v>
      </c>
      <c r="D86" s="40" t="s">
        <v>341</v>
      </c>
      <c r="E86" s="40" t="s">
        <v>341</v>
      </c>
      <c r="F86" s="41" t="s">
        <v>341</v>
      </c>
      <c r="G86" s="42" t="s">
        <v>341</v>
      </c>
      <c r="H86" s="42" t="s">
        <v>341</v>
      </c>
      <c r="I86" s="42" t="s">
        <v>341</v>
      </c>
      <c r="K86" s="42"/>
      <c r="L86" s="42"/>
    </row>
    <row r="87" spans="1:21" hidden="1">
      <c r="A87" s="43"/>
      <c r="B87" s="43"/>
      <c r="C87" s="43"/>
      <c r="D87" s="43"/>
      <c r="E87" s="43"/>
      <c r="F87" s="45"/>
      <c r="G87" s="45"/>
      <c r="H87" s="45"/>
      <c r="I87" s="45"/>
      <c r="J87" s="45"/>
      <c r="K87" s="45"/>
      <c r="L87" s="45"/>
      <c r="M87" s="43"/>
      <c r="N87" s="43"/>
      <c r="O87" s="43"/>
      <c r="P87" s="43"/>
      <c r="Q87" s="43"/>
      <c r="R87" s="43"/>
      <c r="S87" s="43"/>
      <c r="T87" s="43"/>
      <c r="U87" s="43"/>
    </row>
    <row r="88" spans="1:21" hidden="1">
      <c r="B88" s="40"/>
      <c r="C88" s="40"/>
      <c r="D88" s="40"/>
      <c r="E88" s="40"/>
      <c r="K88" s="42"/>
      <c r="L88" s="42"/>
    </row>
    <row r="89" spans="1:21" s="32" customFormat="1" hidden="1">
      <c r="A89" s="32" t="s">
        <v>341</v>
      </c>
      <c r="F89" s="32" t="s">
        <v>341</v>
      </c>
      <c r="G89" s="32" t="s">
        <v>341</v>
      </c>
      <c r="H89" s="32" t="s">
        <v>341</v>
      </c>
      <c r="I89" s="32" t="s">
        <v>341</v>
      </c>
    </row>
    <row r="90" spans="1:21" s="32" customFormat="1" hidden="1">
      <c r="A90" s="32" t="s">
        <v>388</v>
      </c>
      <c r="G90" s="32" t="s">
        <v>338</v>
      </c>
    </row>
    <row r="91" spans="1:21" s="32" customFormat="1" hidden="1">
      <c r="A91" s="32" t="s">
        <v>341</v>
      </c>
      <c r="F91" s="32" t="s">
        <v>341</v>
      </c>
      <c r="G91" s="32" t="s">
        <v>341</v>
      </c>
      <c r="H91" s="32" t="s">
        <v>341</v>
      </c>
      <c r="I91" s="32" t="s">
        <v>341</v>
      </c>
    </row>
    <row r="92" spans="1:21" s="32" customFormat="1" hidden="1">
      <c r="A92" s="32" t="s">
        <v>347</v>
      </c>
      <c r="F92" s="39" t="s">
        <v>348</v>
      </c>
      <c r="G92" s="32">
        <v>0</v>
      </c>
      <c r="H92" s="32">
        <v>2</v>
      </c>
      <c r="I92" s="32">
        <v>4</v>
      </c>
    </row>
    <row r="93" spans="1:21" s="32" customFormat="1" hidden="1">
      <c r="A93" s="32" t="s">
        <v>341</v>
      </c>
      <c r="F93" s="39" t="s">
        <v>341</v>
      </c>
      <c r="G93" s="32" t="s">
        <v>341</v>
      </c>
      <c r="H93" s="32" t="s">
        <v>341</v>
      </c>
      <c r="I93" s="32" t="s">
        <v>341</v>
      </c>
    </row>
    <row r="94" spans="1:21" s="32" customFormat="1" hidden="1">
      <c r="A94" s="32" t="s">
        <v>374</v>
      </c>
      <c r="F94" s="39">
        <v>6</v>
      </c>
      <c r="G94" s="32">
        <v>1</v>
      </c>
      <c r="H94" s="32">
        <v>-5</v>
      </c>
      <c r="I94" s="32">
        <v>13</v>
      </c>
    </row>
    <row r="95" spans="1:21" s="32" customFormat="1" hidden="1">
      <c r="A95" s="32" t="s">
        <v>375</v>
      </c>
      <c r="F95" s="39">
        <v>6</v>
      </c>
      <c r="G95" s="32">
        <v>0</v>
      </c>
      <c r="H95" s="32">
        <v>-6</v>
      </c>
      <c r="I95" s="32">
        <v>13</v>
      </c>
    </row>
    <row r="96" spans="1:21" s="32" customFormat="1" hidden="1">
      <c r="A96" s="32" t="s">
        <v>376</v>
      </c>
      <c r="F96" s="39">
        <v>6</v>
      </c>
      <c r="G96" s="32">
        <v>0</v>
      </c>
      <c r="H96" s="32">
        <v>29</v>
      </c>
      <c r="I96" s="32">
        <v>62</v>
      </c>
    </row>
    <row r="97" spans="1:22" s="32" customFormat="1" hidden="1">
      <c r="A97" s="32" t="s">
        <v>377</v>
      </c>
      <c r="F97" s="39">
        <v>6</v>
      </c>
      <c r="G97" s="32">
        <v>0</v>
      </c>
      <c r="H97" s="32">
        <v>70</v>
      </c>
      <c r="I97" s="32">
        <v>93</v>
      </c>
    </row>
    <row r="98" spans="1:22" s="32" customFormat="1" hidden="1">
      <c r="A98" s="32" t="s">
        <v>378</v>
      </c>
      <c r="F98" s="39">
        <v>6</v>
      </c>
      <c r="G98" s="32">
        <v>0</v>
      </c>
      <c r="H98" s="32">
        <v>-12</v>
      </c>
      <c r="I98" s="32">
        <v>-5</v>
      </c>
    </row>
    <row r="99" spans="1:22" s="32" customFormat="1" hidden="1">
      <c r="A99" s="32" t="s">
        <v>341</v>
      </c>
      <c r="F99" s="39" t="s">
        <v>341</v>
      </c>
      <c r="G99" s="32" t="s">
        <v>341</v>
      </c>
      <c r="H99" s="32" t="s">
        <v>341</v>
      </c>
      <c r="I99" s="32" t="s">
        <v>341</v>
      </c>
    </row>
    <row r="100" spans="1:22" s="32" customFormat="1" hidden="1">
      <c r="F100" s="39"/>
    </row>
    <row r="101" spans="1:22" s="32" customFormat="1">
      <c r="D101" s="39"/>
    </row>
    <row r="102" spans="1:22" s="32" customFormat="1">
      <c r="D102" s="39"/>
    </row>
    <row r="103" spans="1:22" s="32" customFormat="1">
      <c r="D103" s="39"/>
    </row>
    <row r="104" spans="1:22" s="32" customFormat="1">
      <c r="D104" s="39"/>
    </row>
    <row r="105" spans="1:22" s="32" customFormat="1">
      <c r="D105" s="39"/>
    </row>
    <row r="106" spans="1:22" s="32" customFormat="1">
      <c r="D106" s="39"/>
    </row>
    <row r="107" spans="1:22" s="32" customFormat="1">
      <c r="D107" s="39"/>
    </row>
    <row r="108" spans="1:22" s="32" customFormat="1">
      <c r="D108" s="39"/>
    </row>
    <row r="109" spans="1:22">
      <c r="A109" s="43"/>
      <c r="B109" s="43"/>
      <c r="C109" s="43"/>
      <c r="D109" s="45"/>
      <c r="E109" s="45"/>
      <c r="F109" s="45"/>
      <c r="G109" s="45"/>
      <c r="H109" s="45"/>
      <c r="I109" s="45"/>
      <c r="J109" s="45"/>
      <c r="K109" s="43"/>
      <c r="L109" s="43"/>
      <c r="M109" s="43"/>
      <c r="N109" s="43"/>
      <c r="O109" s="43"/>
      <c r="P109" s="43"/>
      <c r="Q109" s="43"/>
      <c r="R109" s="43"/>
      <c r="S109" s="43"/>
    </row>
    <row r="110" spans="1:22">
      <c r="B110" s="40"/>
      <c r="C110" s="40"/>
    </row>
    <row r="111" spans="1:22">
      <c r="T111" s="43"/>
      <c r="U111" s="43"/>
      <c r="V111" s="43"/>
    </row>
    <row r="113" spans="2:22">
      <c r="B113" s="40"/>
      <c r="C113" s="40"/>
      <c r="T113" s="43"/>
      <c r="U113" s="43"/>
      <c r="V113" s="43"/>
    </row>
    <row r="114" spans="2:22">
      <c r="B114" s="40"/>
      <c r="C114" s="40"/>
    </row>
    <row r="115" spans="2:22">
      <c r="B115" s="40"/>
      <c r="C115" s="40"/>
      <c r="T115" s="43"/>
      <c r="U115" s="43"/>
      <c r="V115" s="43"/>
    </row>
    <row r="116" spans="2:22">
      <c r="B116" s="40"/>
      <c r="C116" s="40"/>
    </row>
    <row r="117" spans="2:22">
      <c r="B117" s="40"/>
      <c r="C117" s="40"/>
      <c r="T117" s="43"/>
      <c r="U117" s="43"/>
      <c r="V117" s="43"/>
    </row>
    <row r="118" spans="2:22">
      <c r="B118" s="40"/>
      <c r="C118" s="40"/>
    </row>
    <row r="119" spans="2:22">
      <c r="B119" s="40"/>
      <c r="C119" s="40"/>
      <c r="T119" s="43"/>
      <c r="U119" s="43"/>
      <c r="V119" s="43"/>
    </row>
    <row r="120" spans="2:22">
      <c r="B120" s="40"/>
      <c r="C120" s="40"/>
    </row>
    <row r="121" spans="2:22">
      <c r="B121" s="40"/>
      <c r="C121" s="40"/>
      <c r="T121" s="43"/>
      <c r="U121" s="43"/>
      <c r="V121" s="43"/>
    </row>
    <row r="122" spans="2:22">
      <c r="B122" s="40"/>
      <c r="C122" s="40"/>
    </row>
    <row r="123" spans="2:22">
      <c r="B123" s="40"/>
      <c r="C123" s="40"/>
      <c r="T123" s="43"/>
      <c r="U123" s="43"/>
      <c r="V123" s="43"/>
    </row>
    <row r="124" spans="2:22">
      <c r="B124" s="40"/>
      <c r="C124" s="40"/>
    </row>
    <row r="125" spans="2:22">
      <c r="B125" s="40"/>
      <c r="C125" s="40"/>
      <c r="T125" s="43"/>
      <c r="U125" s="43"/>
      <c r="V125" s="43"/>
    </row>
    <row r="126" spans="2:22">
      <c r="B126" s="40"/>
      <c r="C126" s="40"/>
    </row>
    <row r="127" spans="2:22">
      <c r="T127" s="43"/>
      <c r="U127" s="43"/>
      <c r="V127" s="43"/>
    </row>
    <row r="135" spans="1:10">
      <c r="B135" s="40"/>
      <c r="C135" s="40"/>
    </row>
    <row r="136" spans="1:10">
      <c r="A136" s="40" t="s">
        <v>373</v>
      </c>
      <c r="B136" s="43"/>
      <c r="C136" s="43"/>
      <c r="D136" s="45"/>
      <c r="E136" s="45">
        <v>14</v>
      </c>
      <c r="F136" s="45">
        <v>20</v>
      </c>
      <c r="G136" s="45">
        <v>47</v>
      </c>
      <c r="H136" s="45"/>
      <c r="I136" s="45"/>
      <c r="J136" s="45"/>
    </row>
    <row r="137" spans="1:10">
      <c r="B137" s="40"/>
      <c r="C137" s="40"/>
    </row>
    <row r="138" spans="1:10">
      <c r="A138" s="43" t="s">
        <v>374</v>
      </c>
      <c r="B138" s="43"/>
      <c r="C138" s="43"/>
      <c r="D138" s="45"/>
      <c r="E138" s="45">
        <v>12</v>
      </c>
      <c r="F138" s="45">
        <v>38</v>
      </c>
      <c r="G138" s="45">
        <v>28</v>
      </c>
      <c r="H138" s="45"/>
      <c r="I138" s="45"/>
      <c r="J138" s="45"/>
    </row>
    <row r="139" spans="1:10">
      <c r="B139" s="40"/>
      <c r="C139" s="40"/>
    </row>
    <row r="140" spans="1:10">
      <c r="A140" s="43" t="s">
        <v>375</v>
      </c>
      <c r="B140" s="43"/>
      <c r="C140" s="43"/>
      <c r="D140" s="45"/>
      <c r="E140" s="45">
        <v>14</v>
      </c>
      <c r="F140" s="45">
        <v>36</v>
      </c>
      <c r="G140" s="45">
        <v>36</v>
      </c>
      <c r="H140" s="45"/>
      <c r="I140" s="45"/>
      <c r="J140" s="45"/>
    </row>
    <row r="141" spans="1:10">
      <c r="B141" s="40"/>
      <c r="C141" s="40"/>
    </row>
    <row r="142" spans="1:10">
      <c r="A142" s="43" t="s">
        <v>376</v>
      </c>
      <c r="B142" s="43"/>
      <c r="C142" s="43"/>
      <c r="D142" s="45"/>
      <c r="E142" s="45">
        <v>13</v>
      </c>
      <c r="F142" s="45">
        <v>21</v>
      </c>
      <c r="G142" s="45">
        <v>6</v>
      </c>
      <c r="H142" s="45"/>
      <c r="I142" s="45"/>
      <c r="J142" s="45"/>
    </row>
    <row r="143" spans="1:10">
      <c r="B143" s="40"/>
      <c r="C143" s="40"/>
    </row>
    <row r="144" spans="1:10">
      <c r="A144" s="43" t="s">
        <v>377</v>
      </c>
      <c r="B144" s="43"/>
      <c r="C144" s="43"/>
      <c r="D144" s="45"/>
      <c r="E144" s="45">
        <v>13</v>
      </c>
      <c r="F144" s="45">
        <v>15</v>
      </c>
      <c r="G144" s="45">
        <v>11</v>
      </c>
      <c r="H144" s="45"/>
      <c r="I144" s="45"/>
      <c r="J144" s="45"/>
    </row>
    <row r="145" spans="1:22" s="43" customFormat="1">
      <c r="A145" s="40"/>
      <c r="B145" s="40"/>
      <c r="C145" s="40"/>
      <c r="D145" s="42"/>
      <c r="E145" s="42"/>
      <c r="F145" s="42"/>
      <c r="G145" s="42"/>
      <c r="H145" s="42"/>
      <c r="I145" s="42"/>
      <c r="J145" s="42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</row>
    <row r="146" spans="1:22">
      <c r="A146" s="43" t="s">
        <v>378</v>
      </c>
      <c r="B146" s="43"/>
      <c r="C146" s="43"/>
      <c r="D146" s="45"/>
      <c r="E146" s="45">
        <v>14</v>
      </c>
      <c r="F146" s="45">
        <v>12</v>
      </c>
      <c r="G146" s="45">
        <v>12</v>
      </c>
      <c r="H146" s="45"/>
      <c r="I146" s="45"/>
      <c r="J146" s="45"/>
    </row>
    <row r="147" spans="1:22" s="43" customFormat="1">
      <c r="A147" s="40"/>
      <c r="B147" s="40"/>
      <c r="C147" s="40"/>
      <c r="D147" s="42"/>
      <c r="E147" s="42"/>
      <c r="F147" s="42"/>
      <c r="G147" s="42"/>
      <c r="H147" s="42"/>
      <c r="I147" s="42"/>
      <c r="J147" s="42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</row>
    <row r="148" spans="1:22">
      <c r="A148" s="43"/>
      <c r="B148" s="43"/>
      <c r="C148" s="43"/>
      <c r="D148" s="45"/>
      <c r="E148" s="45"/>
      <c r="F148" s="45"/>
      <c r="G148" s="45"/>
      <c r="H148" s="45"/>
      <c r="I148" s="45"/>
      <c r="J148" s="45"/>
    </row>
    <row r="149" spans="1:22" s="43" customFormat="1">
      <c r="B149" s="40"/>
      <c r="C149" s="40"/>
      <c r="D149" s="42"/>
      <c r="E149" s="42"/>
      <c r="F149" s="42"/>
      <c r="G149" s="42"/>
      <c r="H149" s="42"/>
      <c r="I149" s="42"/>
      <c r="J149" s="42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</row>
    <row r="150" spans="1:22">
      <c r="B150" s="43"/>
      <c r="C150" s="43"/>
      <c r="D150" s="45"/>
      <c r="E150" s="45"/>
      <c r="F150" s="45"/>
      <c r="G150" s="45"/>
      <c r="H150" s="45"/>
      <c r="I150" s="45"/>
      <c r="J150" s="45"/>
    </row>
    <row r="151" spans="1:22" s="43" customFormat="1">
      <c r="B151" s="40"/>
      <c r="C151" s="40"/>
      <c r="D151" s="42"/>
      <c r="E151" s="42"/>
      <c r="F151" s="42"/>
      <c r="G151" s="42"/>
      <c r="H151" s="42"/>
      <c r="I151" s="42"/>
      <c r="J151" s="42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</row>
    <row r="152" spans="1:22">
      <c r="B152" s="43"/>
      <c r="C152" s="43"/>
      <c r="D152" s="45"/>
      <c r="E152" s="45"/>
      <c r="F152" s="45"/>
      <c r="G152" s="45"/>
      <c r="H152" s="45"/>
      <c r="I152" s="45"/>
      <c r="J152" s="45"/>
    </row>
    <row r="153" spans="1:22" s="43" customFormat="1">
      <c r="B153" s="42"/>
      <c r="C153" s="42"/>
      <c r="D153" s="42"/>
      <c r="E153" s="42"/>
      <c r="F153" s="42"/>
      <c r="G153" s="42"/>
      <c r="H153" s="42"/>
      <c r="I153" s="42"/>
      <c r="J153" s="42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</row>
    <row r="155" spans="1:22" s="43" customFormat="1">
      <c r="A155" s="40"/>
      <c r="B155" s="42"/>
      <c r="C155" s="42"/>
      <c r="D155" s="42"/>
      <c r="E155" s="42"/>
      <c r="F155" s="42"/>
      <c r="G155" s="42"/>
      <c r="H155" s="42"/>
      <c r="I155" s="42"/>
      <c r="J155" s="42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</row>
    <row r="157" spans="1:22" s="43" customFormat="1">
      <c r="A157" s="40"/>
      <c r="B157" s="42"/>
      <c r="C157" s="42"/>
      <c r="D157" s="42"/>
      <c r="E157" s="42"/>
      <c r="F157" s="42"/>
      <c r="G157" s="42"/>
      <c r="H157" s="42"/>
      <c r="I157" s="42"/>
      <c r="J157" s="42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</row>
    <row r="159" spans="1:22" s="43" customFormat="1">
      <c r="A159" s="40"/>
      <c r="B159" s="42"/>
      <c r="C159" s="42"/>
      <c r="D159" s="42"/>
      <c r="E159" s="42"/>
      <c r="F159" s="42"/>
      <c r="G159" s="42"/>
      <c r="H159" s="42"/>
      <c r="I159" s="42"/>
      <c r="J159" s="42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</row>
    <row r="161" spans="1:22" s="43" customFormat="1">
      <c r="A161" s="40"/>
      <c r="B161" s="42"/>
      <c r="C161" s="42"/>
      <c r="D161" s="42"/>
      <c r="E161" s="42"/>
      <c r="F161" s="42"/>
      <c r="G161" s="42"/>
      <c r="H161" s="42"/>
      <c r="I161" s="42"/>
      <c r="J161" s="42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</row>
  </sheetData>
  <phoneticPr fontId="1"/>
  <pageMargins left="0.7" right="0.7" top="0.75" bottom="0.75" header="0.3" footer="0.3"/>
  <pageSetup paperSize="9" scale="8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V161"/>
  <sheetViews>
    <sheetView topLeftCell="A104" zoomScaleNormal="100" zoomScaleSheetLayoutView="100" workbookViewId="0">
      <selection activeCell="H137" sqref="H137"/>
    </sheetView>
  </sheetViews>
  <sheetFormatPr defaultColWidth="9" defaultRowHeight="15"/>
  <cols>
    <col min="1" max="1" width="10.625" style="33" customWidth="1"/>
    <col min="2" max="10" width="9" style="35"/>
    <col min="11" max="16384" width="9" style="33"/>
  </cols>
  <sheetData>
    <row r="1" spans="1:5" s="32" customFormat="1">
      <c r="A1" s="32" t="s">
        <v>372</v>
      </c>
      <c r="D1" s="32" t="s">
        <v>338</v>
      </c>
      <c r="E1" s="32" t="s">
        <v>339</v>
      </c>
    </row>
    <row r="2" spans="1:5" s="32" customFormat="1">
      <c r="A2" s="32" t="s">
        <v>373</v>
      </c>
    </row>
    <row r="3" spans="1:5" s="32" customFormat="1">
      <c r="A3" s="32" t="s">
        <v>341</v>
      </c>
      <c r="B3" s="32" t="s">
        <v>341</v>
      </c>
      <c r="C3" s="32" t="s">
        <v>341</v>
      </c>
      <c r="D3" s="32" t="s">
        <v>341</v>
      </c>
    </row>
    <row r="4" spans="1:5" s="32" customFormat="1">
      <c r="A4" s="32" t="s">
        <v>342</v>
      </c>
      <c r="B4" s="32">
        <v>0</v>
      </c>
      <c r="C4" s="32">
        <v>2</v>
      </c>
      <c r="D4" s="32">
        <v>4</v>
      </c>
    </row>
    <row r="5" spans="1:5" s="32" customFormat="1">
      <c r="A5" s="32" t="s">
        <v>341</v>
      </c>
      <c r="B5" s="32" t="s">
        <v>341</v>
      </c>
      <c r="C5" s="32" t="s">
        <v>341</v>
      </c>
      <c r="D5" s="32" t="s">
        <v>341</v>
      </c>
    </row>
    <row r="6" spans="1:5" s="32" customFormat="1">
      <c r="A6" s="32">
        <v>1</v>
      </c>
      <c r="B6" s="32">
        <v>212</v>
      </c>
      <c r="C6" s="32">
        <v>284</v>
      </c>
      <c r="D6" s="32">
        <v>421</v>
      </c>
    </row>
    <row r="7" spans="1:5" s="32" customFormat="1">
      <c r="A7" s="32">
        <v>2</v>
      </c>
      <c r="B7" s="32">
        <v>198</v>
      </c>
      <c r="C7" s="32">
        <v>342</v>
      </c>
      <c r="D7" s="32">
        <v>536</v>
      </c>
    </row>
    <row r="8" spans="1:5" s="32" customFormat="1">
      <c r="A8" s="32">
        <v>3</v>
      </c>
      <c r="B8" s="32">
        <v>239</v>
      </c>
      <c r="C8" s="32">
        <v>359</v>
      </c>
      <c r="D8" s="32">
        <v>369</v>
      </c>
    </row>
    <row r="9" spans="1:5" s="32" customFormat="1">
      <c r="A9" s="32">
        <v>4</v>
      </c>
      <c r="B9" s="32">
        <v>219</v>
      </c>
      <c r="C9" s="32">
        <v>279</v>
      </c>
      <c r="D9" s="32">
        <v>494</v>
      </c>
    </row>
    <row r="10" spans="1:5" s="32" customFormat="1">
      <c r="A10" s="32">
        <v>5</v>
      </c>
      <c r="B10" s="32">
        <v>206</v>
      </c>
      <c r="C10" s="32">
        <v>299</v>
      </c>
      <c r="D10" s="32">
        <v>442</v>
      </c>
    </row>
    <row r="11" spans="1:5" s="32" customFormat="1">
      <c r="A11" s="32">
        <v>6</v>
      </c>
      <c r="B11" s="32">
        <v>174</v>
      </c>
      <c r="C11" s="32">
        <v>229</v>
      </c>
      <c r="D11" s="32">
        <v>318</v>
      </c>
    </row>
    <row r="12" spans="1:5" s="32" customFormat="1">
      <c r="A12" s="32" t="s">
        <v>372</v>
      </c>
      <c r="D12" s="32" t="s">
        <v>338</v>
      </c>
      <c r="E12" s="32" t="s">
        <v>339</v>
      </c>
    </row>
    <row r="13" spans="1:5" s="32" customFormat="1">
      <c r="A13" s="32" t="s">
        <v>374</v>
      </c>
    </row>
    <row r="14" spans="1:5" s="32" customFormat="1">
      <c r="A14" s="32" t="s">
        <v>341</v>
      </c>
      <c r="B14" s="32" t="s">
        <v>341</v>
      </c>
      <c r="C14" s="32" t="s">
        <v>341</v>
      </c>
      <c r="D14" s="32" t="s">
        <v>341</v>
      </c>
    </row>
    <row r="15" spans="1:5" s="32" customFormat="1">
      <c r="A15" s="32" t="s">
        <v>342</v>
      </c>
      <c r="B15" s="32">
        <v>0</v>
      </c>
      <c r="C15" s="32">
        <v>2</v>
      </c>
      <c r="D15" s="32">
        <v>4</v>
      </c>
    </row>
    <row r="16" spans="1:5" s="32" customFormat="1">
      <c r="A16" s="32" t="s">
        <v>341</v>
      </c>
      <c r="B16" s="32" t="s">
        <v>341</v>
      </c>
      <c r="C16" s="32" t="s">
        <v>341</v>
      </c>
      <c r="D16" s="32" t="s">
        <v>341</v>
      </c>
    </row>
    <row r="17" spans="1:5" s="32" customFormat="1">
      <c r="A17" s="32">
        <v>1</v>
      </c>
      <c r="B17" s="32">
        <v>209</v>
      </c>
      <c r="C17" s="32">
        <v>268</v>
      </c>
      <c r="D17" s="32">
        <v>315</v>
      </c>
    </row>
    <row r="18" spans="1:5" s="32" customFormat="1">
      <c r="A18" s="32">
        <v>2</v>
      </c>
      <c r="B18" s="32">
        <v>176</v>
      </c>
      <c r="C18" s="32">
        <v>295</v>
      </c>
      <c r="D18" s="32">
        <v>382</v>
      </c>
    </row>
    <row r="19" spans="1:5" s="32" customFormat="1">
      <c r="A19" s="32">
        <v>3</v>
      </c>
      <c r="B19" s="32">
        <v>206</v>
      </c>
      <c r="C19" s="32">
        <v>345</v>
      </c>
      <c r="D19" s="32">
        <v>494</v>
      </c>
    </row>
    <row r="20" spans="1:5" s="32" customFormat="1">
      <c r="A20" s="32">
        <v>4</v>
      </c>
      <c r="B20" s="32">
        <v>228</v>
      </c>
      <c r="C20" s="32">
        <v>461</v>
      </c>
      <c r="D20" s="32">
        <v>511</v>
      </c>
    </row>
    <row r="21" spans="1:5" s="32" customFormat="1">
      <c r="A21" s="32">
        <v>5</v>
      </c>
      <c r="B21" s="32">
        <v>193</v>
      </c>
      <c r="C21" s="32">
        <v>262</v>
      </c>
      <c r="D21" s="32">
        <v>254</v>
      </c>
    </row>
    <row r="22" spans="1:5" s="32" customFormat="1">
      <c r="A22" s="32">
        <v>6</v>
      </c>
      <c r="B22" s="32">
        <v>226</v>
      </c>
      <c r="C22" s="32">
        <v>247</v>
      </c>
      <c r="D22" s="32">
        <v>290</v>
      </c>
    </row>
    <row r="23" spans="1:5" s="32" customFormat="1">
      <c r="A23" s="32" t="s">
        <v>372</v>
      </c>
      <c r="D23" s="32" t="s">
        <v>338</v>
      </c>
      <c r="E23" s="32" t="s">
        <v>339</v>
      </c>
    </row>
    <row r="24" spans="1:5" s="32" customFormat="1">
      <c r="A24" s="32" t="s">
        <v>375</v>
      </c>
    </row>
    <row r="25" spans="1:5" s="32" customFormat="1">
      <c r="A25" s="32" t="s">
        <v>341</v>
      </c>
      <c r="B25" s="32" t="s">
        <v>341</v>
      </c>
      <c r="C25" s="32" t="s">
        <v>341</v>
      </c>
      <c r="D25" s="32" t="s">
        <v>341</v>
      </c>
    </row>
    <row r="26" spans="1:5" s="32" customFormat="1">
      <c r="A26" s="32" t="s">
        <v>342</v>
      </c>
      <c r="B26" s="32">
        <v>0</v>
      </c>
      <c r="C26" s="32">
        <v>2</v>
      </c>
      <c r="D26" s="32">
        <v>4</v>
      </c>
    </row>
    <row r="27" spans="1:5" s="32" customFormat="1">
      <c r="A27" s="32" t="s">
        <v>341</v>
      </c>
      <c r="B27" s="32" t="s">
        <v>341</v>
      </c>
      <c r="C27" s="32" t="s">
        <v>341</v>
      </c>
      <c r="D27" s="32" t="s">
        <v>341</v>
      </c>
    </row>
    <row r="28" spans="1:5" s="32" customFormat="1">
      <c r="A28" s="32">
        <v>1</v>
      </c>
      <c r="B28" s="32">
        <v>191</v>
      </c>
      <c r="C28" s="32">
        <v>359</v>
      </c>
      <c r="D28" s="32">
        <v>387</v>
      </c>
    </row>
    <row r="29" spans="1:5" s="32" customFormat="1">
      <c r="A29" s="32">
        <v>2</v>
      </c>
      <c r="B29" s="32">
        <v>209</v>
      </c>
      <c r="C29" s="32">
        <v>340</v>
      </c>
      <c r="D29" s="32">
        <v>387</v>
      </c>
    </row>
    <row r="30" spans="1:5" s="32" customFormat="1">
      <c r="A30" s="32">
        <v>3</v>
      </c>
      <c r="B30" s="32">
        <v>223</v>
      </c>
      <c r="C30" s="32">
        <v>317</v>
      </c>
      <c r="D30" s="32">
        <v>397</v>
      </c>
    </row>
    <row r="31" spans="1:5" s="32" customFormat="1">
      <c r="A31" s="32">
        <v>4</v>
      </c>
      <c r="B31" s="32">
        <v>206</v>
      </c>
      <c r="C31" s="32">
        <v>170</v>
      </c>
      <c r="D31" s="32">
        <v>247</v>
      </c>
    </row>
    <row r="32" spans="1:5" s="32" customFormat="1">
      <c r="A32" s="32">
        <v>5</v>
      </c>
      <c r="B32" s="32">
        <v>238</v>
      </c>
      <c r="C32" s="32">
        <v>402</v>
      </c>
      <c r="D32" s="32">
        <v>507</v>
      </c>
    </row>
    <row r="33" spans="1:5" s="32" customFormat="1">
      <c r="A33" s="32">
        <v>6</v>
      </c>
      <c r="B33" s="32">
        <v>180</v>
      </c>
      <c r="C33" s="32">
        <v>313</v>
      </c>
      <c r="D33" s="32">
        <v>310</v>
      </c>
    </row>
    <row r="34" spans="1:5" s="32" customFormat="1">
      <c r="A34" s="32" t="s">
        <v>372</v>
      </c>
      <c r="D34" s="32" t="s">
        <v>338</v>
      </c>
      <c r="E34" s="32" t="s">
        <v>339</v>
      </c>
    </row>
    <row r="35" spans="1:5" s="32" customFormat="1">
      <c r="A35" s="32" t="s">
        <v>376</v>
      </c>
    </row>
    <row r="36" spans="1:5" s="32" customFormat="1">
      <c r="A36" s="32" t="s">
        <v>341</v>
      </c>
      <c r="B36" s="32" t="s">
        <v>341</v>
      </c>
      <c r="C36" s="32" t="s">
        <v>341</v>
      </c>
      <c r="D36" s="32" t="s">
        <v>341</v>
      </c>
    </row>
    <row r="37" spans="1:5" s="32" customFormat="1">
      <c r="A37" s="32" t="s">
        <v>342</v>
      </c>
      <c r="B37" s="32">
        <v>0</v>
      </c>
      <c r="C37" s="32">
        <v>2</v>
      </c>
      <c r="D37" s="32">
        <v>4</v>
      </c>
    </row>
    <row r="38" spans="1:5" s="32" customFormat="1">
      <c r="A38" s="32" t="s">
        <v>341</v>
      </c>
      <c r="B38" s="32" t="s">
        <v>341</v>
      </c>
      <c r="C38" s="32" t="s">
        <v>341</v>
      </c>
      <c r="D38" s="32" t="s">
        <v>341</v>
      </c>
    </row>
    <row r="39" spans="1:5" s="32" customFormat="1">
      <c r="A39" s="32">
        <v>1</v>
      </c>
      <c r="B39" s="32">
        <v>182</v>
      </c>
      <c r="C39" s="32">
        <v>211</v>
      </c>
      <c r="D39" s="32">
        <v>125</v>
      </c>
    </row>
    <row r="40" spans="1:5" s="32" customFormat="1">
      <c r="A40" s="32">
        <v>2</v>
      </c>
      <c r="B40" s="32">
        <v>186</v>
      </c>
      <c r="C40" s="32">
        <v>180</v>
      </c>
      <c r="D40" s="32">
        <v>182</v>
      </c>
    </row>
    <row r="41" spans="1:5" s="32" customFormat="1">
      <c r="A41" s="32">
        <v>3</v>
      </c>
      <c r="B41" s="32">
        <v>214</v>
      </c>
      <c r="C41" s="32">
        <v>182</v>
      </c>
      <c r="D41" s="32">
        <v>178</v>
      </c>
    </row>
    <row r="42" spans="1:5" s="32" customFormat="1">
      <c r="A42" s="32">
        <v>4</v>
      </c>
      <c r="B42" s="32">
        <v>218</v>
      </c>
      <c r="C42" s="32">
        <v>239</v>
      </c>
      <c r="D42" s="32">
        <v>174</v>
      </c>
    </row>
    <row r="43" spans="1:5" s="32" customFormat="1">
      <c r="A43" s="32">
        <v>5</v>
      </c>
      <c r="B43" s="32">
        <v>236</v>
      </c>
      <c r="C43" s="32">
        <v>199</v>
      </c>
      <c r="D43" s="32">
        <v>149</v>
      </c>
    </row>
    <row r="44" spans="1:5" s="32" customFormat="1">
      <c r="A44" s="32">
        <v>6</v>
      </c>
      <c r="B44" s="32">
        <v>205</v>
      </c>
      <c r="C44" s="32">
        <v>252</v>
      </c>
      <c r="D44" s="32">
        <v>170</v>
      </c>
    </row>
    <row r="45" spans="1:5" s="32" customFormat="1">
      <c r="A45" s="32" t="s">
        <v>372</v>
      </c>
      <c r="D45" s="32" t="s">
        <v>338</v>
      </c>
      <c r="E45" s="32" t="s">
        <v>339</v>
      </c>
    </row>
    <row r="46" spans="1:5" s="32" customFormat="1">
      <c r="A46" s="32" t="s">
        <v>377</v>
      </c>
    </row>
    <row r="47" spans="1:5" s="32" customFormat="1">
      <c r="A47" s="32" t="s">
        <v>341</v>
      </c>
      <c r="B47" s="32" t="s">
        <v>341</v>
      </c>
      <c r="C47" s="32" t="s">
        <v>341</v>
      </c>
      <c r="D47" s="32" t="s">
        <v>341</v>
      </c>
    </row>
    <row r="48" spans="1:5" s="32" customFormat="1">
      <c r="A48" s="32" t="s">
        <v>342</v>
      </c>
      <c r="B48" s="32">
        <v>0</v>
      </c>
      <c r="C48" s="32">
        <v>2</v>
      </c>
      <c r="D48" s="32">
        <v>4</v>
      </c>
    </row>
    <row r="49" spans="1:5" s="32" customFormat="1">
      <c r="A49" s="32" t="s">
        <v>341</v>
      </c>
      <c r="B49" s="32" t="s">
        <v>341</v>
      </c>
      <c r="C49" s="32" t="s">
        <v>341</v>
      </c>
      <c r="D49" s="32" t="s">
        <v>341</v>
      </c>
    </row>
    <row r="50" spans="1:5" s="32" customFormat="1">
      <c r="A50" s="32">
        <v>1</v>
      </c>
      <c r="B50" s="32">
        <v>239</v>
      </c>
      <c r="C50" s="32">
        <v>106</v>
      </c>
      <c r="D50" s="32">
        <v>28</v>
      </c>
    </row>
    <row r="51" spans="1:5" s="32" customFormat="1">
      <c r="A51" s="32">
        <v>2</v>
      </c>
      <c r="B51" s="32">
        <v>207</v>
      </c>
      <c r="C51" s="32">
        <v>92</v>
      </c>
      <c r="D51" s="32">
        <v>32</v>
      </c>
    </row>
    <row r="52" spans="1:5" s="32" customFormat="1">
      <c r="A52" s="32">
        <v>3</v>
      </c>
      <c r="B52" s="32">
        <v>225</v>
      </c>
      <c r="C52" s="32">
        <v>101</v>
      </c>
      <c r="D52" s="32">
        <v>38</v>
      </c>
    </row>
    <row r="53" spans="1:5" s="32" customFormat="1">
      <c r="A53" s="32">
        <v>4</v>
      </c>
      <c r="B53" s="32">
        <v>191</v>
      </c>
      <c r="C53" s="32">
        <v>63</v>
      </c>
      <c r="D53" s="32">
        <v>31</v>
      </c>
    </row>
    <row r="54" spans="1:5" s="32" customFormat="1">
      <c r="A54" s="32">
        <v>5</v>
      </c>
      <c r="B54" s="32">
        <v>201</v>
      </c>
      <c r="C54" s="32">
        <v>102</v>
      </c>
      <c r="D54" s="32">
        <v>22</v>
      </c>
    </row>
    <row r="55" spans="1:5" s="32" customFormat="1">
      <c r="A55" s="32">
        <v>6</v>
      </c>
      <c r="B55" s="32">
        <v>183</v>
      </c>
      <c r="C55" s="32">
        <v>74</v>
      </c>
      <c r="D55" s="32">
        <v>36</v>
      </c>
    </row>
    <row r="56" spans="1:5" s="32" customFormat="1">
      <c r="A56" s="32" t="s">
        <v>372</v>
      </c>
      <c r="D56" s="32" t="s">
        <v>338</v>
      </c>
      <c r="E56" s="32" t="s">
        <v>339</v>
      </c>
    </row>
    <row r="57" spans="1:5" s="32" customFormat="1">
      <c r="A57" s="32" t="s">
        <v>378</v>
      </c>
    </row>
    <row r="58" spans="1:5" s="32" customFormat="1">
      <c r="A58" s="32" t="s">
        <v>341</v>
      </c>
      <c r="B58" s="32" t="s">
        <v>341</v>
      </c>
      <c r="C58" s="32" t="s">
        <v>341</v>
      </c>
      <c r="D58" s="32" t="s">
        <v>341</v>
      </c>
    </row>
    <row r="59" spans="1:5" s="32" customFormat="1">
      <c r="A59" s="32" t="s">
        <v>342</v>
      </c>
      <c r="B59" s="32">
        <v>0</v>
      </c>
      <c r="C59" s="32">
        <v>2</v>
      </c>
      <c r="D59" s="32">
        <v>4</v>
      </c>
    </row>
    <row r="60" spans="1:5" s="32" customFormat="1">
      <c r="A60" s="32" t="s">
        <v>341</v>
      </c>
      <c r="B60" s="32" t="s">
        <v>341</v>
      </c>
      <c r="C60" s="32" t="s">
        <v>341</v>
      </c>
      <c r="D60" s="32" t="s">
        <v>341</v>
      </c>
    </row>
    <row r="61" spans="1:5" s="32" customFormat="1">
      <c r="A61" s="32">
        <v>1</v>
      </c>
      <c r="B61" s="32">
        <v>176</v>
      </c>
      <c r="C61" s="32">
        <v>276</v>
      </c>
      <c r="D61" s="32">
        <v>596</v>
      </c>
    </row>
    <row r="62" spans="1:5" s="32" customFormat="1">
      <c r="A62" s="32">
        <v>2</v>
      </c>
      <c r="B62" s="32">
        <v>197</v>
      </c>
      <c r="C62" s="32">
        <v>328</v>
      </c>
      <c r="D62" s="32">
        <v>399</v>
      </c>
    </row>
    <row r="63" spans="1:5" s="32" customFormat="1">
      <c r="A63" s="32">
        <v>3</v>
      </c>
      <c r="B63" s="32">
        <v>218</v>
      </c>
      <c r="C63" s="32">
        <v>311</v>
      </c>
      <c r="D63" s="32">
        <v>455</v>
      </c>
    </row>
    <row r="64" spans="1:5" s="32" customFormat="1">
      <c r="A64" s="32">
        <v>4</v>
      </c>
      <c r="B64" s="32">
        <v>202</v>
      </c>
      <c r="C64" s="32">
        <v>354</v>
      </c>
      <c r="D64" s="32">
        <v>388</v>
      </c>
    </row>
    <row r="65" spans="1:21" s="32" customFormat="1">
      <c r="A65" s="32">
        <v>5</v>
      </c>
      <c r="B65" s="32">
        <v>229</v>
      </c>
      <c r="C65" s="32">
        <v>322</v>
      </c>
      <c r="D65" s="32">
        <v>412</v>
      </c>
    </row>
    <row r="66" spans="1:21" s="32" customFormat="1">
      <c r="A66" s="32">
        <v>6</v>
      </c>
      <c r="B66" s="32">
        <v>224</v>
      </c>
      <c r="C66" s="32">
        <v>411</v>
      </c>
      <c r="D66" s="32">
        <v>461</v>
      </c>
    </row>
    <row r="67" spans="1:21" s="32" customFormat="1"/>
    <row r="68" spans="1:21" s="32" customFormat="1"/>
    <row r="69" spans="1:21">
      <c r="A69" s="33" t="s">
        <v>341</v>
      </c>
      <c r="B69" s="33" t="s">
        <v>341</v>
      </c>
      <c r="C69" s="33" t="s">
        <v>341</v>
      </c>
      <c r="D69" s="33" t="s">
        <v>341</v>
      </c>
      <c r="E69" s="33" t="s">
        <v>341</v>
      </c>
      <c r="F69" s="34" t="s">
        <v>341</v>
      </c>
      <c r="G69" s="35" t="s">
        <v>341</v>
      </c>
      <c r="H69" s="35" t="s">
        <v>341</v>
      </c>
      <c r="I69" s="35" t="s">
        <v>341</v>
      </c>
      <c r="K69" s="35"/>
      <c r="L69" s="35"/>
    </row>
    <row r="70" spans="1:21">
      <c r="A70" s="33" t="s">
        <v>379</v>
      </c>
      <c r="B70" s="33"/>
      <c r="C70" s="33"/>
      <c r="D70" s="33"/>
      <c r="E70" s="33"/>
      <c r="F70" s="34"/>
      <c r="H70" s="35" t="s">
        <v>338</v>
      </c>
      <c r="K70" s="35"/>
      <c r="L70" s="35"/>
    </row>
    <row r="71" spans="1:21">
      <c r="A71" s="33" t="s">
        <v>341</v>
      </c>
      <c r="B71" s="33" t="s">
        <v>341</v>
      </c>
      <c r="C71" s="33" t="s">
        <v>341</v>
      </c>
      <c r="D71" s="33" t="s">
        <v>341</v>
      </c>
      <c r="E71" s="33" t="s">
        <v>341</v>
      </c>
      <c r="F71" s="34" t="s">
        <v>341</v>
      </c>
      <c r="G71" s="35" t="s">
        <v>341</v>
      </c>
      <c r="H71" s="35" t="s">
        <v>341</v>
      </c>
      <c r="I71" s="35" t="s">
        <v>341</v>
      </c>
      <c r="K71" s="35"/>
      <c r="L71" s="35"/>
    </row>
    <row r="72" spans="1:21">
      <c r="A72" s="33" t="s">
        <v>347</v>
      </c>
      <c r="B72" s="33"/>
      <c r="C72" s="33"/>
      <c r="D72" s="33"/>
      <c r="E72" s="33"/>
      <c r="F72" s="34" t="s">
        <v>348</v>
      </c>
      <c r="G72" s="35">
        <v>0</v>
      </c>
      <c r="H72" s="35">
        <v>2</v>
      </c>
      <c r="I72" s="35">
        <v>4</v>
      </c>
      <c r="K72" s="35"/>
      <c r="L72" s="35"/>
    </row>
    <row r="73" spans="1:21">
      <c r="A73" s="33" t="s">
        <v>341</v>
      </c>
      <c r="B73" s="33" t="s">
        <v>341</v>
      </c>
      <c r="C73" s="33" t="s">
        <v>341</v>
      </c>
      <c r="D73" s="33" t="s">
        <v>341</v>
      </c>
      <c r="E73" s="33" t="s">
        <v>341</v>
      </c>
      <c r="F73" s="34" t="s">
        <v>341</v>
      </c>
      <c r="G73" s="35" t="s">
        <v>341</v>
      </c>
      <c r="H73" s="35" t="s">
        <v>341</v>
      </c>
      <c r="I73" s="35" t="s">
        <v>341</v>
      </c>
      <c r="K73" s="35"/>
      <c r="L73" s="35"/>
    </row>
    <row r="74" spans="1:21">
      <c r="A74" s="33" t="s">
        <v>380</v>
      </c>
      <c r="B74" s="33"/>
      <c r="C74" s="33"/>
      <c r="D74" s="33"/>
      <c r="E74" s="33"/>
      <c r="F74" s="34">
        <v>6</v>
      </c>
      <c r="G74" s="35">
        <v>208</v>
      </c>
      <c r="H74" s="35">
        <v>299</v>
      </c>
      <c r="I74" s="35">
        <v>430</v>
      </c>
      <c r="K74" s="35"/>
      <c r="L74" s="35"/>
    </row>
    <row r="75" spans="1:21">
      <c r="A75" s="36"/>
      <c r="B75" s="36"/>
      <c r="C75" s="36"/>
      <c r="D75" s="36"/>
      <c r="E75" s="36"/>
      <c r="F75" s="37"/>
      <c r="G75" s="38" t="s">
        <v>366</v>
      </c>
      <c r="H75" s="38" t="s">
        <v>381</v>
      </c>
      <c r="I75" s="38" t="s">
        <v>382</v>
      </c>
      <c r="J75" s="38"/>
      <c r="K75" s="38"/>
      <c r="L75" s="38"/>
      <c r="M75" s="36"/>
      <c r="N75" s="36"/>
      <c r="O75" s="36"/>
      <c r="P75" s="36"/>
      <c r="Q75" s="36"/>
      <c r="R75" s="36"/>
      <c r="S75" s="36"/>
      <c r="T75" s="36"/>
      <c r="U75" s="36"/>
    </row>
    <row r="76" spans="1:21">
      <c r="A76" s="33" t="s">
        <v>383</v>
      </c>
      <c r="B76" s="33"/>
      <c r="C76" s="33"/>
      <c r="D76" s="33"/>
      <c r="E76" s="33"/>
      <c r="F76" s="34">
        <v>6</v>
      </c>
      <c r="G76" s="35">
        <v>206</v>
      </c>
      <c r="H76" s="35">
        <v>313</v>
      </c>
      <c r="I76" s="35">
        <v>374</v>
      </c>
      <c r="K76" s="35"/>
      <c r="L76" s="35"/>
    </row>
    <row r="77" spans="1:21">
      <c r="A77" s="36"/>
      <c r="B77" s="36"/>
      <c r="C77" s="36"/>
      <c r="D77" s="36"/>
      <c r="E77" s="36"/>
      <c r="F77" s="37"/>
      <c r="G77" s="38" t="s">
        <v>367</v>
      </c>
      <c r="H77" s="38" t="s">
        <v>382</v>
      </c>
      <c r="I77" s="38" t="s">
        <v>384</v>
      </c>
      <c r="J77" s="38"/>
      <c r="K77" s="38"/>
      <c r="L77" s="38"/>
      <c r="M77" s="36"/>
      <c r="N77" s="36"/>
      <c r="O77" s="36"/>
      <c r="P77" s="36"/>
      <c r="Q77" s="36"/>
      <c r="R77" s="36"/>
      <c r="S77" s="36"/>
      <c r="T77" s="36"/>
      <c r="U77" s="36"/>
    </row>
    <row r="78" spans="1:21">
      <c r="A78" s="33" t="s">
        <v>385</v>
      </c>
      <c r="B78" s="33"/>
      <c r="C78" s="33"/>
      <c r="D78" s="33"/>
      <c r="E78" s="33"/>
      <c r="F78" s="34">
        <v>6</v>
      </c>
      <c r="G78" s="35">
        <v>208</v>
      </c>
      <c r="H78" s="35">
        <v>317</v>
      </c>
      <c r="I78" s="35">
        <v>373</v>
      </c>
      <c r="K78" s="35"/>
      <c r="L78" s="35"/>
    </row>
    <row r="79" spans="1:21">
      <c r="A79" s="36"/>
      <c r="B79" s="36"/>
      <c r="C79" s="36"/>
      <c r="D79" s="36"/>
      <c r="E79" s="36"/>
      <c r="F79" s="37"/>
      <c r="G79" s="38" t="s">
        <v>366</v>
      </c>
      <c r="H79" s="38" t="s">
        <v>352</v>
      </c>
      <c r="I79" s="38" t="s">
        <v>363</v>
      </c>
      <c r="J79" s="38"/>
      <c r="K79" s="38"/>
      <c r="L79" s="38"/>
      <c r="M79" s="36"/>
      <c r="N79" s="36"/>
      <c r="O79" s="36"/>
      <c r="P79" s="36"/>
      <c r="Q79" s="36"/>
      <c r="R79" s="36"/>
      <c r="S79" s="36"/>
      <c r="T79" s="36"/>
      <c r="U79" s="36"/>
    </row>
    <row r="80" spans="1:21">
      <c r="A80" s="33" t="s">
        <v>386</v>
      </c>
      <c r="B80" s="33"/>
      <c r="C80" s="33"/>
      <c r="D80" s="33"/>
      <c r="E80" s="33"/>
      <c r="F80" s="34">
        <v>6</v>
      </c>
      <c r="G80" s="35">
        <v>207</v>
      </c>
      <c r="H80" s="35">
        <v>211</v>
      </c>
      <c r="I80" s="35">
        <v>163</v>
      </c>
      <c r="K80" s="35"/>
      <c r="L80" s="35"/>
    </row>
    <row r="81" spans="1:21">
      <c r="A81" s="36"/>
      <c r="B81" s="36"/>
      <c r="C81" s="36"/>
      <c r="D81" s="36"/>
      <c r="E81" s="36"/>
      <c r="F81" s="37"/>
      <c r="G81" s="38" t="s">
        <v>367</v>
      </c>
      <c r="H81" s="38" t="s">
        <v>359</v>
      </c>
      <c r="I81" s="38" t="s">
        <v>366</v>
      </c>
      <c r="J81" s="38"/>
      <c r="K81" s="38"/>
      <c r="L81" s="38"/>
      <c r="M81" s="36"/>
      <c r="N81" s="36"/>
      <c r="O81" s="36"/>
      <c r="P81" s="36"/>
      <c r="Q81" s="36"/>
      <c r="R81" s="36"/>
      <c r="S81" s="36"/>
      <c r="T81" s="36"/>
      <c r="U81" s="36"/>
    </row>
    <row r="82" spans="1:21">
      <c r="A82" s="33" t="s">
        <v>368</v>
      </c>
      <c r="B82" s="33"/>
      <c r="C82" s="33"/>
      <c r="D82" s="33"/>
      <c r="E82" s="33"/>
      <c r="F82" s="34">
        <v>6</v>
      </c>
      <c r="G82" s="35">
        <v>208</v>
      </c>
      <c r="H82" s="35">
        <v>90</v>
      </c>
      <c r="I82" s="35">
        <v>31</v>
      </c>
      <c r="K82" s="35"/>
      <c r="L82" s="35"/>
    </row>
    <row r="83" spans="1:21">
      <c r="A83" s="36"/>
      <c r="B83" s="36"/>
      <c r="C83" s="36"/>
      <c r="D83" s="36"/>
      <c r="E83" s="36"/>
      <c r="F83" s="37"/>
      <c r="G83" s="38" t="s">
        <v>366</v>
      </c>
      <c r="H83" s="38" t="s">
        <v>369</v>
      </c>
      <c r="I83" s="38" t="s">
        <v>370</v>
      </c>
      <c r="J83" s="38"/>
      <c r="K83" s="38"/>
      <c r="L83" s="38"/>
      <c r="M83" s="36"/>
      <c r="N83" s="36"/>
      <c r="O83" s="36"/>
      <c r="P83" s="36"/>
      <c r="Q83" s="36"/>
      <c r="R83" s="36"/>
      <c r="S83" s="36"/>
      <c r="T83" s="36"/>
      <c r="U83" s="36"/>
    </row>
    <row r="84" spans="1:21">
      <c r="A84" s="33" t="s">
        <v>387</v>
      </c>
      <c r="B84" s="33"/>
      <c r="C84" s="33"/>
      <c r="D84" s="33"/>
      <c r="E84" s="33"/>
      <c r="F84" s="34">
        <v>6</v>
      </c>
      <c r="G84" s="35">
        <v>208</v>
      </c>
      <c r="H84" s="35">
        <v>334</v>
      </c>
      <c r="I84" s="35">
        <v>452</v>
      </c>
      <c r="K84" s="35"/>
      <c r="L84" s="35"/>
    </row>
    <row r="85" spans="1:21">
      <c r="A85" s="36"/>
      <c r="B85" s="36"/>
      <c r="C85" s="36"/>
      <c r="D85" s="36"/>
      <c r="E85" s="36"/>
      <c r="F85" s="37"/>
      <c r="G85" s="38" t="s">
        <v>367</v>
      </c>
      <c r="H85" s="38" t="s">
        <v>381</v>
      </c>
      <c r="I85" s="38" t="s">
        <v>362</v>
      </c>
      <c r="J85" s="38"/>
      <c r="K85" s="38"/>
      <c r="L85" s="38"/>
      <c r="M85" s="36"/>
      <c r="N85" s="36"/>
      <c r="O85" s="36"/>
      <c r="P85" s="36"/>
      <c r="Q85" s="36"/>
      <c r="R85" s="36"/>
      <c r="S85" s="36"/>
      <c r="T85" s="36"/>
      <c r="U85" s="36"/>
    </row>
    <row r="86" spans="1:21">
      <c r="A86" s="33" t="s">
        <v>341</v>
      </c>
      <c r="B86" s="33" t="s">
        <v>341</v>
      </c>
      <c r="C86" s="33" t="s">
        <v>341</v>
      </c>
      <c r="D86" s="33" t="s">
        <v>341</v>
      </c>
      <c r="E86" s="33" t="s">
        <v>341</v>
      </c>
      <c r="F86" s="34" t="s">
        <v>341</v>
      </c>
      <c r="G86" s="35" t="s">
        <v>341</v>
      </c>
      <c r="H86" s="35" t="s">
        <v>341</v>
      </c>
      <c r="I86" s="35" t="s">
        <v>341</v>
      </c>
      <c r="K86" s="35"/>
      <c r="L86" s="35"/>
    </row>
    <row r="87" spans="1:21" hidden="1">
      <c r="A87" s="36"/>
      <c r="B87" s="36"/>
      <c r="C87" s="36"/>
      <c r="D87" s="36"/>
      <c r="E87" s="36"/>
      <c r="F87" s="38"/>
      <c r="G87" s="38"/>
      <c r="H87" s="38"/>
      <c r="I87" s="38"/>
      <c r="J87" s="38"/>
      <c r="K87" s="38"/>
      <c r="L87" s="38"/>
      <c r="M87" s="36"/>
      <c r="N87" s="36"/>
      <c r="O87" s="36"/>
      <c r="P87" s="36"/>
      <c r="Q87" s="36"/>
      <c r="R87" s="36"/>
      <c r="S87" s="36"/>
      <c r="T87" s="36"/>
      <c r="U87" s="36"/>
    </row>
    <row r="88" spans="1:21" hidden="1">
      <c r="B88" s="33"/>
      <c r="C88" s="33"/>
      <c r="D88" s="33"/>
      <c r="E88" s="33"/>
      <c r="K88" s="35"/>
      <c r="L88" s="35"/>
    </row>
    <row r="89" spans="1:21" s="32" customFormat="1" hidden="1">
      <c r="A89" s="32" t="s">
        <v>341</v>
      </c>
      <c r="F89" s="32" t="s">
        <v>341</v>
      </c>
      <c r="G89" s="32" t="s">
        <v>341</v>
      </c>
      <c r="H89" s="32" t="s">
        <v>341</v>
      </c>
      <c r="I89" s="32" t="s">
        <v>341</v>
      </c>
    </row>
    <row r="90" spans="1:21" s="32" customFormat="1" hidden="1">
      <c r="A90" s="32" t="s">
        <v>388</v>
      </c>
      <c r="G90" s="32" t="s">
        <v>338</v>
      </c>
    </row>
    <row r="91" spans="1:21" s="32" customFormat="1" hidden="1">
      <c r="A91" s="32" t="s">
        <v>341</v>
      </c>
      <c r="F91" s="32" t="s">
        <v>341</v>
      </c>
      <c r="G91" s="32" t="s">
        <v>341</v>
      </c>
      <c r="H91" s="32" t="s">
        <v>341</v>
      </c>
      <c r="I91" s="32" t="s">
        <v>341</v>
      </c>
    </row>
    <row r="92" spans="1:21" s="32" customFormat="1" hidden="1">
      <c r="A92" s="32" t="s">
        <v>347</v>
      </c>
      <c r="F92" s="39" t="s">
        <v>348</v>
      </c>
      <c r="G92" s="32">
        <v>0</v>
      </c>
      <c r="H92" s="32">
        <v>2</v>
      </c>
      <c r="I92" s="32">
        <v>4</v>
      </c>
    </row>
    <row r="93" spans="1:21" s="32" customFormat="1" hidden="1">
      <c r="A93" s="32" t="s">
        <v>341</v>
      </c>
      <c r="F93" s="39" t="s">
        <v>341</v>
      </c>
      <c r="G93" s="32" t="s">
        <v>341</v>
      </c>
      <c r="H93" s="32" t="s">
        <v>341</v>
      </c>
      <c r="I93" s="32" t="s">
        <v>341</v>
      </c>
    </row>
    <row r="94" spans="1:21" s="32" customFormat="1" hidden="1">
      <c r="A94" s="32" t="s">
        <v>374</v>
      </c>
      <c r="F94" s="39">
        <v>6</v>
      </c>
      <c r="G94" s="32">
        <v>1</v>
      </c>
      <c r="H94" s="32">
        <v>-5</v>
      </c>
      <c r="I94" s="32">
        <v>13</v>
      </c>
    </row>
    <row r="95" spans="1:21" s="32" customFormat="1" hidden="1">
      <c r="A95" s="32" t="s">
        <v>375</v>
      </c>
      <c r="F95" s="39">
        <v>6</v>
      </c>
      <c r="G95" s="32">
        <v>0</v>
      </c>
      <c r="H95" s="32">
        <v>-6</v>
      </c>
      <c r="I95" s="32">
        <v>13</v>
      </c>
    </row>
    <row r="96" spans="1:21" s="32" customFormat="1" hidden="1">
      <c r="A96" s="32" t="s">
        <v>376</v>
      </c>
      <c r="F96" s="39">
        <v>6</v>
      </c>
      <c r="G96" s="32">
        <v>0</v>
      </c>
      <c r="H96" s="32">
        <v>29</v>
      </c>
      <c r="I96" s="32">
        <v>62</v>
      </c>
    </row>
    <row r="97" spans="1:22" s="32" customFormat="1" hidden="1">
      <c r="A97" s="32" t="s">
        <v>377</v>
      </c>
      <c r="F97" s="39">
        <v>6</v>
      </c>
      <c r="G97" s="32">
        <v>0</v>
      </c>
      <c r="H97" s="32">
        <v>70</v>
      </c>
      <c r="I97" s="32">
        <v>93</v>
      </c>
    </row>
    <row r="98" spans="1:22" s="32" customFormat="1" hidden="1">
      <c r="A98" s="32" t="s">
        <v>378</v>
      </c>
      <c r="F98" s="39">
        <v>6</v>
      </c>
      <c r="G98" s="32">
        <v>0</v>
      </c>
      <c r="H98" s="32">
        <v>-12</v>
      </c>
      <c r="I98" s="32">
        <v>-5</v>
      </c>
    </row>
    <row r="99" spans="1:22" s="32" customFormat="1" hidden="1">
      <c r="A99" s="32" t="s">
        <v>341</v>
      </c>
      <c r="F99" s="39" t="s">
        <v>341</v>
      </c>
      <c r="G99" s="32" t="s">
        <v>341</v>
      </c>
      <c r="H99" s="32" t="s">
        <v>341</v>
      </c>
      <c r="I99" s="32" t="s">
        <v>341</v>
      </c>
    </row>
    <row r="100" spans="1:22" s="32" customFormat="1" hidden="1">
      <c r="F100" s="39"/>
    </row>
    <row r="101" spans="1:22" s="32" customFormat="1">
      <c r="D101" s="39"/>
    </row>
    <row r="102" spans="1:22" s="32" customFormat="1">
      <c r="D102" s="39"/>
    </row>
    <row r="103" spans="1:22" s="32" customFormat="1">
      <c r="D103" s="39"/>
    </row>
    <row r="104" spans="1:22" s="32" customFormat="1">
      <c r="D104" s="39"/>
    </row>
    <row r="105" spans="1:22" s="32" customFormat="1">
      <c r="D105" s="39"/>
    </row>
    <row r="106" spans="1:22" s="32" customFormat="1">
      <c r="D106" s="39"/>
    </row>
    <row r="107" spans="1:22" s="32" customFormat="1">
      <c r="D107" s="39"/>
    </row>
    <row r="108" spans="1:22" s="32" customFormat="1">
      <c r="D108" s="39"/>
    </row>
    <row r="109" spans="1:22">
      <c r="A109" s="36"/>
      <c r="B109" s="36"/>
      <c r="C109" s="36"/>
      <c r="D109" s="38"/>
      <c r="E109" s="38"/>
      <c r="F109" s="38"/>
      <c r="G109" s="38"/>
      <c r="H109" s="38"/>
      <c r="I109" s="38"/>
      <c r="J109" s="38"/>
      <c r="K109" s="36"/>
      <c r="L109" s="36"/>
      <c r="M109" s="36"/>
      <c r="N109" s="36"/>
      <c r="O109" s="36"/>
      <c r="P109" s="36"/>
      <c r="Q109" s="36"/>
      <c r="R109" s="36"/>
      <c r="S109" s="36"/>
    </row>
    <row r="110" spans="1:22">
      <c r="B110" s="33"/>
      <c r="C110" s="33"/>
    </row>
    <row r="111" spans="1:22">
      <c r="T111" s="36"/>
      <c r="U111" s="36"/>
      <c r="V111" s="36"/>
    </row>
    <row r="113" spans="2:22">
      <c r="B113" s="33"/>
      <c r="C113" s="33"/>
      <c r="T113" s="36"/>
      <c r="U113" s="36"/>
      <c r="V113" s="36"/>
    </row>
    <row r="114" spans="2:22">
      <c r="B114" s="33"/>
      <c r="C114" s="33"/>
    </row>
    <row r="115" spans="2:22">
      <c r="B115" s="33"/>
      <c r="C115" s="33"/>
      <c r="T115" s="36"/>
      <c r="U115" s="36"/>
      <c r="V115" s="36"/>
    </row>
    <row r="116" spans="2:22">
      <c r="B116" s="33"/>
      <c r="C116" s="33"/>
    </row>
    <row r="117" spans="2:22">
      <c r="B117" s="33"/>
      <c r="C117" s="33"/>
      <c r="T117" s="36"/>
      <c r="U117" s="36"/>
      <c r="V117" s="36"/>
    </row>
    <row r="118" spans="2:22">
      <c r="B118" s="33"/>
      <c r="C118" s="33"/>
    </row>
    <row r="119" spans="2:22">
      <c r="B119" s="33"/>
      <c r="C119" s="33"/>
      <c r="T119" s="36"/>
      <c r="U119" s="36"/>
      <c r="V119" s="36"/>
    </row>
    <row r="120" spans="2:22">
      <c r="B120" s="33"/>
      <c r="C120" s="33"/>
    </row>
    <row r="121" spans="2:22">
      <c r="B121" s="33"/>
      <c r="C121" s="33"/>
      <c r="T121" s="36"/>
      <c r="U121" s="36"/>
      <c r="V121" s="36"/>
    </row>
    <row r="122" spans="2:22">
      <c r="B122" s="33"/>
      <c r="C122" s="33"/>
    </row>
    <row r="123" spans="2:22">
      <c r="B123" s="33"/>
      <c r="C123" s="33"/>
      <c r="T123" s="36"/>
      <c r="U123" s="36"/>
      <c r="V123" s="36"/>
    </row>
    <row r="124" spans="2:22">
      <c r="B124" s="33"/>
      <c r="C124" s="33"/>
    </row>
    <row r="125" spans="2:22">
      <c r="B125" s="33"/>
      <c r="C125" s="33"/>
      <c r="T125" s="36"/>
      <c r="U125" s="36"/>
      <c r="V125" s="36"/>
    </row>
    <row r="126" spans="2:22">
      <c r="B126" s="33"/>
      <c r="C126" s="33"/>
    </row>
    <row r="127" spans="2:22">
      <c r="T127" s="36"/>
      <c r="U127" s="36"/>
      <c r="V127" s="36"/>
    </row>
    <row r="135" spans="1:10">
      <c r="B135" s="33"/>
      <c r="C135" s="33"/>
    </row>
    <row r="136" spans="1:10">
      <c r="A136" s="33" t="s">
        <v>373</v>
      </c>
      <c r="B136" s="36"/>
      <c r="C136" s="36"/>
      <c r="D136" s="38"/>
      <c r="E136" s="38">
        <v>9</v>
      </c>
      <c r="F136" s="38">
        <v>19</v>
      </c>
      <c r="G136" s="38">
        <v>33</v>
      </c>
      <c r="H136" s="38"/>
      <c r="I136" s="38"/>
      <c r="J136" s="38"/>
    </row>
    <row r="137" spans="1:10">
      <c r="B137" s="33"/>
      <c r="C137" s="33"/>
    </row>
    <row r="138" spans="1:10">
      <c r="A138" s="36" t="s">
        <v>374</v>
      </c>
      <c r="B138" s="36"/>
      <c r="C138" s="36"/>
      <c r="D138" s="38"/>
      <c r="E138" s="38">
        <v>8</v>
      </c>
      <c r="F138" s="38">
        <v>33</v>
      </c>
      <c r="G138" s="38">
        <v>44</v>
      </c>
      <c r="H138" s="38"/>
      <c r="I138" s="38"/>
      <c r="J138" s="38"/>
    </row>
    <row r="139" spans="1:10">
      <c r="B139" s="33"/>
      <c r="C139" s="33"/>
    </row>
    <row r="140" spans="1:10">
      <c r="A140" s="36" t="s">
        <v>375</v>
      </c>
      <c r="B140" s="36"/>
      <c r="C140" s="36"/>
      <c r="D140" s="38"/>
      <c r="E140" s="38">
        <v>9</v>
      </c>
      <c r="F140" s="38">
        <v>32</v>
      </c>
      <c r="G140" s="38">
        <v>36</v>
      </c>
      <c r="H140" s="38"/>
      <c r="I140" s="38"/>
      <c r="J140" s="38"/>
    </row>
    <row r="141" spans="1:10">
      <c r="B141" s="33"/>
      <c r="C141" s="33"/>
    </row>
    <row r="142" spans="1:10">
      <c r="A142" s="36" t="s">
        <v>376</v>
      </c>
      <c r="B142" s="36"/>
      <c r="C142" s="36"/>
      <c r="D142" s="38"/>
      <c r="E142" s="38">
        <v>8</v>
      </c>
      <c r="F142" s="38">
        <v>12</v>
      </c>
      <c r="G142" s="38">
        <v>9</v>
      </c>
      <c r="H142" s="38"/>
      <c r="I142" s="38"/>
      <c r="J142" s="38"/>
    </row>
    <row r="143" spans="1:10">
      <c r="B143" s="33"/>
      <c r="C143" s="33"/>
    </row>
    <row r="144" spans="1:10">
      <c r="A144" s="36" t="s">
        <v>377</v>
      </c>
      <c r="B144" s="36"/>
      <c r="C144" s="36"/>
      <c r="D144" s="38"/>
      <c r="E144" s="38">
        <v>9</v>
      </c>
      <c r="F144" s="38">
        <v>7</v>
      </c>
      <c r="G144" s="38">
        <v>2</v>
      </c>
      <c r="H144" s="38"/>
      <c r="I144" s="38"/>
      <c r="J144" s="38"/>
    </row>
    <row r="145" spans="1:22" s="36" customFormat="1">
      <c r="A145" s="33"/>
      <c r="B145" s="33"/>
      <c r="C145" s="33"/>
      <c r="D145" s="35"/>
      <c r="E145" s="35"/>
      <c r="F145" s="35"/>
      <c r="G145" s="35"/>
      <c r="H145" s="35"/>
      <c r="I145" s="35"/>
      <c r="J145" s="35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</row>
    <row r="146" spans="1:22">
      <c r="A146" s="36" t="s">
        <v>378</v>
      </c>
      <c r="B146" s="36"/>
      <c r="C146" s="36"/>
      <c r="D146" s="38"/>
      <c r="E146" s="38">
        <v>8</v>
      </c>
      <c r="F146" s="38">
        <v>19</v>
      </c>
      <c r="G146" s="38">
        <v>31</v>
      </c>
      <c r="H146" s="38"/>
      <c r="I146" s="38"/>
      <c r="J146" s="38"/>
    </row>
    <row r="147" spans="1:22" s="36" customFormat="1">
      <c r="A147" s="33"/>
      <c r="B147" s="33"/>
      <c r="C147" s="33"/>
      <c r="D147" s="35"/>
      <c r="E147" s="35"/>
      <c r="F147" s="35"/>
      <c r="G147" s="35"/>
      <c r="H147" s="35"/>
      <c r="I147" s="35"/>
      <c r="J147" s="35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</row>
    <row r="148" spans="1:22">
      <c r="A148" s="36"/>
      <c r="B148" s="36"/>
      <c r="C148" s="36"/>
      <c r="D148" s="38"/>
      <c r="E148" s="38"/>
      <c r="F148" s="38"/>
      <c r="G148" s="38"/>
      <c r="H148" s="38"/>
      <c r="I148" s="38"/>
      <c r="J148" s="38"/>
    </row>
    <row r="149" spans="1:22" s="36" customFormat="1">
      <c r="B149" s="33"/>
      <c r="C149" s="33"/>
      <c r="D149" s="35"/>
      <c r="E149" s="35"/>
      <c r="F149" s="35"/>
      <c r="G149" s="35"/>
      <c r="H149" s="35"/>
      <c r="I149" s="35"/>
      <c r="J149" s="35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</row>
    <row r="150" spans="1:22">
      <c r="B150" s="36"/>
      <c r="C150" s="36"/>
      <c r="D150" s="38"/>
      <c r="E150" s="38"/>
      <c r="F150" s="38"/>
      <c r="G150" s="38"/>
      <c r="H150" s="38"/>
      <c r="I150" s="38"/>
      <c r="J150" s="38"/>
    </row>
    <row r="151" spans="1:22" s="36" customFormat="1">
      <c r="B151" s="33"/>
      <c r="C151" s="33"/>
      <c r="D151" s="35"/>
      <c r="E151" s="35"/>
      <c r="F151" s="35"/>
      <c r="G151" s="35"/>
      <c r="H151" s="35"/>
      <c r="I151" s="35"/>
      <c r="J151" s="35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</row>
    <row r="152" spans="1:22">
      <c r="B152" s="36"/>
      <c r="C152" s="36"/>
      <c r="D152" s="38"/>
      <c r="E152" s="38"/>
      <c r="F152" s="38"/>
      <c r="G152" s="38"/>
      <c r="H152" s="38"/>
      <c r="I152" s="38"/>
      <c r="J152" s="38"/>
    </row>
    <row r="153" spans="1:22" s="36" customFormat="1">
      <c r="B153" s="35"/>
      <c r="C153" s="35"/>
      <c r="D153" s="35"/>
      <c r="E153" s="35"/>
      <c r="F153" s="35"/>
      <c r="G153" s="35"/>
      <c r="H153" s="35"/>
      <c r="I153" s="35"/>
      <c r="J153" s="35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</row>
    <row r="155" spans="1:22" s="36" customFormat="1">
      <c r="A155" s="33"/>
      <c r="B155" s="35"/>
      <c r="C155" s="35"/>
      <c r="D155" s="35"/>
      <c r="E155" s="35"/>
      <c r="F155" s="35"/>
      <c r="G155" s="35"/>
      <c r="H155" s="35"/>
      <c r="I155" s="35"/>
      <c r="J155" s="35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</row>
    <row r="157" spans="1:22" s="36" customFormat="1">
      <c r="A157" s="33"/>
      <c r="B157" s="35"/>
      <c r="C157" s="35"/>
      <c r="D157" s="35"/>
      <c r="E157" s="35"/>
      <c r="F157" s="35"/>
      <c r="G157" s="35"/>
      <c r="H157" s="35"/>
      <c r="I157" s="35"/>
      <c r="J157" s="35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</row>
    <row r="159" spans="1:22" s="36" customFormat="1">
      <c r="A159" s="33"/>
      <c r="B159" s="35"/>
      <c r="C159" s="35"/>
      <c r="D159" s="35"/>
      <c r="E159" s="35"/>
      <c r="F159" s="35"/>
      <c r="G159" s="35"/>
      <c r="H159" s="35"/>
      <c r="I159" s="35"/>
      <c r="J159" s="35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</row>
    <row r="161" spans="1:22" s="36" customFormat="1">
      <c r="A161" s="33"/>
      <c r="B161" s="35"/>
      <c r="C161" s="35"/>
      <c r="D161" s="35"/>
      <c r="E161" s="35"/>
      <c r="F161" s="35"/>
      <c r="G161" s="35"/>
      <c r="H161" s="35"/>
      <c r="I161" s="35"/>
      <c r="J161" s="35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</row>
  </sheetData>
  <phoneticPr fontId="1"/>
  <pageMargins left="0.7" right="0.7" top="0.75" bottom="0.75" header="0.3" footer="0.3"/>
  <pageSetup paperSize="9" scale="8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3FA5-BEEE-46E7-B0F5-0543E9439DB3}">
  <sheetPr>
    <tabColor rgb="FF92D050"/>
    <pageSetUpPr fitToPage="1"/>
  </sheetPr>
  <dimension ref="A1:BT238"/>
  <sheetViews>
    <sheetView tabSelected="1" zoomScaleNormal="100" zoomScalePageLayoutView="150" workbookViewId="0">
      <selection activeCell="F45" sqref="F45"/>
    </sheetView>
  </sheetViews>
  <sheetFormatPr defaultColWidth="11.125" defaultRowHeight="12"/>
  <cols>
    <col min="1" max="19" width="7.25" style="65" customWidth="1"/>
    <col min="20" max="20" width="22" style="65" bestFit="1" customWidth="1"/>
    <col min="21" max="30" width="7.25" style="65" customWidth="1"/>
    <col min="31" max="38" width="7.25" style="68" customWidth="1"/>
    <col min="39" max="55" width="7.25" style="65" customWidth="1"/>
    <col min="56" max="56" width="22" style="65" bestFit="1" customWidth="1"/>
    <col min="57" max="72" width="7.25" style="65" customWidth="1"/>
    <col min="73" max="108" width="5.625" style="65" customWidth="1"/>
    <col min="109" max="16384" width="11.125" style="65"/>
  </cols>
  <sheetData>
    <row r="1" spans="1:42">
      <c r="B1" s="66" t="s">
        <v>497</v>
      </c>
      <c r="C1" s="66"/>
      <c r="D1" s="66"/>
      <c r="E1" s="67" t="s">
        <v>570</v>
      </c>
      <c r="F1" s="67"/>
      <c r="G1" s="66"/>
      <c r="H1" s="66"/>
      <c r="I1" s="66"/>
      <c r="J1" s="66"/>
      <c r="K1" s="66"/>
    </row>
    <row r="2" spans="1:42" ht="12" customHeight="1">
      <c r="A2" s="69"/>
      <c r="B2" s="66" t="s">
        <v>499</v>
      </c>
      <c r="C2" s="66"/>
      <c r="D2" s="66"/>
      <c r="E2" s="67" t="s">
        <v>571</v>
      </c>
      <c r="F2" s="66"/>
      <c r="G2" s="66" t="s">
        <v>500</v>
      </c>
      <c r="H2" s="66" t="s">
        <v>501</v>
      </c>
      <c r="I2" s="66"/>
      <c r="J2" s="66"/>
      <c r="K2" s="66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AM2" s="69"/>
      <c r="AO2" s="69"/>
      <c r="AP2" s="69"/>
    </row>
    <row r="3" spans="1:42" ht="12" customHeight="1">
      <c r="A3" s="69"/>
      <c r="B3" s="66" t="s">
        <v>502</v>
      </c>
      <c r="C3" s="66"/>
      <c r="D3" s="66"/>
      <c r="E3" s="67" t="s">
        <v>572</v>
      </c>
      <c r="F3" s="66"/>
      <c r="G3" s="66" t="s">
        <v>504</v>
      </c>
      <c r="H3" s="67" t="s">
        <v>573</v>
      </c>
      <c r="I3" s="67"/>
      <c r="J3" s="67"/>
      <c r="K3" s="67"/>
      <c r="N3" s="69"/>
      <c r="O3" s="69"/>
      <c r="P3" s="69"/>
      <c r="Q3" s="69"/>
      <c r="R3" s="69"/>
      <c r="S3" s="69"/>
      <c r="T3" s="69"/>
      <c r="U3" s="69"/>
      <c r="V3" s="69"/>
      <c r="W3" s="69"/>
      <c r="AM3" s="69"/>
      <c r="AO3" s="69"/>
      <c r="AP3" s="69"/>
    </row>
    <row r="4" spans="1:42" ht="12" customHeight="1">
      <c r="A4" s="69"/>
      <c r="B4" s="66"/>
      <c r="C4" s="66"/>
      <c r="D4" s="66"/>
      <c r="E4" s="67" t="s">
        <v>574</v>
      </c>
      <c r="F4" s="66"/>
      <c r="G4" s="66" t="s">
        <v>505</v>
      </c>
      <c r="H4" s="70" t="s">
        <v>506</v>
      </c>
      <c r="I4" s="70"/>
      <c r="J4" s="70"/>
      <c r="K4" s="70"/>
      <c r="N4" s="69"/>
      <c r="O4" s="69"/>
      <c r="P4" s="69"/>
      <c r="Q4" s="69"/>
      <c r="R4" s="69"/>
      <c r="S4" s="69"/>
      <c r="T4" s="69"/>
      <c r="U4" s="69"/>
      <c r="V4" s="69"/>
      <c r="W4" s="69"/>
      <c r="AM4" s="69"/>
      <c r="AO4" s="69"/>
      <c r="AP4" s="69"/>
    </row>
    <row r="5" spans="1:42" ht="12" customHeight="1">
      <c r="A5" s="69"/>
      <c r="B5" s="66">
        <v>1</v>
      </c>
      <c r="C5" s="71" t="s">
        <v>575</v>
      </c>
      <c r="D5" s="72"/>
      <c r="E5" s="72"/>
      <c r="F5" s="72"/>
      <c r="G5" s="72"/>
      <c r="H5" s="72"/>
      <c r="I5" s="72"/>
      <c r="J5" s="72"/>
      <c r="K5" s="72"/>
      <c r="N5" s="69"/>
      <c r="O5" s="69"/>
      <c r="P5" s="69"/>
      <c r="Q5" s="69"/>
      <c r="R5" s="69"/>
      <c r="S5" s="69"/>
      <c r="T5" s="69"/>
      <c r="U5" s="69"/>
      <c r="V5" s="69"/>
      <c r="W5" s="69"/>
      <c r="AM5" s="69"/>
      <c r="AO5" s="69"/>
      <c r="AP5" s="69"/>
    </row>
    <row r="6" spans="1:42" s="68" customFormat="1" ht="12" customHeight="1">
      <c r="B6" s="121">
        <v>2</v>
      </c>
      <c r="C6" s="71" t="s">
        <v>576</v>
      </c>
      <c r="D6" s="66"/>
      <c r="F6" s="66"/>
      <c r="G6" s="71"/>
      <c r="H6" s="74"/>
      <c r="I6" s="72"/>
      <c r="J6" s="72"/>
      <c r="K6" s="72"/>
    </row>
    <row r="7" spans="1:42" s="68" customFormat="1" ht="12" customHeight="1">
      <c r="D7" s="122"/>
      <c r="F7" s="122"/>
      <c r="G7" s="71"/>
      <c r="H7" s="66"/>
      <c r="I7" s="66"/>
      <c r="J7" s="66"/>
      <c r="K7" s="66"/>
    </row>
    <row r="8" spans="1:42" s="68" customFormat="1" ht="12" customHeight="1">
      <c r="B8" s="66"/>
      <c r="C8" s="71"/>
      <c r="D8" s="66"/>
      <c r="F8" s="76"/>
      <c r="G8" s="71"/>
      <c r="H8" s="121"/>
      <c r="I8" s="121"/>
      <c r="J8" s="121"/>
      <c r="K8" s="121"/>
    </row>
    <row r="9" spans="1:42" s="68" customFormat="1" ht="12" customHeight="1">
      <c r="B9" s="77"/>
      <c r="C9" s="76"/>
      <c r="D9" s="66"/>
      <c r="E9" s="66"/>
      <c r="F9" s="78"/>
      <c r="G9" s="66"/>
      <c r="H9" s="66"/>
      <c r="I9" s="121"/>
      <c r="J9" s="121"/>
      <c r="K9" s="121"/>
    </row>
    <row r="10" spans="1:42" s="68" customFormat="1" ht="12" customHeight="1">
      <c r="B10" s="77"/>
      <c r="C10" s="76"/>
      <c r="D10" s="66"/>
      <c r="E10" s="66"/>
      <c r="F10" s="78"/>
      <c r="G10" s="66"/>
      <c r="H10" s="66"/>
      <c r="I10" s="121"/>
      <c r="J10" s="121"/>
      <c r="K10" s="121"/>
    </row>
    <row r="11" spans="1:42" s="68" customFormat="1" ht="12" customHeight="1">
      <c r="B11" s="77"/>
      <c r="C11" s="76"/>
      <c r="D11" s="66"/>
      <c r="E11" s="66"/>
      <c r="F11" s="78"/>
      <c r="G11" s="66"/>
      <c r="H11" s="66"/>
      <c r="I11" s="121"/>
      <c r="J11" s="121"/>
      <c r="K11" s="121"/>
    </row>
    <row r="12" spans="1:42" s="68" customFormat="1" ht="12" customHeight="1">
      <c r="B12" s="77"/>
      <c r="C12" s="76"/>
      <c r="D12" s="66"/>
      <c r="E12" s="66"/>
      <c r="F12" s="78"/>
      <c r="G12" s="66"/>
      <c r="H12" s="66"/>
      <c r="I12" s="121"/>
      <c r="J12" s="121"/>
      <c r="K12" s="121"/>
    </row>
    <row r="13" spans="1:42" s="68" customFormat="1" ht="12" customHeight="1">
      <c r="B13" s="77"/>
      <c r="C13" s="76"/>
      <c r="D13" s="66"/>
      <c r="E13" s="66"/>
      <c r="F13" s="78"/>
      <c r="G13" s="66"/>
      <c r="H13" s="66"/>
      <c r="I13" s="121"/>
      <c r="J13" s="121"/>
      <c r="K13" s="121"/>
    </row>
    <row r="14" spans="1:42" s="68" customFormat="1" ht="12" customHeight="1">
      <c r="B14" s="77"/>
      <c r="C14" s="76"/>
      <c r="D14" s="66"/>
      <c r="E14" s="66"/>
      <c r="F14" s="78"/>
      <c r="G14" s="66"/>
      <c r="H14" s="66"/>
      <c r="I14" s="121"/>
      <c r="J14" s="121"/>
      <c r="K14" s="121"/>
    </row>
    <row r="15" spans="1:42" s="68" customFormat="1" ht="12" customHeight="1">
      <c r="B15" s="66"/>
      <c r="C15" s="66"/>
      <c r="D15" s="66"/>
      <c r="E15" s="66"/>
      <c r="F15" s="79"/>
      <c r="G15" s="121"/>
      <c r="H15" s="121"/>
      <c r="I15" s="121"/>
      <c r="J15" s="121"/>
      <c r="K15" s="66"/>
    </row>
    <row r="16" spans="1:42" s="68" customFormat="1" ht="12" customHeight="1">
      <c r="B16" s="66"/>
      <c r="C16" s="66"/>
      <c r="D16" s="66"/>
      <c r="E16" s="66"/>
      <c r="F16" s="79"/>
      <c r="G16" s="121"/>
      <c r="H16" s="121"/>
      <c r="I16" s="121"/>
      <c r="J16" s="121"/>
      <c r="K16" s="66"/>
    </row>
    <row r="17" spans="1:72" s="68" customFormat="1" ht="12" customHeight="1">
      <c r="B17" s="66"/>
      <c r="C17" s="66"/>
      <c r="D17" s="66"/>
      <c r="F17" s="79"/>
      <c r="G17" s="121"/>
      <c r="J17" s="121"/>
    </row>
    <row r="18" spans="1:72" s="68" customFormat="1" ht="12" customHeight="1">
      <c r="B18" s="122"/>
      <c r="C18" s="122"/>
      <c r="D18" s="122"/>
      <c r="E18" s="122"/>
      <c r="F18" s="121"/>
      <c r="G18" s="122"/>
      <c r="H18" s="122"/>
      <c r="I18" s="122"/>
      <c r="J18" s="122"/>
    </row>
    <row r="19" spans="1:72" s="68" customFormat="1" ht="12" customHeight="1"/>
    <row r="20" spans="1:72" s="68" customFormat="1" ht="12" customHeight="1"/>
    <row r="21" spans="1:72" s="68" customFormat="1" ht="12" customHeight="1"/>
    <row r="22" spans="1:72" s="68" customFormat="1" ht="12" customHeight="1"/>
    <row r="23" spans="1:72" s="68" customFormat="1" ht="12" customHeight="1"/>
    <row r="24" spans="1:72" s="68" customFormat="1" ht="12" customHeight="1">
      <c r="I24" s="122"/>
      <c r="J24" s="122"/>
      <c r="K24" s="122"/>
      <c r="L24" s="122"/>
    </row>
    <row r="25" spans="1:72" s="68" customFormat="1" ht="12" customHeight="1">
      <c r="A25" s="80"/>
      <c r="B25" s="65"/>
      <c r="C25" s="65"/>
      <c r="D25" s="65"/>
      <c r="E25" s="65"/>
      <c r="F25" s="65"/>
      <c r="G25" s="65"/>
      <c r="H25" s="65"/>
      <c r="I25" s="122"/>
      <c r="J25" s="122"/>
      <c r="K25" s="122"/>
      <c r="L25" s="122"/>
      <c r="M25" s="82"/>
      <c r="N25" s="80"/>
      <c r="O25" s="80"/>
      <c r="P25" s="80"/>
      <c r="Q25" s="80"/>
      <c r="R25" s="80"/>
      <c r="S25" s="80"/>
      <c r="T25" s="81"/>
      <c r="U25" s="81"/>
      <c r="V25" s="81"/>
      <c r="W25" s="80"/>
      <c r="X25" s="80"/>
      <c r="Y25" s="80"/>
      <c r="Z25" s="80"/>
      <c r="AC25" s="80"/>
      <c r="AD25" s="80"/>
      <c r="AE25" s="80"/>
      <c r="AF25" s="82"/>
      <c r="AG25" s="82"/>
      <c r="AH25" s="82"/>
      <c r="AI25" s="82"/>
      <c r="AJ25" s="82"/>
      <c r="AK25" s="81"/>
      <c r="AL25" s="81"/>
      <c r="AM25" s="81"/>
      <c r="AN25" s="81"/>
      <c r="AO25" s="80"/>
      <c r="AP25" s="80"/>
      <c r="AQ25" s="82"/>
      <c r="AR25" s="82"/>
      <c r="AS25" s="82"/>
    </row>
    <row r="26" spans="1:72" s="68" customFormat="1" ht="12" customHeight="1">
      <c r="A26" s="80"/>
      <c r="B26" s="83">
        <v>41143</v>
      </c>
      <c r="C26" s="84">
        <f>C27-$B26</f>
        <v>0</v>
      </c>
      <c r="D26" s="84">
        <f t="shared" ref="D26:R26" si="0">D27-$B26</f>
        <v>3</v>
      </c>
      <c r="E26" s="84">
        <f t="shared" si="0"/>
        <v>6</v>
      </c>
      <c r="F26" s="84">
        <f t="shared" si="0"/>
        <v>9</v>
      </c>
      <c r="G26" s="84">
        <f t="shared" si="0"/>
        <v>14</v>
      </c>
      <c r="H26" s="84">
        <f t="shared" si="0"/>
        <v>17</v>
      </c>
      <c r="I26" s="84">
        <f t="shared" si="0"/>
        <v>21</v>
      </c>
      <c r="J26" s="84">
        <f t="shared" si="0"/>
        <v>25</v>
      </c>
      <c r="K26" s="84">
        <f t="shared" si="0"/>
        <v>28</v>
      </c>
      <c r="L26" s="84">
        <f t="shared" si="0"/>
        <v>31</v>
      </c>
      <c r="M26" s="84">
        <f t="shared" si="0"/>
        <v>35</v>
      </c>
      <c r="N26" s="84">
        <f t="shared" si="0"/>
        <v>38</v>
      </c>
      <c r="O26" s="84">
        <f t="shared" si="0"/>
        <v>43</v>
      </c>
      <c r="P26" s="84">
        <f t="shared" si="0"/>
        <v>48</v>
      </c>
      <c r="Q26" s="84">
        <f t="shared" si="0"/>
        <v>52</v>
      </c>
      <c r="R26" s="84">
        <f t="shared" si="0"/>
        <v>55</v>
      </c>
      <c r="S26" s="84"/>
      <c r="T26" s="80"/>
      <c r="U26" s="80"/>
      <c r="AL26" s="83">
        <v>41143</v>
      </c>
      <c r="AM26" s="84">
        <f t="shared" ref="AM26:BB26" si="1">AM27-$AL26</f>
        <v>0</v>
      </c>
      <c r="AN26" s="84">
        <f t="shared" si="1"/>
        <v>3</v>
      </c>
      <c r="AO26" s="84">
        <f t="shared" si="1"/>
        <v>6</v>
      </c>
      <c r="AP26" s="84">
        <f t="shared" si="1"/>
        <v>9</v>
      </c>
      <c r="AQ26" s="84">
        <f t="shared" si="1"/>
        <v>14</v>
      </c>
      <c r="AR26" s="84">
        <f t="shared" si="1"/>
        <v>17</v>
      </c>
      <c r="AS26" s="84">
        <f t="shared" si="1"/>
        <v>21</v>
      </c>
      <c r="AT26" s="84">
        <f t="shared" si="1"/>
        <v>25</v>
      </c>
      <c r="AU26" s="84">
        <f t="shared" si="1"/>
        <v>28</v>
      </c>
      <c r="AV26" s="84">
        <f t="shared" si="1"/>
        <v>31</v>
      </c>
      <c r="AW26" s="84">
        <f t="shared" si="1"/>
        <v>35</v>
      </c>
      <c r="AX26" s="84">
        <f t="shared" si="1"/>
        <v>38</v>
      </c>
      <c r="AY26" s="84">
        <f t="shared" si="1"/>
        <v>43</v>
      </c>
      <c r="AZ26" s="84">
        <f t="shared" si="1"/>
        <v>48</v>
      </c>
      <c r="BA26" s="84">
        <f t="shared" si="1"/>
        <v>52</v>
      </c>
      <c r="BB26" s="84">
        <f t="shared" si="1"/>
        <v>55</v>
      </c>
    </row>
    <row r="27" spans="1:72" s="68" customFormat="1" ht="12" customHeight="1">
      <c r="A27" s="82"/>
      <c r="B27" s="83">
        <v>41143</v>
      </c>
      <c r="C27" s="83">
        <v>41143</v>
      </c>
      <c r="D27" s="83">
        <v>41146</v>
      </c>
      <c r="E27" s="83">
        <v>41149</v>
      </c>
      <c r="F27" s="83">
        <v>41152</v>
      </c>
      <c r="G27" s="83">
        <v>41157</v>
      </c>
      <c r="H27" s="83">
        <v>41160</v>
      </c>
      <c r="I27" s="83">
        <v>41164</v>
      </c>
      <c r="J27" s="83">
        <v>41168</v>
      </c>
      <c r="K27" s="83">
        <v>41171</v>
      </c>
      <c r="L27" s="83">
        <v>41174</v>
      </c>
      <c r="M27" s="83">
        <v>41178</v>
      </c>
      <c r="N27" s="83">
        <v>41181</v>
      </c>
      <c r="O27" s="83">
        <v>41186</v>
      </c>
      <c r="P27" s="83">
        <v>41191</v>
      </c>
      <c r="Q27" s="83">
        <v>41195</v>
      </c>
      <c r="R27" s="83">
        <v>41198</v>
      </c>
      <c r="S27" s="83"/>
      <c r="T27" s="81"/>
      <c r="U27" s="82"/>
      <c r="AL27" s="83">
        <v>41143</v>
      </c>
      <c r="AM27" s="83">
        <v>41143</v>
      </c>
      <c r="AN27" s="83">
        <v>41146</v>
      </c>
      <c r="AO27" s="83">
        <v>41149</v>
      </c>
      <c r="AP27" s="83">
        <v>41152</v>
      </c>
      <c r="AQ27" s="83">
        <v>41157</v>
      </c>
      <c r="AR27" s="83">
        <v>41160</v>
      </c>
      <c r="AS27" s="83">
        <v>41164</v>
      </c>
      <c r="AT27" s="83">
        <v>41168</v>
      </c>
      <c r="AU27" s="83">
        <v>41171</v>
      </c>
      <c r="AV27" s="83">
        <v>41174</v>
      </c>
      <c r="AW27" s="83">
        <v>41178</v>
      </c>
      <c r="AX27" s="83">
        <v>41181</v>
      </c>
      <c r="AY27" s="83">
        <v>41186</v>
      </c>
      <c r="AZ27" s="83">
        <v>41191</v>
      </c>
      <c r="BA27" s="83">
        <v>41195</v>
      </c>
      <c r="BB27" s="83">
        <v>41198</v>
      </c>
    </row>
    <row r="28" spans="1:72" s="68" customFormat="1" ht="12" customHeight="1">
      <c r="A28" s="80" t="s">
        <v>508</v>
      </c>
      <c r="B28" s="80"/>
      <c r="C28" s="85"/>
      <c r="D28" s="86"/>
      <c r="E28" s="86"/>
      <c r="F28" s="86"/>
      <c r="G28" s="86"/>
      <c r="H28" s="86"/>
      <c r="I28" s="122"/>
      <c r="J28" s="88"/>
      <c r="K28" s="80"/>
      <c r="L28" s="80"/>
      <c r="M28" s="80"/>
      <c r="N28" s="81"/>
      <c r="O28" s="81"/>
      <c r="P28" s="81"/>
      <c r="Q28" s="81"/>
      <c r="R28" s="81"/>
      <c r="S28" s="81"/>
      <c r="T28" s="81"/>
      <c r="U28" s="87"/>
      <c r="V28" s="84"/>
      <c r="W28" s="84"/>
      <c r="X28" s="84"/>
      <c r="Y28" s="84"/>
      <c r="Z28" s="84"/>
      <c r="AA28" s="84"/>
      <c r="AF28" s="82"/>
      <c r="AG28" s="82"/>
      <c r="AH28" s="82"/>
      <c r="AI28" s="82"/>
      <c r="AJ28" s="82"/>
      <c r="AK28" s="82"/>
      <c r="AL28" s="82"/>
      <c r="AM28" s="82"/>
      <c r="AN28" s="82"/>
      <c r="AO28" s="82"/>
    </row>
    <row r="29" spans="1:72" s="68" customFormat="1" ht="12" customHeight="1">
      <c r="A29" s="80" t="s">
        <v>509</v>
      </c>
      <c r="B29" s="80"/>
      <c r="C29" s="80" t="str">
        <f>$C$5</f>
        <v>HCC78_Xe3_WT</v>
      </c>
      <c r="D29" s="80"/>
      <c r="E29" s="80"/>
      <c r="F29" s="80"/>
      <c r="G29" s="80"/>
      <c r="H29" s="80"/>
      <c r="I29" s="82"/>
      <c r="J29" s="69"/>
      <c r="K29" s="80"/>
      <c r="L29" s="88"/>
      <c r="M29" s="80"/>
      <c r="N29" s="81"/>
      <c r="O29" s="81"/>
      <c r="P29" s="81"/>
      <c r="Q29" s="81"/>
      <c r="R29" s="81"/>
      <c r="S29" s="81"/>
      <c r="T29" s="81"/>
      <c r="U29" s="87"/>
      <c r="V29" s="80"/>
      <c r="X29" s="80"/>
      <c r="Y29" s="80"/>
      <c r="Z29" s="80"/>
      <c r="AA29" s="80"/>
      <c r="AF29" s="88"/>
      <c r="AG29" s="88"/>
      <c r="AH29" s="88"/>
      <c r="AI29" s="88"/>
      <c r="AJ29" s="88"/>
      <c r="AK29" s="80"/>
      <c r="AL29" s="81"/>
      <c r="AM29" s="81"/>
      <c r="AN29" s="81"/>
      <c r="AO29" s="80" t="str">
        <f>$C$6</f>
        <v>HCC78_Xe3_G2032R</v>
      </c>
    </row>
    <row r="30" spans="1:72" s="68" customFormat="1" ht="12" customHeight="1">
      <c r="A30" s="82">
        <v>1</v>
      </c>
      <c r="B30" s="89" t="s">
        <v>510</v>
      </c>
      <c r="C30" s="89"/>
      <c r="D30" s="89"/>
      <c r="E30" s="82"/>
      <c r="F30" s="82"/>
      <c r="G30" s="82"/>
      <c r="H30" s="82"/>
      <c r="T30" s="80" t="s">
        <v>511</v>
      </c>
      <c r="U30" s="80" t="s">
        <v>512</v>
      </c>
      <c r="V30" s="88"/>
      <c r="W30" s="80"/>
      <c r="X30" s="81"/>
      <c r="Y30" s="81"/>
      <c r="Z30" s="81"/>
      <c r="AA30" s="87"/>
      <c r="AL30" s="89" t="s">
        <v>510</v>
      </c>
      <c r="AM30" s="89"/>
      <c r="AN30" s="89"/>
      <c r="AO30" s="82"/>
      <c r="AP30" s="82"/>
      <c r="AQ30" s="82"/>
      <c r="AR30" s="82"/>
      <c r="BD30" s="80" t="s">
        <v>511</v>
      </c>
      <c r="BE30" s="80" t="s">
        <v>512</v>
      </c>
      <c r="BF30" s="88"/>
      <c r="BG30" s="80"/>
      <c r="BH30" s="81"/>
      <c r="BI30" s="81"/>
      <c r="BJ30" s="81"/>
    </row>
    <row r="31" spans="1:72" s="68" customFormat="1" ht="12" customHeight="1">
      <c r="A31" s="80"/>
      <c r="B31" s="123" t="s">
        <v>513</v>
      </c>
      <c r="C31" s="91">
        <f t="shared" ref="C31:R31" si="2">C27-$B27</f>
        <v>0</v>
      </c>
      <c r="D31" s="92">
        <f t="shared" si="2"/>
        <v>3</v>
      </c>
      <c r="E31" s="92">
        <f t="shared" si="2"/>
        <v>6</v>
      </c>
      <c r="F31" s="92">
        <f t="shared" si="2"/>
        <v>9</v>
      </c>
      <c r="G31" s="92">
        <f t="shared" si="2"/>
        <v>14</v>
      </c>
      <c r="H31" s="92">
        <f t="shared" si="2"/>
        <v>17</v>
      </c>
      <c r="I31" s="92">
        <f t="shared" si="2"/>
        <v>21</v>
      </c>
      <c r="J31" s="92">
        <f t="shared" si="2"/>
        <v>25</v>
      </c>
      <c r="K31" s="92">
        <f t="shared" si="2"/>
        <v>28</v>
      </c>
      <c r="L31" s="92">
        <f t="shared" si="2"/>
        <v>31</v>
      </c>
      <c r="M31" s="92">
        <f t="shared" si="2"/>
        <v>35</v>
      </c>
      <c r="N31" s="92">
        <f t="shared" si="2"/>
        <v>38</v>
      </c>
      <c r="O31" s="92">
        <f t="shared" si="2"/>
        <v>43</v>
      </c>
      <c r="P31" s="92">
        <f t="shared" si="2"/>
        <v>48</v>
      </c>
      <c r="Q31" s="92">
        <f t="shared" si="2"/>
        <v>52</v>
      </c>
      <c r="R31" s="92">
        <f t="shared" si="2"/>
        <v>55</v>
      </c>
      <c r="T31" s="93"/>
      <c r="U31" s="92">
        <f t="shared" ref="U31:AJ31" si="3">C31</f>
        <v>0</v>
      </c>
      <c r="V31" s="92">
        <f t="shared" si="3"/>
        <v>3</v>
      </c>
      <c r="W31" s="92">
        <f t="shared" si="3"/>
        <v>6</v>
      </c>
      <c r="X31" s="92">
        <f t="shared" si="3"/>
        <v>9</v>
      </c>
      <c r="Y31" s="92">
        <f t="shared" si="3"/>
        <v>14</v>
      </c>
      <c r="Z31" s="92">
        <f t="shared" si="3"/>
        <v>17</v>
      </c>
      <c r="AA31" s="92">
        <f t="shared" si="3"/>
        <v>21</v>
      </c>
      <c r="AB31" s="92">
        <f t="shared" si="3"/>
        <v>25</v>
      </c>
      <c r="AC31" s="92">
        <f t="shared" si="3"/>
        <v>28</v>
      </c>
      <c r="AD31" s="92">
        <f t="shared" si="3"/>
        <v>31</v>
      </c>
      <c r="AE31" s="92">
        <f t="shared" si="3"/>
        <v>35</v>
      </c>
      <c r="AF31" s="92">
        <f t="shared" si="3"/>
        <v>38</v>
      </c>
      <c r="AG31" s="92">
        <f t="shared" si="3"/>
        <v>43</v>
      </c>
      <c r="AH31" s="92">
        <f t="shared" si="3"/>
        <v>48</v>
      </c>
      <c r="AI31" s="92">
        <f t="shared" si="3"/>
        <v>52</v>
      </c>
      <c r="AJ31" s="92">
        <f t="shared" si="3"/>
        <v>55</v>
      </c>
      <c r="AL31" s="123" t="s">
        <v>513</v>
      </c>
      <c r="AM31" s="91">
        <f t="shared" ref="AM31:BB31" si="4">AM27-$AL27</f>
        <v>0</v>
      </c>
      <c r="AN31" s="92">
        <f t="shared" si="4"/>
        <v>3</v>
      </c>
      <c r="AO31" s="92">
        <f t="shared" si="4"/>
        <v>6</v>
      </c>
      <c r="AP31" s="92">
        <f t="shared" si="4"/>
        <v>9</v>
      </c>
      <c r="AQ31" s="92">
        <f t="shared" si="4"/>
        <v>14</v>
      </c>
      <c r="AR31" s="92">
        <f t="shared" si="4"/>
        <v>17</v>
      </c>
      <c r="AS31" s="92">
        <f t="shared" si="4"/>
        <v>21</v>
      </c>
      <c r="AT31" s="92">
        <f t="shared" si="4"/>
        <v>25</v>
      </c>
      <c r="AU31" s="92">
        <f t="shared" si="4"/>
        <v>28</v>
      </c>
      <c r="AV31" s="92">
        <f t="shared" si="4"/>
        <v>31</v>
      </c>
      <c r="AW31" s="92">
        <f t="shared" si="4"/>
        <v>35</v>
      </c>
      <c r="AX31" s="92">
        <f t="shared" si="4"/>
        <v>38</v>
      </c>
      <c r="AY31" s="92">
        <f t="shared" si="4"/>
        <v>43</v>
      </c>
      <c r="AZ31" s="92">
        <f t="shared" si="4"/>
        <v>48</v>
      </c>
      <c r="BA31" s="92">
        <f t="shared" si="4"/>
        <v>52</v>
      </c>
      <c r="BB31" s="92">
        <f t="shared" si="4"/>
        <v>55</v>
      </c>
      <c r="BD31" s="93"/>
      <c r="BE31" s="92">
        <f t="shared" ref="BE31:BT31" si="5">AM31</f>
        <v>0</v>
      </c>
      <c r="BF31" s="92">
        <f t="shared" si="5"/>
        <v>3</v>
      </c>
      <c r="BG31" s="92">
        <f t="shared" si="5"/>
        <v>6</v>
      </c>
      <c r="BH31" s="92">
        <f t="shared" si="5"/>
        <v>9</v>
      </c>
      <c r="BI31" s="92">
        <f t="shared" si="5"/>
        <v>14</v>
      </c>
      <c r="BJ31" s="92">
        <f t="shared" si="5"/>
        <v>17</v>
      </c>
      <c r="BK31" s="92">
        <f t="shared" si="5"/>
        <v>21</v>
      </c>
      <c r="BL31" s="92">
        <f t="shared" si="5"/>
        <v>25</v>
      </c>
      <c r="BM31" s="92">
        <f t="shared" si="5"/>
        <v>28</v>
      </c>
      <c r="BN31" s="92">
        <f t="shared" si="5"/>
        <v>31</v>
      </c>
      <c r="BO31" s="92">
        <f t="shared" si="5"/>
        <v>35</v>
      </c>
      <c r="BP31" s="92">
        <f t="shared" si="5"/>
        <v>38</v>
      </c>
      <c r="BQ31" s="92">
        <f t="shared" si="5"/>
        <v>43</v>
      </c>
      <c r="BR31" s="92">
        <f t="shared" si="5"/>
        <v>48</v>
      </c>
      <c r="BS31" s="92">
        <f t="shared" si="5"/>
        <v>52</v>
      </c>
      <c r="BT31" s="92">
        <f t="shared" si="5"/>
        <v>55</v>
      </c>
    </row>
    <row r="32" spans="1:72" s="68" customFormat="1" ht="12" customHeight="1">
      <c r="A32" s="80"/>
      <c r="B32" s="95" t="s">
        <v>514</v>
      </c>
      <c r="C32" s="109"/>
      <c r="D32" s="109">
        <v>8.09</v>
      </c>
      <c r="E32" s="109">
        <v>9.02</v>
      </c>
      <c r="F32" s="109">
        <v>8.65</v>
      </c>
      <c r="G32" s="109">
        <v>8.42</v>
      </c>
      <c r="H32" s="109">
        <v>9.32</v>
      </c>
      <c r="I32" s="109">
        <v>9.68</v>
      </c>
      <c r="J32" s="109">
        <v>9.65</v>
      </c>
      <c r="K32" s="109">
        <v>10.56</v>
      </c>
      <c r="L32" s="109">
        <v>10.55</v>
      </c>
      <c r="M32" s="109">
        <v>11.68</v>
      </c>
      <c r="N32" s="109">
        <v>11.04</v>
      </c>
      <c r="O32" s="109">
        <v>11.87</v>
      </c>
      <c r="P32" s="109">
        <v>12.22</v>
      </c>
      <c r="Q32" s="109">
        <v>12.42</v>
      </c>
      <c r="R32" s="109">
        <v>13.09</v>
      </c>
      <c r="T32" s="97">
        <v>1</v>
      </c>
      <c r="U32" s="96">
        <v>170.59105</v>
      </c>
      <c r="V32" s="96">
        <f t="shared" ref="V32:AJ32" si="6">D32*D33*D33/2</f>
        <v>253.72828799999999</v>
      </c>
      <c r="W32" s="96">
        <f t="shared" si="6"/>
        <v>275.09241099999997</v>
      </c>
      <c r="X32" s="96">
        <f t="shared" si="6"/>
        <v>258.43129250000004</v>
      </c>
      <c r="Y32" s="96">
        <f t="shared" si="6"/>
        <v>274.85574400000002</v>
      </c>
      <c r="Z32" s="96">
        <f t="shared" si="6"/>
        <v>361.69102600000002</v>
      </c>
      <c r="AA32" s="96">
        <f t="shared" si="6"/>
        <v>343.95411599999994</v>
      </c>
      <c r="AB32" s="96">
        <f t="shared" si="6"/>
        <v>396.92814250000004</v>
      </c>
      <c r="AC32" s="96">
        <f t="shared" si="6"/>
        <v>498.84595200000007</v>
      </c>
      <c r="AD32" s="96">
        <f t="shared" si="6"/>
        <v>538.10275000000001</v>
      </c>
      <c r="AE32" s="96">
        <f t="shared" si="6"/>
        <v>579.33734400000003</v>
      </c>
      <c r="AF32" s="96">
        <f t="shared" si="6"/>
        <v>535.56419999999991</v>
      </c>
      <c r="AG32" s="96">
        <f t="shared" si="6"/>
        <v>558.42414999999983</v>
      </c>
      <c r="AH32" s="96">
        <f t="shared" si="6"/>
        <v>657.05045899999993</v>
      </c>
      <c r="AI32" s="96">
        <f t="shared" si="6"/>
        <v>670.38254100000006</v>
      </c>
      <c r="AJ32" s="96">
        <f t="shared" si="6"/>
        <v>900.54553050000004</v>
      </c>
      <c r="AL32" s="95" t="s">
        <v>514</v>
      </c>
      <c r="AM32" s="109"/>
      <c r="AN32" s="109">
        <v>7.69</v>
      </c>
      <c r="AO32" s="109">
        <v>8.6300000000000008</v>
      </c>
      <c r="AP32" s="109">
        <v>8.52</v>
      </c>
      <c r="AQ32" s="109">
        <v>9.65</v>
      </c>
      <c r="AR32" s="109">
        <v>9.8000000000000007</v>
      </c>
      <c r="AS32" s="109">
        <v>10.28</v>
      </c>
      <c r="AT32" s="109">
        <v>12.17</v>
      </c>
      <c r="AU32" s="109">
        <v>10.67</v>
      </c>
      <c r="AV32" s="109">
        <v>11.88</v>
      </c>
      <c r="AW32" s="109">
        <v>11.41</v>
      </c>
      <c r="AX32" s="109">
        <v>13.19</v>
      </c>
      <c r="AY32" s="109">
        <v>14.58</v>
      </c>
      <c r="AZ32" s="109">
        <v>13.48</v>
      </c>
      <c r="BA32" s="109">
        <v>15.57</v>
      </c>
      <c r="BB32" s="109">
        <v>18.72</v>
      </c>
      <c r="BD32" s="97">
        <v>1</v>
      </c>
      <c r="BE32" s="96">
        <v>197.454688</v>
      </c>
      <c r="BF32" s="96">
        <f t="shared" ref="BF32:BT32" si="7">AN32*AN33*AN33/2</f>
        <v>225.01901250000003</v>
      </c>
      <c r="BG32" s="96">
        <f t="shared" si="7"/>
        <v>292.26746350000008</v>
      </c>
      <c r="BH32" s="96">
        <f t="shared" si="7"/>
        <v>288.54215400000004</v>
      </c>
      <c r="BI32" s="96">
        <f t="shared" si="7"/>
        <v>351.89496999999994</v>
      </c>
      <c r="BJ32" s="96">
        <f t="shared" si="7"/>
        <v>360.72036000000003</v>
      </c>
      <c r="BK32" s="96">
        <f t="shared" si="7"/>
        <v>447.43134599999996</v>
      </c>
      <c r="BL32" s="96">
        <f t="shared" si="7"/>
        <v>473.36675400000001</v>
      </c>
      <c r="BM32" s="96">
        <f t="shared" si="7"/>
        <v>409.39509599999997</v>
      </c>
      <c r="BN32" s="96">
        <f t="shared" si="7"/>
        <v>601.14938400000005</v>
      </c>
      <c r="BO32" s="96">
        <f t="shared" si="7"/>
        <v>621.8084879999999</v>
      </c>
      <c r="BP32" s="96">
        <f t="shared" si="7"/>
        <v>617.96732799999995</v>
      </c>
      <c r="BQ32" s="96">
        <f t="shared" si="7"/>
        <v>759.93948900000009</v>
      </c>
      <c r="BR32" s="96">
        <f t="shared" si="7"/>
        <v>761.59910600000012</v>
      </c>
      <c r="BS32" s="96">
        <f t="shared" si="7"/>
        <v>936.85390650000022</v>
      </c>
      <c r="BT32" s="96">
        <f t="shared" si="7"/>
        <v>919.22781599999996</v>
      </c>
    </row>
    <row r="33" spans="1:72" s="68" customFormat="1" ht="12" customHeight="1">
      <c r="A33" s="80"/>
      <c r="B33" s="95" t="s">
        <v>515</v>
      </c>
      <c r="C33" s="99"/>
      <c r="D33" s="99">
        <v>7.92</v>
      </c>
      <c r="E33" s="99">
        <v>7.81</v>
      </c>
      <c r="F33" s="99">
        <v>7.73</v>
      </c>
      <c r="G33" s="99">
        <v>8.08</v>
      </c>
      <c r="H33" s="99">
        <v>8.81</v>
      </c>
      <c r="I33" s="99">
        <v>8.43</v>
      </c>
      <c r="J33" s="99">
        <v>9.07</v>
      </c>
      <c r="K33" s="99">
        <v>9.7200000000000006</v>
      </c>
      <c r="L33" s="99">
        <v>10.1</v>
      </c>
      <c r="M33" s="99">
        <v>9.9600000000000009</v>
      </c>
      <c r="N33" s="99">
        <v>9.85</v>
      </c>
      <c r="O33" s="99">
        <v>9.6999999999999993</v>
      </c>
      <c r="P33" s="99">
        <v>10.37</v>
      </c>
      <c r="Q33" s="99">
        <v>10.39</v>
      </c>
      <c r="R33" s="99">
        <v>11.73</v>
      </c>
      <c r="T33" s="97">
        <v>2</v>
      </c>
      <c r="U33" s="96">
        <v>170.41290799999999</v>
      </c>
      <c r="V33" s="96">
        <f t="shared" ref="V33:AJ33" si="8">D34*D35*D35/2</f>
        <v>254.40634150000002</v>
      </c>
      <c r="W33" s="96">
        <f t="shared" si="8"/>
        <v>234.40140799999995</v>
      </c>
      <c r="X33" s="96">
        <f t="shared" si="8"/>
        <v>240.09629399999997</v>
      </c>
      <c r="Y33" s="96">
        <f t="shared" si="8"/>
        <v>250.80856200000002</v>
      </c>
      <c r="Z33" s="96">
        <f t="shared" si="8"/>
        <v>319.88282900000007</v>
      </c>
      <c r="AA33" s="96">
        <f t="shared" si="8"/>
        <v>397.07454150000007</v>
      </c>
      <c r="AB33" s="96">
        <f t="shared" si="8"/>
        <v>492.26883750000002</v>
      </c>
      <c r="AC33" s="96">
        <f t="shared" si="8"/>
        <v>466.60556249999991</v>
      </c>
      <c r="AD33" s="96">
        <f t="shared" si="8"/>
        <v>507.50195200000002</v>
      </c>
      <c r="AE33" s="96">
        <f t="shared" si="8"/>
        <v>671.42250000000001</v>
      </c>
      <c r="AF33" s="96">
        <f t="shared" si="8"/>
        <v>572.72946249999995</v>
      </c>
      <c r="AG33" s="96">
        <f t="shared" si="8"/>
        <v>694.36595050000005</v>
      </c>
      <c r="AH33" s="96">
        <f t="shared" si="8"/>
        <v>961.6204140000001</v>
      </c>
      <c r="AI33" s="96">
        <f t="shared" si="8"/>
        <v>776.38579199999992</v>
      </c>
      <c r="AJ33" s="96">
        <f t="shared" si="8"/>
        <v>681.09780000000012</v>
      </c>
      <c r="AL33" s="95" t="s">
        <v>515</v>
      </c>
      <c r="AM33" s="99"/>
      <c r="AN33" s="99">
        <v>7.65</v>
      </c>
      <c r="AO33" s="99">
        <v>8.23</v>
      </c>
      <c r="AP33" s="99">
        <v>8.23</v>
      </c>
      <c r="AQ33" s="99">
        <v>8.5399999999999991</v>
      </c>
      <c r="AR33" s="99">
        <v>8.58</v>
      </c>
      <c r="AS33" s="99">
        <v>9.33</v>
      </c>
      <c r="AT33" s="99">
        <v>8.82</v>
      </c>
      <c r="AU33" s="99">
        <v>8.76</v>
      </c>
      <c r="AV33" s="99">
        <v>10.06</v>
      </c>
      <c r="AW33" s="99">
        <v>10.44</v>
      </c>
      <c r="AX33" s="99">
        <v>9.68</v>
      </c>
      <c r="AY33" s="99">
        <v>10.210000000000001</v>
      </c>
      <c r="AZ33" s="99">
        <v>10.63</v>
      </c>
      <c r="BA33" s="99">
        <v>10.97</v>
      </c>
      <c r="BB33" s="99">
        <v>9.91</v>
      </c>
      <c r="BD33" s="97">
        <v>2</v>
      </c>
      <c r="BE33" s="96">
        <v>187.37842499999999</v>
      </c>
      <c r="BF33" s="96">
        <f t="shared" ref="BF33:BT33" si="9">AN34*AN35*AN35/2</f>
        <v>257.15489100000002</v>
      </c>
      <c r="BG33" s="96">
        <f t="shared" si="9"/>
        <v>304.93339999999995</v>
      </c>
      <c r="BH33" s="96">
        <f t="shared" si="9"/>
        <v>276.31591499999996</v>
      </c>
      <c r="BI33" s="96">
        <f t="shared" si="9"/>
        <v>347.30212949999992</v>
      </c>
      <c r="BJ33" s="96">
        <f t="shared" si="9"/>
        <v>344.22740350000004</v>
      </c>
      <c r="BK33" s="96">
        <f t="shared" si="9"/>
        <v>444.12615000000005</v>
      </c>
      <c r="BL33" s="96">
        <f t="shared" si="9"/>
        <v>518.21686399999987</v>
      </c>
      <c r="BM33" s="96">
        <f t="shared" si="9"/>
        <v>484.65549600000003</v>
      </c>
      <c r="BN33" s="96">
        <f t="shared" si="9"/>
        <v>575.509725</v>
      </c>
      <c r="BO33" s="96">
        <f t="shared" si="9"/>
        <v>726.30250000000001</v>
      </c>
      <c r="BP33" s="96">
        <f t="shared" si="9"/>
        <v>782.70785999999998</v>
      </c>
      <c r="BQ33" s="96">
        <f t="shared" si="9"/>
        <v>855.28411099999994</v>
      </c>
      <c r="BR33" s="96">
        <f t="shared" si="9"/>
        <v>851.36598400000014</v>
      </c>
      <c r="BS33" s="96">
        <f t="shared" si="9"/>
        <v>1102.64895</v>
      </c>
      <c r="BT33" s="96">
        <f t="shared" si="9"/>
        <v>1011.6147104999999</v>
      </c>
    </row>
    <row r="34" spans="1:72" s="68" customFormat="1" ht="12" customHeight="1">
      <c r="A34" s="80"/>
      <c r="B34" s="100" t="s">
        <v>516</v>
      </c>
      <c r="C34" s="96"/>
      <c r="D34" s="96">
        <v>9.4700000000000006</v>
      </c>
      <c r="E34" s="96">
        <v>8.2899999999999991</v>
      </c>
      <c r="F34" s="96">
        <v>8.27</v>
      </c>
      <c r="G34" s="96">
        <v>9.2100000000000009</v>
      </c>
      <c r="H34" s="96">
        <v>9.2200000000000006</v>
      </c>
      <c r="I34" s="96">
        <v>9.8699999999999992</v>
      </c>
      <c r="J34" s="96">
        <v>10.75</v>
      </c>
      <c r="K34" s="96">
        <v>10.45</v>
      </c>
      <c r="L34" s="96">
        <v>11.39</v>
      </c>
      <c r="M34" s="96">
        <v>12.18</v>
      </c>
      <c r="N34" s="96">
        <v>11.57</v>
      </c>
      <c r="O34" s="96">
        <v>12.29</v>
      </c>
      <c r="P34" s="96">
        <v>12.63</v>
      </c>
      <c r="Q34" s="96">
        <v>12.74</v>
      </c>
      <c r="R34" s="96">
        <v>12.84</v>
      </c>
      <c r="T34" s="97">
        <v>3</v>
      </c>
      <c r="U34" s="96">
        <v>151.04793599999996</v>
      </c>
      <c r="V34" s="96">
        <f t="shared" ref="V34:AJ34" si="10">D36*D37*D37/2</f>
        <v>224.40791849999999</v>
      </c>
      <c r="W34" s="96">
        <f t="shared" si="10"/>
        <v>297.705984</v>
      </c>
      <c r="X34" s="96">
        <f t="shared" si="10"/>
        <v>274.21625000000006</v>
      </c>
      <c r="Y34" s="96">
        <f t="shared" si="10"/>
        <v>332.83799999999997</v>
      </c>
      <c r="Z34" s="96">
        <f t="shared" si="10"/>
        <v>383.99683249999998</v>
      </c>
      <c r="AA34" s="96">
        <f t="shared" si="10"/>
        <v>409.51569999999998</v>
      </c>
      <c r="AB34" s="96">
        <f t="shared" si="10"/>
        <v>537.98976249999998</v>
      </c>
      <c r="AC34" s="96">
        <f t="shared" si="10"/>
        <v>510.28421399999996</v>
      </c>
      <c r="AD34" s="96">
        <f t="shared" si="10"/>
        <v>633.00034200000005</v>
      </c>
      <c r="AE34" s="96">
        <f t="shared" si="10"/>
        <v>721.93081600000016</v>
      </c>
      <c r="AF34" s="96">
        <f t="shared" si="10"/>
        <v>759.92066399999999</v>
      </c>
      <c r="AG34" s="96">
        <f t="shared" si="10"/>
        <v>906.78961250000009</v>
      </c>
      <c r="AH34" s="96">
        <f t="shared" si="10"/>
        <v>797.79259200000001</v>
      </c>
      <c r="AI34" s="96">
        <f t="shared" si="10"/>
        <v>960.24795349999988</v>
      </c>
      <c r="AJ34" s="96">
        <f t="shared" si="10"/>
        <v>989.10841249999987</v>
      </c>
      <c r="AL34" s="100" t="s">
        <v>516</v>
      </c>
      <c r="AM34" s="96"/>
      <c r="AN34" s="96">
        <v>8.2200000000000006</v>
      </c>
      <c r="AO34" s="96">
        <v>9.07</v>
      </c>
      <c r="AP34" s="96">
        <v>8.6999999999999993</v>
      </c>
      <c r="AQ34" s="96">
        <v>8.99</v>
      </c>
      <c r="AR34" s="96">
        <v>8.8699999999999992</v>
      </c>
      <c r="AS34" s="96">
        <v>10.27</v>
      </c>
      <c r="AT34" s="96">
        <v>10.119999999999999</v>
      </c>
      <c r="AU34" s="96">
        <v>9.93</v>
      </c>
      <c r="AV34" s="96">
        <v>10.5</v>
      </c>
      <c r="AW34" s="96">
        <v>12.5</v>
      </c>
      <c r="AX34" s="96">
        <v>13.2</v>
      </c>
      <c r="AY34" s="96">
        <v>13.42</v>
      </c>
      <c r="AZ34" s="96">
        <v>12.92</v>
      </c>
      <c r="BA34" s="96">
        <v>16.11</v>
      </c>
      <c r="BB34" s="96">
        <v>15.01</v>
      </c>
      <c r="BD34" s="97">
        <v>3</v>
      </c>
      <c r="BE34" s="96">
        <v>164.45439999999999</v>
      </c>
      <c r="BF34" s="96">
        <f t="shared" ref="BF34:BT34" si="11">AN36*AN37*AN37/2</f>
        <v>202.18966000000006</v>
      </c>
      <c r="BG34" s="96">
        <f t="shared" si="11"/>
        <v>241.4055875</v>
      </c>
      <c r="BH34" s="96">
        <f t="shared" si="11"/>
        <v>272.92046599999998</v>
      </c>
      <c r="BI34" s="96">
        <f t="shared" si="11"/>
        <v>322.28511249999997</v>
      </c>
      <c r="BJ34" s="96">
        <f t="shared" si="11"/>
        <v>304.94823300000002</v>
      </c>
      <c r="BK34" s="96">
        <f t="shared" si="11"/>
        <v>464.5085499999999</v>
      </c>
      <c r="BL34" s="96">
        <f t="shared" si="11"/>
        <v>407.04021549999999</v>
      </c>
      <c r="BM34" s="96">
        <f t="shared" si="11"/>
        <v>393.19223750000003</v>
      </c>
      <c r="BN34" s="96">
        <f t="shared" si="11"/>
        <v>467.66048349999994</v>
      </c>
      <c r="BO34" s="96">
        <f t="shared" si="11"/>
        <v>487.82422499999996</v>
      </c>
      <c r="BP34" s="96">
        <f t="shared" si="11"/>
        <v>493.55546450000003</v>
      </c>
      <c r="BQ34" s="96">
        <f t="shared" si="11"/>
        <v>632.17489050000017</v>
      </c>
      <c r="BR34" s="96">
        <f t="shared" si="11"/>
        <v>796.54475950000005</v>
      </c>
      <c r="BS34" s="96">
        <f t="shared" si="11"/>
        <v>756.11720249999996</v>
      </c>
      <c r="BT34" s="96">
        <f t="shared" si="11"/>
        <v>773.08515200000011</v>
      </c>
    </row>
    <row r="35" spans="1:72" s="68" customFormat="1" ht="12" customHeight="1">
      <c r="A35" s="80"/>
      <c r="B35" s="95" t="s">
        <v>515</v>
      </c>
      <c r="C35" s="99"/>
      <c r="D35" s="99">
        <v>7.33</v>
      </c>
      <c r="E35" s="99">
        <v>7.52</v>
      </c>
      <c r="F35" s="99">
        <v>7.62</v>
      </c>
      <c r="G35" s="99">
        <v>7.38</v>
      </c>
      <c r="H35" s="99">
        <v>8.33</v>
      </c>
      <c r="I35" s="99">
        <v>8.9700000000000006</v>
      </c>
      <c r="J35" s="99">
        <v>9.57</v>
      </c>
      <c r="K35" s="99">
        <v>9.4499999999999993</v>
      </c>
      <c r="L35" s="99">
        <v>9.44</v>
      </c>
      <c r="M35" s="99">
        <v>10.5</v>
      </c>
      <c r="N35" s="99">
        <v>9.9499999999999993</v>
      </c>
      <c r="O35" s="99">
        <v>10.63</v>
      </c>
      <c r="P35" s="99">
        <v>12.34</v>
      </c>
      <c r="Q35" s="99">
        <v>11.04</v>
      </c>
      <c r="R35" s="99">
        <v>10.3</v>
      </c>
      <c r="T35" s="97">
        <v>4</v>
      </c>
      <c r="U35" s="96">
        <v>131.77079999999998</v>
      </c>
      <c r="V35" s="96">
        <f t="shared" ref="V35:AJ35" si="12">D38*D39*D39/2</f>
        <v>188.09653</v>
      </c>
      <c r="W35" s="96">
        <f t="shared" si="12"/>
        <v>229.25103600000003</v>
      </c>
      <c r="X35" s="96">
        <f t="shared" si="12"/>
        <v>259.73883749999999</v>
      </c>
      <c r="Y35" s="96">
        <f t="shared" si="12"/>
        <v>257.92480399999994</v>
      </c>
      <c r="Z35" s="96">
        <f t="shared" si="12"/>
        <v>339.89183199999991</v>
      </c>
      <c r="AA35" s="96">
        <f t="shared" si="12"/>
        <v>347.2</v>
      </c>
      <c r="AB35" s="96">
        <f t="shared" si="12"/>
        <v>509.02757750000006</v>
      </c>
      <c r="AC35" s="96">
        <f t="shared" si="12"/>
        <v>524.36229950000006</v>
      </c>
      <c r="AD35" s="96">
        <f t="shared" si="12"/>
        <v>587.28499199999999</v>
      </c>
      <c r="AE35" s="96">
        <f t="shared" si="12"/>
        <v>531.63325599999996</v>
      </c>
      <c r="AF35" s="96">
        <f t="shared" si="12"/>
        <v>553.02045699999985</v>
      </c>
      <c r="AG35" s="96">
        <f t="shared" si="12"/>
        <v>680.0015360000001</v>
      </c>
      <c r="AH35" s="96">
        <f t="shared" si="12"/>
        <v>547.66999850000002</v>
      </c>
      <c r="AI35" s="96">
        <f t="shared" si="12"/>
        <v>698.45008699999994</v>
      </c>
      <c r="AJ35" s="96">
        <f t="shared" si="12"/>
        <v>734.99327199999993</v>
      </c>
      <c r="AL35" s="95" t="s">
        <v>515</v>
      </c>
      <c r="AM35" s="99"/>
      <c r="AN35" s="99">
        <v>7.91</v>
      </c>
      <c r="AO35" s="99">
        <v>8.1999999999999993</v>
      </c>
      <c r="AP35" s="99">
        <v>7.97</v>
      </c>
      <c r="AQ35" s="99">
        <v>8.7899999999999991</v>
      </c>
      <c r="AR35" s="99">
        <v>8.81</v>
      </c>
      <c r="AS35" s="99">
        <v>9.3000000000000007</v>
      </c>
      <c r="AT35" s="99">
        <v>10.119999999999999</v>
      </c>
      <c r="AU35" s="99">
        <v>9.8800000000000008</v>
      </c>
      <c r="AV35" s="99">
        <v>10.47</v>
      </c>
      <c r="AW35" s="99">
        <v>10.78</v>
      </c>
      <c r="AX35" s="99">
        <v>10.89</v>
      </c>
      <c r="AY35" s="99">
        <v>11.29</v>
      </c>
      <c r="AZ35" s="99">
        <v>11.48</v>
      </c>
      <c r="BA35" s="99">
        <v>11.7</v>
      </c>
      <c r="BB35" s="99">
        <v>11.61</v>
      </c>
      <c r="BD35" s="97">
        <v>4</v>
      </c>
      <c r="BE35" s="96">
        <v>135.81649999999996</v>
      </c>
      <c r="BF35" s="96">
        <f t="shared" ref="BF35:BT35" si="13">AN38*AN39*AN39/2</f>
        <v>165.37378950000002</v>
      </c>
      <c r="BG35" s="96">
        <f t="shared" si="13"/>
        <v>200.09492999999998</v>
      </c>
      <c r="BH35" s="96">
        <f t="shared" si="13"/>
        <v>169.74449550000003</v>
      </c>
      <c r="BI35" s="96">
        <f t="shared" si="13"/>
        <v>229.39664000000002</v>
      </c>
      <c r="BJ35" s="96">
        <f t="shared" si="13"/>
        <v>279.92037150000004</v>
      </c>
      <c r="BK35" s="96">
        <f t="shared" si="13"/>
        <v>361.69528600000007</v>
      </c>
      <c r="BL35" s="96">
        <f t="shared" si="13"/>
        <v>461.42415000000005</v>
      </c>
      <c r="BM35" s="96">
        <f t="shared" si="13"/>
        <v>467.09122750000006</v>
      </c>
      <c r="BN35" s="96">
        <f t="shared" si="13"/>
        <v>594.63445000000013</v>
      </c>
      <c r="BO35" s="96">
        <f t="shared" si="13"/>
        <v>652.51016599999991</v>
      </c>
      <c r="BP35" s="96">
        <f t="shared" si="13"/>
        <v>742.03519999999992</v>
      </c>
      <c r="BQ35" s="96">
        <f t="shared" si="13"/>
        <v>830.88062500000001</v>
      </c>
      <c r="BR35" s="96">
        <f t="shared" si="13"/>
        <v>891.45999999999992</v>
      </c>
      <c r="BS35" s="96">
        <f t="shared" si="13"/>
        <v>1171.17</v>
      </c>
      <c r="BT35" s="96">
        <f t="shared" si="13"/>
        <v>1086.1338599999999</v>
      </c>
    </row>
    <row r="36" spans="1:72" s="68" customFormat="1" ht="12" customHeight="1">
      <c r="A36" s="80"/>
      <c r="B36" s="100" t="s">
        <v>517</v>
      </c>
      <c r="C36" s="96"/>
      <c r="D36" s="96">
        <v>8.1300000000000008</v>
      </c>
      <c r="E36" s="96">
        <v>9.1199999999999992</v>
      </c>
      <c r="F36" s="96">
        <v>9.25</v>
      </c>
      <c r="G36" s="96">
        <v>9.9</v>
      </c>
      <c r="H36" s="96">
        <v>9.85</v>
      </c>
      <c r="I36" s="96">
        <v>10.34</v>
      </c>
      <c r="J36" s="96">
        <v>11.09</v>
      </c>
      <c r="K36" s="96">
        <v>10.67</v>
      </c>
      <c r="L36" s="96">
        <v>11.31</v>
      </c>
      <c r="M36" s="96">
        <v>12.02</v>
      </c>
      <c r="N36" s="96">
        <v>12.03</v>
      </c>
      <c r="O36" s="96">
        <v>12.49</v>
      </c>
      <c r="P36" s="96">
        <v>11.94</v>
      </c>
      <c r="Q36" s="96">
        <v>12.43</v>
      </c>
      <c r="R36" s="96">
        <v>12.97</v>
      </c>
      <c r="T36" s="97">
        <v>5</v>
      </c>
      <c r="U36" s="96">
        <v>105.875</v>
      </c>
      <c r="V36" s="96">
        <f t="shared" ref="V36:AJ36" si="14">D40*D41*D41/2</f>
        <v>120.85673600000001</v>
      </c>
      <c r="W36" s="96">
        <f t="shared" si="14"/>
        <v>137.56878850000001</v>
      </c>
      <c r="X36" s="96">
        <f t="shared" si="14"/>
        <v>166.18486500000003</v>
      </c>
      <c r="Y36" s="96">
        <f t="shared" si="14"/>
        <v>162.30239999999998</v>
      </c>
      <c r="Z36" s="96">
        <f t="shared" si="14"/>
        <v>223.47596700000003</v>
      </c>
      <c r="AA36" s="96">
        <f t="shared" si="14"/>
        <v>328.01500000000004</v>
      </c>
      <c r="AB36" s="96">
        <f t="shared" si="14"/>
        <v>456.54163200000005</v>
      </c>
      <c r="AC36" s="96">
        <f t="shared" si="14"/>
        <v>319.52618749999988</v>
      </c>
      <c r="AD36" s="96">
        <f t="shared" si="14"/>
        <v>360.83362399999999</v>
      </c>
      <c r="AE36" s="96">
        <f t="shared" si="14"/>
        <v>419.51645400000007</v>
      </c>
      <c r="AF36" s="96">
        <f t="shared" si="14"/>
        <v>462.58694999999989</v>
      </c>
      <c r="AG36" s="96">
        <f t="shared" si="14"/>
        <v>514.18239199999994</v>
      </c>
      <c r="AH36" s="96">
        <f t="shared" si="14"/>
        <v>605.38796850000006</v>
      </c>
      <c r="AI36" s="96">
        <f t="shared" si="14"/>
        <v>767.1361045000001</v>
      </c>
      <c r="AJ36" s="96">
        <f t="shared" si="14"/>
        <v>750.07462950000001</v>
      </c>
      <c r="AL36" s="100" t="s">
        <v>517</v>
      </c>
      <c r="AM36" s="96"/>
      <c r="AN36" s="96">
        <v>8.3000000000000007</v>
      </c>
      <c r="AO36" s="96">
        <v>8.4700000000000006</v>
      </c>
      <c r="AP36" s="96">
        <v>8.68</v>
      </c>
      <c r="AQ36" s="96">
        <v>10.25</v>
      </c>
      <c r="AR36" s="96">
        <v>10.26</v>
      </c>
      <c r="AS36" s="96">
        <v>11</v>
      </c>
      <c r="AT36" s="96">
        <v>11.51</v>
      </c>
      <c r="AU36" s="96">
        <v>10.51</v>
      </c>
      <c r="AV36" s="96">
        <v>11.27</v>
      </c>
      <c r="AW36" s="96">
        <v>12.18</v>
      </c>
      <c r="AX36" s="96">
        <v>12.49</v>
      </c>
      <c r="AY36" s="96">
        <v>13.41</v>
      </c>
      <c r="AZ36" s="96">
        <v>13.19</v>
      </c>
      <c r="BA36" s="96">
        <v>14.45</v>
      </c>
      <c r="BB36" s="96">
        <v>12.64</v>
      </c>
      <c r="BD36" s="97">
        <v>5</v>
      </c>
      <c r="BE36" s="96">
        <v>85.859584000000012</v>
      </c>
      <c r="BF36" s="96">
        <f t="shared" ref="BF36:BT36" si="15">AN40*AN41*AN41/2</f>
        <v>126.03491999999999</v>
      </c>
      <c r="BG36" s="96">
        <f t="shared" si="15"/>
        <v>132.20934400000002</v>
      </c>
      <c r="BH36" s="96">
        <f t="shared" si="15"/>
        <v>165.8475</v>
      </c>
      <c r="BI36" s="96">
        <f t="shared" si="15"/>
        <v>189.077504</v>
      </c>
      <c r="BJ36" s="96">
        <f t="shared" si="15"/>
        <v>207.85872599999999</v>
      </c>
      <c r="BK36" s="96">
        <f t="shared" si="15"/>
        <v>329.605662</v>
      </c>
      <c r="BL36" s="96">
        <f t="shared" si="15"/>
        <v>326.60887049999997</v>
      </c>
      <c r="BM36" s="96">
        <f t="shared" si="15"/>
        <v>310.68222900000001</v>
      </c>
      <c r="BN36" s="96">
        <f t="shared" si="15"/>
        <v>395.330488</v>
      </c>
      <c r="BO36" s="96">
        <f t="shared" si="15"/>
        <v>384.05763899999994</v>
      </c>
      <c r="BP36" s="96">
        <f t="shared" si="15"/>
        <v>440.22118399999999</v>
      </c>
      <c r="BQ36" s="96">
        <f t="shared" si="15"/>
        <v>657.97285900000008</v>
      </c>
      <c r="BR36" s="96">
        <f t="shared" si="15"/>
        <v>816.52524200000005</v>
      </c>
      <c r="BS36" s="96">
        <f t="shared" si="15"/>
        <v>820.05181899999991</v>
      </c>
      <c r="BT36" s="96">
        <f t="shared" si="15"/>
        <v>804.23284650000016</v>
      </c>
    </row>
    <row r="37" spans="1:72" s="68" customFormat="1" ht="12" customHeight="1">
      <c r="A37" s="80"/>
      <c r="B37" s="101" t="s">
        <v>515</v>
      </c>
      <c r="C37" s="99"/>
      <c r="D37" s="99">
        <v>7.43</v>
      </c>
      <c r="E37" s="99">
        <v>8.08</v>
      </c>
      <c r="F37" s="99">
        <v>7.7</v>
      </c>
      <c r="G37" s="99">
        <v>8.1999999999999993</v>
      </c>
      <c r="H37" s="99">
        <v>8.83</v>
      </c>
      <c r="I37" s="99">
        <v>8.9</v>
      </c>
      <c r="J37" s="99">
        <v>9.85</v>
      </c>
      <c r="K37" s="99">
        <v>9.7799999999999994</v>
      </c>
      <c r="L37" s="99">
        <v>10.58</v>
      </c>
      <c r="M37" s="99">
        <v>10.96</v>
      </c>
      <c r="N37" s="99">
        <v>11.24</v>
      </c>
      <c r="O37" s="99">
        <v>12.05</v>
      </c>
      <c r="P37" s="99">
        <v>11.56</v>
      </c>
      <c r="Q37" s="99">
        <v>12.43</v>
      </c>
      <c r="R37" s="99">
        <v>12.35</v>
      </c>
      <c r="T37" s="97">
        <v>6</v>
      </c>
      <c r="U37" s="96">
        <v>102.97031800000001</v>
      </c>
      <c r="V37" s="96">
        <f t="shared" ref="V37:AJ37" si="16">D42*D43*D43/2</f>
        <v>176.384961</v>
      </c>
      <c r="W37" s="96">
        <f t="shared" si="16"/>
        <v>203.26810399999999</v>
      </c>
      <c r="X37" s="96">
        <f t="shared" si="16"/>
        <v>220.35982349999998</v>
      </c>
      <c r="Y37" s="96">
        <f t="shared" si="16"/>
        <v>227.05774399999999</v>
      </c>
      <c r="Z37" s="96">
        <f t="shared" si="16"/>
        <v>278.70119549999998</v>
      </c>
      <c r="AA37" s="96">
        <f t="shared" si="16"/>
        <v>313.92358400000001</v>
      </c>
      <c r="AB37" s="96">
        <f t="shared" si="16"/>
        <v>345.45558599999998</v>
      </c>
      <c r="AC37" s="96">
        <f t="shared" si="16"/>
        <v>402.11048799999998</v>
      </c>
      <c r="AD37" s="96">
        <f t="shared" si="16"/>
        <v>420.16324000000003</v>
      </c>
      <c r="AE37" s="96">
        <f t="shared" si="16"/>
        <v>439.60752000000002</v>
      </c>
      <c r="AF37" s="96">
        <f t="shared" si="16"/>
        <v>505.10662649999989</v>
      </c>
      <c r="AG37" s="96">
        <f t="shared" si="16"/>
        <v>544.33253599999989</v>
      </c>
      <c r="AH37" s="96">
        <f t="shared" si="16"/>
        <v>681.69088799999997</v>
      </c>
      <c r="AI37" s="96">
        <f t="shared" si="16"/>
        <v>781.55905400000017</v>
      </c>
      <c r="AJ37" s="96">
        <f t="shared" si="16"/>
        <v>726.41433599999993</v>
      </c>
      <c r="AL37" s="101" t="s">
        <v>515</v>
      </c>
      <c r="AM37" s="99"/>
      <c r="AN37" s="99">
        <v>6.98</v>
      </c>
      <c r="AO37" s="99">
        <v>7.55</v>
      </c>
      <c r="AP37" s="99">
        <v>7.93</v>
      </c>
      <c r="AQ37" s="99">
        <v>7.93</v>
      </c>
      <c r="AR37" s="99">
        <v>7.71</v>
      </c>
      <c r="AS37" s="99">
        <v>9.19</v>
      </c>
      <c r="AT37" s="99">
        <v>8.41</v>
      </c>
      <c r="AU37" s="99">
        <v>8.65</v>
      </c>
      <c r="AV37" s="99">
        <v>9.11</v>
      </c>
      <c r="AW37" s="99">
        <v>8.9499999999999993</v>
      </c>
      <c r="AX37" s="99">
        <v>8.89</v>
      </c>
      <c r="AY37" s="99">
        <v>9.7100000000000009</v>
      </c>
      <c r="AZ37" s="99">
        <v>10.99</v>
      </c>
      <c r="BA37" s="99">
        <v>10.23</v>
      </c>
      <c r="BB37" s="99">
        <v>11.06</v>
      </c>
      <c r="BD37" s="97">
        <v>6</v>
      </c>
      <c r="BE37" s="96">
        <v>79.494699999999995</v>
      </c>
      <c r="BF37" s="96">
        <f t="shared" ref="BF37:BT37" si="17">AN42*AN43*AN43/2</f>
        <v>102.7702</v>
      </c>
      <c r="BG37" s="96">
        <f t="shared" si="17"/>
        <v>149.08618749999999</v>
      </c>
      <c r="BH37" s="96">
        <f t="shared" si="17"/>
        <v>172.92295000000001</v>
      </c>
      <c r="BI37" s="96">
        <f t="shared" si="17"/>
        <v>154.40854500000003</v>
      </c>
      <c r="BJ37" s="96">
        <f t="shared" si="17"/>
        <v>175.25615999999999</v>
      </c>
      <c r="BK37" s="96">
        <f t="shared" si="17"/>
        <v>247.55716800000005</v>
      </c>
      <c r="BL37" s="96">
        <f t="shared" si="17"/>
        <v>298.72281600000002</v>
      </c>
      <c r="BM37" s="96">
        <f t="shared" si="17"/>
        <v>297.39601600000003</v>
      </c>
      <c r="BN37" s="96">
        <f t="shared" si="17"/>
        <v>369.66731400000003</v>
      </c>
      <c r="BO37" s="96">
        <f t="shared" si="17"/>
        <v>404.58745799999991</v>
      </c>
      <c r="BP37" s="96">
        <f t="shared" si="17"/>
        <v>443.97205000000002</v>
      </c>
      <c r="BQ37" s="96">
        <f t="shared" si="17"/>
        <v>553.99843899999985</v>
      </c>
      <c r="BR37" s="96">
        <f t="shared" si="17"/>
        <v>640.31681199999991</v>
      </c>
      <c r="BS37" s="96">
        <f t="shared" si="17"/>
        <v>764.4174999999999</v>
      </c>
      <c r="BT37" s="96">
        <f t="shared" si="17"/>
        <v>645.28864399999998</v>
      </c>
    </row>
    <row r="38" spans="1:72" s="68" customFormat="1" ht="12" customHeight="1">
      <c r="A38" s="80"/>
      <c r="B38" s="95" t="s">
        <v>518</v>
      </c>
      <c r="C38" s="96"/>
      <c r="D38" s="96">
        <v>7.4</v>
      </c>
      <c r="E38" s="96">
        <v>7.98</v>
      </c>
      <c r="F38" s="96">
        <v>8.43</v>
      </c>
      <c r="G38" s="96">
        <v>8.02</v>
      </c>
      <c r="H38" s="96">
        <v>10.31</v>
      </c>
      <c r="I38" s="96">
        <v>10.85</v>
      </c>
      <c r="J38" s="96">
        <v>11.95</v>
      </c>
      <c r="K38" s="96">
        <v>12.31</v>
      </c>
      <c r="L38" s="96">
        <v>11.56</v>
      </c>
      <c r="M38" s="96">
        <v>12.32</v>
      </c>
      <c r="N38" s="96">
        <v>11.54</v>
      </c>
      <c r="O38" s="96">
        <v>12.97</v>
      </c>
      <c r="P38" s="96">
        <v>12.37</v>
      </c>
      <c r="Q38" s="96">
        <v>12.94</v>
      </c>
      <c r="R38" s="96">
        <v>13.91</v>
      </c>
      <c r="T38" s="102" t="s">
        <v>519</v>
      </c>
      <c r="U38" s="103">
        <f>AVERAGE(U32:U37)</f>
        <v>138.77800199999999</v>
      </c>
      <c r="V38" s="103">
        <f t="shared" ref="V38:AB38" si="18">AVERAGE(V32:V37)</f>
        <v>202.98012916666667</v>
      </c>
      <c r="W38" s="103">
        <f t="shared" si="18"/>
        <v>229.54795525</v>
      </c>
      <c r="X38" s="103">
        <f t="shared" si="18"/>
        <v>236.50456041666666</v>
      </c>
      <c r="Y38" s="103">
        <f t="shared" si="18"/>
        <v>250.9645423333333</v>
      </c>
      <c r="Z38" s="103">
        <f t="shared" si="18"/>
        <v>317.93994700000002</v>
      </c>
      <c r="AA38" s="103">
        <f t="shared" si="18"/>
        <v>356.61382358333339</v>
      </c>
      <c r="AB38" s="103">
        <f t="shared" si="18"/>
        <v>456.36858966666665</v>
      </c>
      <c r="AC38" s="103">
        <f>AVERAGE(AC32:AC37)</f>
        <v>453.62245058333332</v>
      </c>
      <c r="AD38" s="103">
        <f>AVERAGE(AD32:AD37)</f>
        <v>507.81448333333333</v>
      </c>
      <c r="AE38" s="103">
        <f>AVERAGE(AE32,AE33,AE35,AE36,AE37)</f>
        <v>528.30341480000004</v>
      </c>
      <c r="AF38" s="103">
        <f>AVERAGE(AF32,AF33,AF35,AF36,AF37)</f>
        <v>525.80153919999998</v>
      </c>
      <c r="AG38" s="103">
        <f>AVERAGE(AG32,AG33,AG35,AG36,AG37)</f>
        <v>598.26131289999989</v>
      </c>
      <c r="AH38" s="103">
        <f>AVERAGE(AH32,AH35,AH36,AH37)</f>
        <v>622.94982850000008</v>
      </c>
      <c r="AI38" s="103"/>
      <c r="AJ38" s="103"/>
      <c r="AL38" s="95" t="s">
        <v>518</v>
      </c>
      <c r="AM38" s="96"/>
      <c r="AN38" s="96">
        <v>7.39</v>
      </c>
      <c r="AO38" s="96">
        <v>7.85</v>
      </c>
      <c r="AP38" s="96">
        <v>7.11</v>
      </c>
      <c r="AQ38" s="96">
        <v>8.1999999999999993</v>
      </c>
      <c r="AR38" s="96">
        <v>8.4700000000000006</v>
      </c>
      <c r="AS38" s="96">
        <v>9.4700000000000006</v>
      </c>
      <c r="AT38" s="96">
        <v>10.67</v>
      </c>
      <c r="AU38" s="96">
        <v>10.55</v>
      </c>
      <c r="AV38" s="96">
        <v>11.21</v>
      </c>
      <c r="AW38" s="96">
        <v>11.23</v>
      </c>
      <c r="AX38" s="96">
        <v>11.5</v>
      </c>
      <c r="AY38" s="96">
        <v>12.5</v>
      </c>
      <c r="AZ38" s="96">
        <v>13.25</v>
      </c>
      <c r="BA38" s="96">
        <v>13.86</v>
      </c>
      <c r="BB38" s="96">
        <v>13.3</v>
      </c>
      <c r="BD38" s="102" t="s">
        <v>519</v>
      </c>
      <c r="BE38" s="103">
        <f>AVERAGE(BE32:BE37)</f>
        <v>141.74304949999998</v>
      </c>
      <c r="BF38" s="103">
        <f t="shared" ref="BF38:BN38" si="19">AVERAGE(BF32:BF37)</f>
        <v>179.75707883333334</v>
      </c>
      <c r="BG38" s="103">
        <f t="shared" si="19"/>
        <v>219.99948541666666</v>
      </c>
      <c r="BH38" s="103">
        <f t="shared" si="19"/>
        <v>224.38224675000001</v>
      </c>
      <c r="BI38" s="103">
        <f t="shared" si="19"/>
        <v>265.72748350000001</v>
      </c>
      <c r="BJ38" s="103">
        <f t="shared" si="19"/>
        <v>278.8218756666667</v>
      </c>
      <c r="BK38" s="103">
        <f t="shared" si="19"/>
        <v>382.48736033333336</v>
      </c>
      <c r="BL38" s="103">
        <f t="shared" si="19"/>
        <v>414.22994499999999</v>
      </c>
      <c r="BM38" s="103">
        <f t="shared" si="19"/>
        <v>393.73538366666668</v>
      </c>
      <c r="BN38" s="103">
        <f t="shared" si="19"/>
        <v>500.65864075000007</v>
      </c>
      <c r="BO38" s="103">
        <f>AVERAGE(BO32,BO34,BO35,BO36,BO37)</f>
        <v>510.1575952</v>
      </c>
      <c r="BP38" s="103">
        <f>AVERAGE(BP32,BP34,BP36,BP37)</f>
        <v>498.929006625</v>
      </c>
      <c r="BQ38" s="103">
        <f>AVERAGE(BQ34,BQ36,BQ37)</f>
        <v>614.71539616666678</v>
      </c>
      <c r="BR38" s="103"/>
      <c r="BS38" s="103"/>
      <c r="BT38" s="103"/>
    </row>
    <row r="39" spans="1:72" s="68" customFormat="1" ht="12" customHeight="1">
      <c r="A39" s="80"/>
      <c r="B39" s="101" t="s">
        <v>515</v>
      </c>
      <c r="C39" s="99"/>
      <c r="D39" s="99">
        <v>7.13</v>
      </c>
      <c r="E39" s="99">
        <v>7.58</v>
      </c>
      <c r="F39" s="99">
        <v>7.85</v>
      </c>
      <c r="G39" s="99">
        <v>8.02</v>
      </c>
      <c r="H39" s="99">
        <v>8.1199999999999992</v>
      </c>
      <c r="I39" s="99">
        <v>8</v>
      </c>
      <c r="J39" s="99">
        <v>9.23</v>
      </c>
      <c r="K39" s="99">
        <v>9.23</v>
      </c>
      <c r="L39" s="99">
        <v>10.08</v>
      </c>
      <c r="M39" s="99">
        <v>9.2899999999999991</v>
      </c>
      <c r="N39" s="99">
        <v>9.7899999999999991</v>
      </c>
      <c r="O39" s="99">
        <v>10.24</v>
      </c>
      <c r="P39" s="99">
        <v>9.41</v>
      </c>
      <c r="Q39" s="99">
        <v>10.39</v>
      </c>
      <c r="R39" s="99">
        <v>10.28</v>
      </c>
      <c r="T39" s="106" t="s">
        <v>520</v>
      </c>
      <c r="U39" s="107">
        <f>AVERAGE(STDEV(U32:U37))</f>
        <v>30.256527345246155</v>
      </c>
      <c r="V39" s="107">
        <f t="shared" ref="V39:AD39" si="20">AVERAGE(STDEV(V32:V37))</f>
        <v>51.676411049557707</v>
      </c>
      <c r="W39" s="107">
        <f t="shared" si="20"/>
        <v>56.38130221098745</v>
      </c>
      <c r="X39" s="107">
        <f t="shared" si="20"/>
        <v>39.143830641376574</v>
      </c>
      <c r="Y39" s="107">
        <f t="shared" si="20"/>
        <v>56.13382696626428</v>
      </c>
      <c r="Z39" s="107">
        <f t="shared" si="20"/>
        <v>58.696596524607102</v>
      </c>
      <c r="AA39" s="107">
        <f t="shared" si="20"/>
        <v>38.275098325995188</v>
      </c>
      <c r="AB39" s="107">
        <f t="shared" si="20"/>
        <v>72.881690065748728</v>
      </c>
      <c r="AC39" s="107">
        <f t="shared" si="20"/>
        <v>78.820933762249268</v>
      </c>
      <c r="AD39" s="107">
        <f t="shared" si="20"/>
        <v>102.16716811148214</v>
      </c>
      <c r="AE39" s="107">
        <f>AVERAGE(STDEV(AE32,AE33,AE35,AE36,AE37))</f>
        <v>103.44103019953684</v>
      </c>
      <c r="AF39" s="107">
        <f>AVERAGE(STDEV(AF32,AF33,AF35,AF36,AF37))</f>
        <v>43.19367059169398</v>
      </c>
      <c r="AG39" s="107">
        <f>AVERAGE(STDEV(AG32,AG33,AG35,AG36,AG37))</f>
        <v>82.888694805481549</v>
      </c>
      <c r="AH39" s="107">
        <f>AVERAGE(STDEV(AH32,AH35,AH36,AH37))</f>
        <v>59.410540038976691</v>
      </c>
      <c r="AI39" s="107"/>
      <c r="AJ39" s="107"/>
      <c r="AL39" s="101" t="s">
        <v>515</v>
      </c>
      <c r="AM39" s="99"/>
      <c r="AN39" s="99">
        <v>6.69</v>
      </c>
      <c r="AO39" s="99">
        <v>7.14</v>
      </c>
      <c r="AP39" s="99">
        <v>6.91</v>
      </c>
      <c r="AQ39" s="99">
        <v>7.48</v>
      </c>
      <c r="AR39" s="99">
        <v>8.1300000000000008</v>
      </c>
      <c r="AS39" s="99">
        <v>8.74</v>
      </c>
      <c r="AT39" s="99">
        <v>9.3000000000000007</v>
      </c>
      <c r="AU39" s="99">
        <v>9.41</v>
      </c>
      <c r="AV39" s="99">
        <v>10.3</v>
      </c>
      <c r="AW39" s="99">
        <v>10.78</v>
      </c>
      <c r="AX39" s="99">
        <v>11.36</v>
      </c>
      <c r="AY39" s="99">
        <v>11.53</v>
      </c>
      <c r="AZ39" s="99">
        <v>11.6</v>
      </c>
      <c r="BA39" s="99">
        <v>13</v>
      </c>
      <c r="BB39" s="99">
        <v>12.78</v>
      </c>
      <c r="BD39" s="106" t="s">
        <v>520</v>
      </c>
      <c r="BE39" s="107">
        <f>AVERAGE(STDEV(BE32:BE37))</f>
        <v>50.468053902749894</v>
      </c>
      <c r="BF39" s="107">
        <f t="shared" ref="BF39:BN39" si="21">AVERAGE(STDEV(BF32:BF37))</f>
        <v>59.265864609385559</v>
      </c>
      <c r="BG39" s="107">
        <f t="shared" si="21"/>
        <v>72.147969876934994</v>
      </c>
      <c r="BH39" s="107">
        <f t="shared" si="21"/>
        <v>60.380821433529306</v>
      </c>
      <c r="BI39" s="107">
        <f t="shared" si="21"/>
        <v>85.866267664774327</v>
      </c>
      <c r="BJ39" s="107">
        <f t="shared" si="21"/>
        <v>74.068433384298913</v>
      </c>
      <c r="BK39" s="107">
        <f t="shared" si="21"/>
        <v>85.064068086342729</v>
      </c>
      <c r="BL39" s="107">
        <f t="shared" si="21"/>
        <v>86.728053412996005</v>
      </c>
      <c r="BM39" s="107">
        <f t="shared" si="21"/>
        <v>77.552780107260944</v>
      </c>
      <c r="BN39" s="107">
        <f t="shared" si="21"/>
        <v>103.80188133543496</v>
      </c>
      <c r="BO39" s="107">
        <f>AVERAGE(STDEV(BO32,BO34,BO35,BO36,BO37))</f>
        <v>122.75504930853633</v>
      </c>
      <c r="BP39" s="107">
        <f>AVERAGE(STDEV(BP32,BP34,BP36,BP37))</f>
        <v>82.99773577152078</v>
      </c>
      <c r="BQ39" s="107">
        <f>AVERAGE(STDEV(BQ34,BQ36,BQ37))</f>
        <v>54.141439400572736</v>
      </c>
      <c r="BR39" s="107"/>
      <c r="BS39" s="107"/>
      <c r="BT39" s="107"/>
    </row>
    <row r="40" spans="1:72" s="68" customFormat="1" ht="12" customHeight="1">
      <c r="A40" s="81"/>
      <c r="B40" s="95" t="s">
        <v>521</v>
      </c>
      <c r="C40" s="109"/>
      <c r="D40" s="109">
        <v>6.37</v>
      </c>
      <c r="E40" s="109">
        <v>7.37</v>
      </c>
      <c r="F40" s="109">
        <v>7.7</v>
      </c>
      <c r="G40" s="109">
        <v>7.02</v>
      </c>
      <c r="H40" s="109">
        <v>8.14</v>
      </c>
      <c r="I40" s="109">
        <v>9.08</v>
      </c>
      <c r="J40" s="109">
        <v>10.16</v>
      </c>
      <c r="K40" s="109">
        <v>8.9499999999999993</v>
      </c>
      <c r="L40" s="109">
        <v>9.07</v>
      </c>
      <c r="M40" s="109">
        <v>9.8699999999999992</v>
      </c>
      <c r="N40" s="109">
        <v>10.36</v>
      </c>
      <c r="O40" s="109">
        <v>10.84</v>
      </c>
      <c r="P40" s="109">
        <v>11.13</v>
      </c>
      <c r="Q40" s="109">
        <v>12.89</v>
      </c>
      <c r="R40" s="109">
        <v>12.11</v>
      </c>
      <c r="AL40" s="95" t="s">
        <v>521</v>
      </c>
      <c r="AM40" s="109"/>
      <c r="AN40" s="109">
        <v>6.6</v>
      </c>
      <c r="AO40" s="109">
        <v>6.62</v>
      </c>
      <c r="AP40" s="109">
        <v>7.28</v>
      </c>
      <c r="AQ40" s="109">
        <v>7.63</v>
      </c>
      <c r="AR40" s="109">
        <v>7.47</v>
      </c>
      <c r="AS40" s="109">
        <v>8.7899999999999991</v>
      </c>
      <c r="AT40" s="109">
        <v>8.69</v>
      </c>
      <c r="AU40" s="109">
        <v>8.58</v>
      </c>
      <c r="AV40" s="109">
        <v>9.59</v>
      </c>
      <c r="AW40" s="109">
        <v>9.42</v>
      </c>
      <c r="AX40" s="109">
        <v>9.8800000000000008</v>
      </c>
      <c r="AY40" s="109">
        <v>12.38</v>
      </c>
      <c r="AZ40" s="109">
        <v>12.61</v>
      </c>
      <c r="BA40" s="109">
        <v>12.38</v>
      </c>
      <c r="BB40" s="109">
        <v>11.73</v>
      </c>
    </row>
    <row r="41" spans="1:72" s="68" customFormat="1" ht="12" customHeight="1">
      <c r="B41" s="95" t="s">
        <v>515</v>
      </c>
      <c r="C41" s="99"/>
      <c r="D41" s="99">
        <v>6.16</v>
      </c>
      <c r="E41" s="99">
        <v>6.11</v>
      </c>
      <c r="F41" s="99">
        <v>6.57</v>
      </c>
      <c r="G41" s="99">
        <v>6.8</v>
      </c>
      <c r="H41" s="99">
        <v>7.41</v>
      </c>
      <c r="I41" s="99">
        <v>8.5</v>
      </c>
      <c r="J41" s="99">
        <v>9.48</v>
      </c>
      <c r="K41" s="99">
        <v>8.4499999999999993</v>
      </c>
      <c r="L41" s="99">
        <v>8.92</v>
      </c>
      <c r="M41" s="99">
        <v>9.2200000000000006</v>
      </c>
      <c r="N41" s="99">
        <v>9.4499999999999993</v>
      </c>
      <c r="O41" s="99">
        <v>9.74</v>
      </c>
      <c r="P41" s="99">
        <v>10.43</v>
      </c>
      <c r="Q41" s="99">
        <v>10.91</v>
      </c>
      <c r="R41" s="99">
        <v>11.13</v>
      </c>
      <c r="T41" s="80" t="s">
        <v>511</v>
      </c>
      <c r="U41" s="80" t="s">
        <v>577</v>
      </c>
      <c r="V41" s="88"/>
      <c r="W41" s="80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L41" s="95" t="s">
        <v>515</v>
      </c>
      <c r="AM41" s="99"/>
      <c r="AN41" s="99">
        <v>6.18</v>
      </c>
      <c r="AO41" s="99">
        <v>6.32</v>
      </c>
      <c r="AP41" s="99">
        <v>6.75</v>
      </c>
      <c r="AQ41" s="99">
        <v>7.04</v>
      </c>
      <c r="AR41" s="99">
        <v>7.46</v>
      </c>
      <c r="AS41" s="99">
        <v>8.66</v>
      </c>
      <c r="AT41" s="99">
        <v>8.67</v>
      </c>
      <c r="AU41" s="99">
        <v>8.51</v>
      </c>
      <c r="AV41" s="99">
        <v>9.08</v>
      </c>
      <c r="AW41" s="99">
        <v>9.0299999999999994</v>
      </c>
      <c r="AX41" s="99">
        <v>9.44</v>
      </c>
      <c r="AY41" s="99">
        <v>10.31</v>
      </c>
      <c r="AZ41" s="99">
        <v>11.38</v>
      </c>
      <c r="BA41" s="99">
        <v>11.51</v>
      </c>
      <c r="BB41" s="99">
        <v>11.71</v>
      </c>
      <c r="BD41" s="80" t="s">
        <v>511</v>
      </c>
      <c r="BE41" s="80" t="s">
        <v>577</v>
      </c>
      <c r="BF41" s="88"/>
      <c r="BG41" s="80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</row>
    <row r="42" spans="1:72" s="68" customFormat="1" ht="12" customHeight="1">
      <c r="B42" s="100" t="s">
        <v>523</v>
      </c>
      <c r="C42" s="96"/>
      <c r="D42" s="96">
        <v>7.22</v>
      </c>
      <c r="E42" s="96">
        <v>7.93</v>
      </c>
      <c r="F42" s="96">
        <v>8.07</v>
      </c>
      <c r="G42" s="96">
        <v>7.78</v>
      </c>
      <c r="H42" s="96">
        <v>8.31</v>
      </c>
      <c r="I42" s="96">
        <v>9.07</v>
      </c>
      <c r="J42" s="96">
        <v>9.32</v>
      </c>
      <c r="K42" s="96">
        <v>9.44</v>
      </c>
      <c r="L42" s="96">
        <v>9.8000000000000007</v>
      </c>
      <c r="M42" s="96">
        <v>9.6</v>
      </c>
      <c r="N42" s="96">
        <v>10.37</v>
      </c>
      <c r="O42" s="96">
        <v>10.63</v>
      </c>
      <c r="P42" s="96">
        <v>11.56</v>
      </c>
      <c r="Q42" s="96">
        <v>12.07</v>
      </c>
      <c r="R42" s="96">
        <v>11.92</v>
      </c>
      <c r="T42" s="93"/>
      <c r="U42" s="92">
        <f t="shared" ref="U42:AJ42" si="22">C31</f>
        <v>0</v>
      </c>
      <c r="V42" s="92">
        <f t="shared" si="22"/>
        <v>3</v>
      </c>
      <c r="W42" s="92">
        <f t="shared" si="22"/>
        <v>6</v>
      </c>
      <c r="X42" s="92">
        <f t="shared" si="22"/>
        <v>9</v>
      </c>
      <c r="Y42" s="92">
        <f t="shared" si="22"/>
        <v>14</v>
      </c>
      <c r="Z42" s="92">
        <f t="shared" si="22"/>
        <v>17</v>
      </c>
      <c r="AA42" s="92">
        <f t="shared" si="22"/>
        <v>21</v>
      </c>
      <c r="AB42" s="92">
        <f t="shared" si="22"/>
        <v>25</v>
      </c>
      <c r="AC42" s="92">
        <f t="shared" si="22"/>
        <v>28</v>
      </c>
      <c r="AD42" s="92">
        <f t="shared" si="22"/>
        <v>31</v>
      </c>
      <c r="AE42" s="92">
        <f t="shared" si="22"/>
        <v>35</v>
      </c>
      <c r="AF42" s="92">
        <f t="shared" si="22"/>
        <v>38</v>
      </c>
      <c r="AG42" s="92">
        <f t="shared" si="22"/>
        <v>43</v>
      </c>
      <c r="AH42" s="92">
        <f t="shared" si="22"/>
        <v>48</v>
      </c>
      <c r="AI42" s="92">
        <f t="shared" si="22"/>
        <v>52</v>
      </c>
      <c r="AJ42" s="92">
        <f t="shared" si="22"/>
        <v>55</v>
      </c>
      <c r="AL42" s="100" t="s">
        <v>523</v>
      </c>
      <c r="AM42" s="96"/>
      <c r="AN42" s="96">
        <v>6.11</v>
      </c>
      <c r="AO42" s="96">
        <v>6.95</v>
      </c>
      <c r="AP42" s="96">
        <v>7.16</v>
      </c>
      <c r="AQ42" s="96">
        <v>6.9</v>
      </c>
      <c r="AR42" s="96">
        <v>7.95</v>
      </c>
      <c r="AS42" s="96">
        <v>8.64</v>
      </c>
      <c r="AT42" s="96">
        <v>9.7200000000000006</v>
      </c>
      <c r="AU42" s="96">
        <v>9.98</v>
      </c>
      <c r="AV42" s="96">
        <v>10.33</v>
      </c>
      <c r="AW42" s="96">
        <v>10.89</v>
      </c>
      <c r="AX42" s="96">
        <v>11.21</v>
      </c>
      <c r="AY42" s="96">
        <v>12.62</v>
      </c>
      <c r="AZ42" s="96">
        <v>13.04</v>
      </c>
      <c r="BA42" s="96">
        <v>14</v>
      </c>
      <c r="BB42" s="96">
        <v>12.88</v>
      </c>
      <c r="BD42" s="93"/>
      <c r="BE42" s="92">
        <f t="shared" ref="BE42:BT42" si="23">AM31</f>
        <v>0</v>
      </c>
      <c r="BF42" s="92">
        <f t="shared" si="23"/>
        <v>3</v>
      </c>
      <c r="BG42" s="92">
        <f t="shared" si="23"/>
        <v>6</v>
      </c>
      <c r="BH42" s="92">
        <f t="shared" si="23"/>
        <v>9</v>
      </c>
      <c r="BI42" s="92">
        <f t="shared" si="23"/>
        <v>14</v>
      </c>
      <c r="BJ42" s="92">
        <f t="shared" si="23"/>
        <v>17</v>
      </c>
      <c r="BK42" s="92">
        <f t="shared" si="23"/>
        <v>21</v>
      </c>
      <c r="BL42" s="92">
        <f t="shared" si="23"/>
        <v>25</v>
      </c>
      <c r="BM42" s="92">
        <f t="shared" si="23"/>
        <v>28</v>
      </c>
      <c r="BN42" s="92">
        <f t="shared" si="23"/>
        <v>31</v>
      </c>
      <c r="BO42" s="92">
        <f t="shared" si="23"/>
        <v>35</v>
      </c>
      <c r="BP42" s="92">
        <f t="shared" si="23"/>
        <v>38</v>
      </c>
      <c r="BQ42" s="92">
        <f t="shared" si="23"/>
        <v>43</v>
      </c>
      <c r="BR42" s="92">
        <f t="shared" si="23"/>
        <v>48</v>
      </c>
      <c r="BS42" s="92">
        <f t="shared" si="23"/>
        <v>52</v>
      </c>
      <c r="BT42" s="92">
        <f t="shared" si="23"/>
        <v>55</v>
      </c>
    </row>
    <row r="43" spans="1:72" s="68" customFormat="1" ht="12" customHeight="1">
      <c r="A43" s="122"/>
      <c r="B43" s="95" t="s">
        <v>515</v>
      </c>
      <c r="C43" s="99"/>
      <c r="D43" s="99">
        <v>6.99</v>
      </c>
      <c r="E43" s="99">
        <v>7.16</v>
      </c>
      <c r="F43" s="99">
        <v>7.39</v>
      </c>
      <c r="G43" s="99">
        <v>7.64</v>
      </c>
      <c r="H43" s="99">
        <v>8.19</v>
      </c>
      <c r="I43" s="99">
        <v>8.32</v>
      </c>
      <c r="J43" s="99">
        <v>8.61</v>
      </c>
      <c r="K43" s="99">
        <v>9.23</v>
      </c>
      <c r="L43" s="99">
        <v>9.26</v>
      </c>
      <c r="M43" s="99">
        <v>9.57</v>
      </c>
      <c r="N43" s="99">
        <v>9.8699999999999992</v>
      </c>
      <c r="O43" s="99">
        <v>10.119999999999999</v>
      </c>
      <c r="P43" s="99">
        <v>10.86</v>
      </c>
      <c r="Q43" s="99">
        <v>11.38</v>
      </c>
      <c r="R43" s="99">
        <v>11.04</v>
      </c>
      <c r="T43" s="97">
        <v>7</v>
      </c>
      <c r="U43" s="96">
        <v>179.5608675</v>
      </c>
      <c r="V43" s="96">
        <f t="shared" ref="V43:AJ43" si="24">D44*D45*D45/2</f>
        <v>152.56762500000002</v>
      </c>
      <c r="W43" s="96">
        <f t="shared" si="24"/>
        <v>162.49829400000002</v>
      </c>
      <c r="X43" s="96">
        <f t="shared" si="24"/>
        <v>137.73088799999999</v>
      </c>
      <c r="Y43" s="96">
        <f t="shared" si="24"/>
        <v>126.61519799999999</v>
      </c>
      <c r="Z43" s="96">
        <f t="shared" si="24"/>
        <v>79.020359999999982</v>
      </c>
      <c r="AA43" s="96">
        <f t="shared" si="24"/>
        <v>44.2444275</v>
      </c>
      <c r="AB43" s="96">
        <f t="shared" si="24"/>
        <v>37.220022499999999</v>
      </c>
      <c r="AC43" s="96">
        <f t="shared" si="24"/>
        <v>24.443027000000001</v>
      </c>
      <c r="AD43" s="96">
        <f t="shared" si="24"/>
        <v>8.625</v>
      </c>
      <c r="AE43" s="96">
        <f t="shared" si="24"/>
        <v>20.186424999999996</v>
      </c>
      <c r="AF43" s="96">
        <f t="shared" si="24"/>
        <v>23.826250000000002</v>
      </c>
      <c r="AG43" s="96">
        <f t="shared" si="24"/>
        <v>28.204511999999998</v>
      </c>
      <c r="AH43" s="96">
        <f t="shared" si="24"/>
        <v>27.505169999999996</v>
      </c>
      <c r="AI43" s="96">
        <f t="shared" si="24"/>
        <v>62.005247999999995</v>
      </c>
      <c r="AJ43" s="96">
        <f t="shared" si="24"/>
        <v>87.724999999999994</v>
      </c>
      <c r="AL43" s="95" t="s">
        <v>515</v>
      </c>
      <c r="AM43" s="99"/>
      <c r="AN43" s="99">
        <v>5.8</v>
      </c>
      <c r="AO43" s="99">
        <v>6.55</v>
      </c>
      <c r="AP43" s="99">
        <v>6.95</v>
      </c>
      <c r="AQ43" s="99">
        <v>6.69</v>
      </c>
      <c r="AR43" s="99">
        <v>6.64</v>
      </c>
      <c r="AS43" s="99">
        <v>7.57</v>
      </c>
      <c r="AT43" s="99">
        <v>7.84</v>
      </c>
      <c r="AU43" s="99">
        <v>7.72</v>
      </c>
      <c r="AV43" s="99">
        <v>8.4600000000000009</v>
      </c>
      <c r="AW43" s="99">
        <v>8.6199999999999992</v>
      </c>
      <c r="AX43" s="99">
        <v>8.9</v>
      </c>
      <c r="AY43" s="99">
        <v>9.3699999999999992</v>
      </c>
      <c r="AZ43" s="99">
        <v>9.91</v>
      </c>
      <c r="BA43" s="99">
        <v>10.45</v>
      </c>
      <c r="BB43" s="99">
        <v>10.01</v>
      </c>
      <c r="BD43" s="97">
        <v>7</v>
      </c>
      <c r="BE43" s="96">
        <v>215.95134599999997</v>
      </c>
      <c r="BF43" s="96">
        <f t="shared" ref="BF43:BT43" si="25">AN44*AN45*AN45/2</f>
        <v>203.12459999999996</v>
      </c>
      <c r="BG43" s="96">
        <f t="shared" si="25"/>
        <v>213.52586400000001</v>
      </c>
      <c r="BH43" s="96">
        <f t="shared" si="25"/>
        <v>250.20738</v>
      </c>
      <c r="BI43" s="96">
        <f t="shared" si="25"/>
        <v>244.12347000000003</v>
      </c>
      <c r="BJ43" s="96">
        <f t="shared" si="25"/>
        <v>278.80890599999998</v>
      </c>
      <c r="BK43" s="96">
        <f t="shared" si="25"/>
        <v>382.04761000000002</v>
      </c>
      <c r="BL43" s="96">
        <f t="shared" si="25"/>
        <v>411.48170700000003</v>
      </c>
      <c r="BM43" s="96">
        <f t="shared" si="25"/>
        <v>417.4742594999999</v>
      </c>
      <c r="BN43" s="96">
        <f t="shared" si="25"/>
        <v>459.51133950000008</v>
      </c>
      <c r="BO43" s="96">
        <f t="shared" si="25"/>
        <v>502.17031350000008</v>
      </c>
      <c r="BP43" s="96">
        <f t="shared" si="25"/>
        <v>644.65507999999988</v>
      </c>
      <c r="BQ43" s="96">
        <f t="shared" si="25"/>
        <v>991.70270600000015</v>
      </c>
      <c r="BR43" s="96">
        <f t="shared" si="25"/>
        <v>926.60411550000015</v>
      </c>
      <c r="BS43" s="96">
        <f t="shared" si="25"/>
        <v>882.7734375</v>
      </c>
      <c r="BT43" s="96">
        <f t="shared" si="25"/>
        <v>981.78642999999988</v>
      </c>
    </row>
    <row r="44" spans="1:72" s="68" customFormat="1" ht="12" customHeight="1">
      <c r="A44" s="122"/>
      <c r="B44" s="100" t="s">
        <v>524</v>
      </c>
      <c r="C44" s="96"/>
      <c r="D44" s="96">
        <v>6.9</v>
      </c>
      <c r="E44" s="96">
        <v>7.07</v>
      </c>
      <c r="F44" s="96">
        <v>6.81</v>
      </c>
      <c r="G44" s="96">
        <v>6.36</v>
      </c>
      <c r="H44" s="96">
        <v>5.8</v>
      </c>
      <c r="I44" s="96">
        <v>4.55</v>
      </c>
      <c r="J44" s="96">
        <v>4.45</v>
      </c>
      <c r="K44" s="96">
        <v>4.0599999999999996</v>
      </c>
      <c r="L44" s="96">
        <v>2.76</v>
      </c>
      <c r="M44" s="96">
        <v>4.34</v>
      </c>
      <c r="N44" s="96">
        <v>3.89</v>
      </c>
      <c r="O44" s="96">
        <v>3.99</v>
      </c>
      <c r="P44" s="96">
        <v>3.85</v>
      </c>
      <c r="Q44" s="96">
        <v>5.76</v>
      </c>
      <c r="R44" s="96">
        <v>5.8</v>
      </c>
      <c r="T44" s="97">
        <v>8</v>
      </c>
      <c r="U44" s="96">
        <v>161.76967250000001</v>
      </c>
      <c r="V44" s="96">
        <f t="shared" ref="V44:AJ44" si="26">D46*D47*D47/2</f>
        <v>128.29939200000001</v>
      </c>
      <c r="W44" s="96">
        <f t="shared" si="26"/>
        <v>73.752525000000006</v>
      </c>
      <c r="X44" s="96">
        <f t="shared" si="26"/>
        <v>55.809092000000007</v>
      </c>
      <c r="Y44" s="96">
        <f t="shared" si="26"/>
        <v>42.526999999999994</v>
      </c>
      <c r="Z44" s="96">
        <f t="shared" si="26"/>
        <v>42.283908000000004</v>
      </c>
      <c r="AA44" s="96">
        <f t="shared" si="26"/>
        <v>52.209279999999993</v>
      </c>
      <c r="AB44" s="96">
        <f t="shared" si="26"/>
        <v>37.191661000000003</v>
      </c>
      <c r="AC44" s="96">
        <f t="shared" si="26"/>
        <v>35.385049999999993</v>
      </c>
      <c r="AD44" s="96">
        <f t="shared" si="26"/>
        <v>41.814687499999998</v>
      </c>
      <c r="AE44" s="96">
        <f t="shared" si="26"/>
        <v>40.449600000000004</v>
      </c>
      <c r="AF44" s="96">
        <f t="shared" si="26"/>
        <v>40.666848000000009</v>
      </c>
      <c r="AG44" s="96">
        <f t="shared" si="26"/>
        <v>75.920264000000017</v>
      </c>
      <c r="AH44" s="96">
        <f t="shared" si="26"/>
        <v>83.392617999999999</v>
      </c>
      <c r="AI44" s="96">
        <f t="shared" si="26"/>
        <v>71.377618499999983</v>
      </c>
      <c r="AJ44" s="96">
        <f t="shared" si="26"/>
        <v>83.973429499999995</v>
      </c>
      <c r="AL44" s="100" t="s">
        <v>524</v>
      </c>
      <c r="AM44" s="96"/>
      <c r="AN44" s="96">
        <v>7.52</v>
      </c>
      <c r="AO44" s="96">
        <v>7.97</v>
      </c>
      <c r="AP44" s="96">
        <v>8.1</v>
      </c>
      <c r="AQ44" s="96">
        <v>8.15</v>
      </c>
      <c r="AR44" s="96">
        <v>8.52</v>
      </c>
      <c r="AS44" s="96">
        <v>9.8000000000000007</v>
      </c>
      <c r="AT44" s="96">
        <v>9.66</v>
      </c>
      <c r="AU44" s="96">
        <v>9.51</v>
      </c>
      <c r="AV44" s="96">
        <v>9.91</v>
      </c>
      <c r="AW44" s="96">
        <v>10.83</v>
      </c>
      <c r="AX44" s="96">
        <v>11.65</v>
      </c>
      <c r="AY44" s="96">
        <v>13.48</v>
      </c>
      <c r="AZ44" s="96">
        <v>12.39</v>
      </c>
      <c r="BA44" s="96">
        <v>13.95</v>
      </c>
      <c r="BB44" s="96">
        <v>14.15</v>
      </c>
      <c r="BD44" s="97">
        <v>8</v>
      </c>
      <c r="BE44" s="96">
        <v>181.16579800000002</v>
      </c>
      <c r="BF44" s="96">
        <f t="shared" ref="BF44:BT44" si="27">AN46*AN47*AN47/2</f>
        <v>160.00311600000001</v>
      </c>
      <c r="BG44" s="96">
        <f t="shared" si="27"/>
        <v>209.09160000000003</v>
      </c>
      <c r="BH44" s="96">
        <f t="shared" si="27"/>
        <v>214.00858600000001</v>
      </c>
      <c r="BI44" s="96">
        <f t="shared" si="27"/>
        <v>150.23850800000002</v>
      </c>
      <c r="BJ44" s="96">
        <f t="shared" si="27"/>
        <v>230.974728</v>
      </c>
      <c r="BK44" s="96">
        <f t="shared" si="27"/>
        <v>343.82207699999998</v>
      </c>
      <c r="BL44" s="96">
        <f t="shared" si="27"/>
        <v>351.908546</v>
      </c>
      <c r="BM44" s="96">
        <f t="shared" si="27"/>
        <v>382.68554999999992</v>
      </c>
      <c r="BN44" s="96">
        <f t="shared" si="27"/>
        <v>511.57766250000009</v>
      </c>
      <c r="BO44" s="96">
        <f t="shared" si="27"/>
        <v>392.44401250000004</v>
      </c>
      <c r="BP44" s="96">
        <f t="shared" si="27"/>
        <v>459.3225015000001</v>
      </c>
      <c r="BQ44" s="96">
        <f t="shared" si="27"/>
        <v>694.38184999999999</v>
      </c>
      <c r="BR44" s="96">
        <f t="shared" si="27"/>
        <v>713.45404999999994</v>
      </c>
      <c r="BS44" s="96">
        <f t="shared" si="27"/>
        <v>740.34048750000011</v>
      </c>
      <c r="BT44" s="96">
        <f t="shared" si="27"/>
        <v>761.20371599999987</v>
      </c>
    </row>
    <row r="45" spans="1:72" s="68" customFormat="1" ht="12" customHeight="1">
      <c r="A45" s="122"/>
      <c r="B45" s="101" t="s">
        <v>515</v>
      </c>
      <c r="C45" s="99"/>
      <c r="D45" s="99">
        <v>6.65</v>
      </c>
      <c r="E45" s="99">
        <v>6.78</v>
      </c>
      <c r="F45" s="99">
        <v>6.36</v>
      </c>
      <c r="G45" s="99">
        <v>6.31</v>
      </c>
      <c r="H45" s="99">
        <v>5.22</v>
      </c>
      <c r="I45" s="99">
        <v>4.41</v>
      </c>
      <c r="J45" s="99">
        <v>4.09</v>
      </c>
      <c r="K45" s="99">
        <v>3.47</v>
      </c>
      <c r="L45" s="99">
        <v>2.5</v>
      </c>
      <c r="M45" s="99">
        <v>3.05</v>
      </c>
      <c r="N45" s="99">
        <v>3.5</v>
      </c>
      <c r="O45" s="99">
        <v>3.76</v>
      </c>
      <c r="P45" s="99">
        <v>3.78</v>
      </c>
      <c r="Q45" s="99">
        <v>4.6399999999999997</v>
      </c>
      <c r="R45" s="99">
        <v>5.5</v>
      </c>
      <c r="T45" s="97">
        <v>9</v>
      </c>
      <c r="U45" s="96">
        <v>148.77458199999998</v>
      </c>
      <c r="V45" s="96">
        <f t="shared" ref="V45:AJ45" si="28">D48*D49*D49/2</f>
        <v>123.85212749999999</v>
      </c>
      <c r="W45" s="96">
        <f t="shared" si="28"/>
        <v>92.736899999999991</v>
      </c>
      <c r="X45" s="96">
        <f t="shared" si="28"/>
        <v>58.098437500000003</v>
      </c>
      <c r="Y45" s="96">
        <f t="shared" si="28"/>
        <v>68.25869999999999</v>
      </c>
      <c r="Z45" s="96">
        <f t="shared" si="28"/>
        <v>72.155376000000004</v>
      </c>
      <c r="AA45" s="96">
        <f t="shared" si="28"/>
        <v>65.668937499999998</v>
      </c>
      <c r="AB45" s="96">
        <f t="shared" si="28"/>
        <v>40.08</v>
      </c>
      <c r="AC45" s="96">
        <f t="shared" si="28"/>
        <v>46.118514999999995</v>
      </c>
      <c r="AD45" s="96">
        <f t="shared" si="28"/>
        <v>54.585594000000007</v>
      </c>
      <c r="AE45" s="96">
        <f t="shared" si="28"/>
        <v>122.77220250000001</v>
      </c>
      <c r="AF45" s="96">
        <f t="shared" si="28"/>
        <v>72.008658000000011</v>
      </c>
      <c r="AG45" s="96">
        <f t="shared" si="28"/>
        <v>92.143616000000009</v>
      </c>
      <c r="AH45" s="96">
        <f t="shared" si="28"/>
        <v>146.97524400000003</v>
      </c>
      <c r="AI45" s="96">
        <f t="shared" si="28"/>
        <v>174.48449200000002</v>
      </c>
      <c r="AJ45" s="96">
        <f t="shared" si="28"/>
        <v>181.67499999999998</v>
      </c>
      <c r="AL45" s="101" t="s">
        <v>515</v>
      </c>
      <c r="AM45" s="99"/>
      <c r="AN45" s="99">
        <v>7.35</v>
      </c>
      <c r="AO45" s="99">
        <v>7.32</v>
      </c>
      <c r="AP45" s="99">
        <v>7.86</v>
      </c>
      <c r="AQ45" s="99">
        <v>7.74</v>
      </c>
      <c r="AR45" s="99">
        <v>8.09</v>
      </c>
      <c r="AS45" s="99">
        <v>8.83</v>
      </c>
      <c r="AT45" s="99">
        <v>9.23</v>
      </c>
      <c r="AU45" s="99">
        <v>9.3699999999999992</v>
      </c>
      <c r="AV45" s="99">
        <v>9.6300000000000008</v>
      </c>
      <c r="AW45" s="99">
        <v>9.6300000000000008</v>
      </c>
      <c r="AX45" s="99">
        <v>10.52</v>
      </c>
      <c r="AY45" s="99">
        <v>12.13</v>
      </c>
      <c r="AZ45" s="99">
        <v>12.23</v>
      </c>
      <c r="BA45" s="99">
        <v>11.25</v>
      </c>
      <c r="BB45" s="99">
        <v>11.78</v>
      </c>
      <c r="BD45" s="97">
        <v>9</v>
      </c>
      <c r="BE45" s="96">
        <v>138.39400799999999</v>
      </c>
      <c r="BF45" s="96">
        <f t="shared" ref="BF45:BT45" si="29">AN48*AN49*AN49/2</f>
        <v>123.84543600000001</v>
      </c>
      <c r="BG45" s="96">
        <f t="shared" si="29"/>
        <v>127.76145999999999</v>
      </c>
      <c r="BH45" s="96">
        <f t="shared" si="29"/>
        <v>164.01369599999998</v>
      </c>
      <c r="BI45" s="96">
        <f t="shared" si="29"/>
        <v>228.388248</v>
      </c>
      <c r="BJ45" s="96">
        <f t="shared" si="29"/>
        <v>148.58760000000001</v>
      </c>
      <c r="BK45" s="96">
        <f t="shared" si="29"/>
        <v>230.44287999999997</v>
      </c>
      <c r="BL45" s="96">
        <f t="shared" si="29"/>
        <v>224.683943</v>
      </c>
      <c r="BM45" s="96">
        <f t="shared" si="29"/>
        <v>268.01956799999999</v>
      </c>
      <c r="BN45" s="96">
        <f t="shared" si="29"/>
        <v>333.21477800000002</v>
      </c>
      <c r="BO45" s="96">
        <f t="shared" si="29"/>
        <v>345.25440000000003</v>
      </c>
      <c r="BP45" s="96">
        <f t="shared" si="29"/>
        <v>359.57606400000003</v>
      </c>
      <c r="BQ45" s="96">
        <f t="shared" si="29"/>
        <v>337.89927599999999</v>
      </c>
      <c r="BR45" s="96">
        <f t="shared" si="29"/>
        <v>383.78025000000002</v>
      </c>
      <c r="BS45" s="96">
        <f t="shared" si="29"/>
        <v>537.17666400000007</v>
      </c>
      <c r="BT45" s="96">
        <f t="shared" si="29"/>
        <v>527.55352649999998</v>
      </c>
    </row>
    <row r="46" spans="1:72" s="68" customFormat="1" ht="12" customHeight="1">
      <c r="A46" s="122"/>
      <c r="B46" s="95" t="s">
        <v>525</v>
      </c>
      <c r="C46" s="96"/>
      <c r="D46" s="96">
        <v>6.59</v>
      </c>
      <c r="E46" s="96">
        <v>6.02</v>
      </c>
      <c r="F46" s="96">
        <v>5.14</v>
      </c>
      <c r="G46" s="96">
        <v>4.5999999999999996</v>
      </c>
      <c r="H46" s="96">
        <v>4.66</v>
      </c>
      <c r="I46" s="96">
        <v>4.8499999999999996</v>
      </c>
      <c r="J46" s="96">
        <v>4.58</v>
      </c>
      <c r="K46" s="96">
        <v>4.21</v>
      </c>
      <c r="L46" s="96">
        <v>4.63</v>
      </c>
      <c r="M46" s="96">
        <v>4.5</v>
      </c>
      <c r="N46" s="96">
        <v>4.4400000000000004</v>
      </c>
      <c r="O46" s="96">
        <v>5.53</v>
      </c>
      <c r="P46" s="96">
        <v>5.96</v>
      </c>
      <c r="Q46" s="96">
        <v>5.97</v>
      </c>
      <c r="R46" s="96">
        <v>6.91</v>
      </c>
      <c r="T46" s="97">
        <v>10</v>
      </c>
      <c r="U46" s="96">
        <v>137.11884999999998</v>
      </c>
      <c r="V46" s="96">
        <f t="shared" ref="V46:AJ46" si="30">D50*D51*D51/2</f>
        <v>80.554290500000008</v>
      </c>
      <c r="W46" s="96">
        <f t="shared" si="30"/>
        <v>86.86112</v>
      </c>
      <c r="X46" s="96">
        <f t="shared" si="30"/>
        <v>66.178987500000005</v>
      </c>
      <c r="Y46" s="96">
        <f t="shared" si="30"/>
        <v>62.726400000000005</v>
      </c>
      <c r="Z46" s="96">
        <f t="shared" si="30"/>
        <v>54.408874000000004</v>
      </c>
      <c r="AA46" s="96">
        <f t="shared" si="30"/>
        <v>49.291444499999997</v>
      </c>
      <c r="AB46" s="96">
        <f t="shared" si="30"/>
        <v>44.903615500000001</v>
      </c>
      <c r="AC46" s="96">
        <f t="shared" si="30"/>
        <v>53.449031500000011</v>
      </c>
      <c r="AD46" s="96">
        <f t="shared" si="30"/>
        <v>64.21017599999999</v>
      </c>
      <c r="AE46" s="96">
        <f t="shared" si="30"/>
        <v>84.5538715</v>
      </c>
      <c r="AF46" s="96">
        <f t="shared" si="30"/>
        <v>77.764119999999991</v>
      </c>
      <c r="AG46" s="96">
        <f t="shared" si="30"/>
        <v>129.83144799999999</v>
      </c>
      <c r="AH46" s="96">
        <f t="shared" si="30"/>
        <v>162.56556800000004</v>
      </c>
      <c r="AI46" s="96">
        <f t="shared" si="30"/>
        <v>231.68579199999999</v>
      </c>
      <c r="AJ46" s="96">
        <f t="shared" si="30"/>
        <v>238.38181650000001</v>
      </c>
      <c r="AL46" s="95" t="s">
        <v>525</v>
      </c>
      <c r="AM46" s="96"/>
      <c r="AN46" s="96">
        <v>7.28</v>
      </c>
      <c r="AO46" s="96">
        <v>8</v>
      </c>
      <c r="AP46" s="96">
        <v>7.88</v>
      </c>
      <c r="AQ46" s="96">
        <v>6.94</v>
      </c>
      <c r="AR46" s="96">
        <v>8.0399999999999991</v>
      </c>
      <c r="AS46" s="96">
        <v>9.5399999999999991</v>
      </c>
      <c r="AT46" s="96">
        <v>9.1300000000000008</v>
      </c>
      <c r="AU46" s="96">
        <v>9.75</v>
      </c>
      <c r="AV46" s="96">
        <v>10.130000000000001</v>
      </c>
      <c r="AW46" s="96">
        <v>10.49</v>
      </c>
      <c r="AX46" s="96">
        <v>10.83</v>
      </c>
      <c r="AY46" s="96">
        <v>12.13</v>
      </c>
      <c r="AZ46" s="96">
        <v>12.01</v>
      </c>
      <c r="BA46" s="96">
        <v>11.91</v>
      </c>
      <c r="BB46" s="96">
        <v>12.18</v>
      </c>
      <c r="BD46" s="97">
        <v>10</v>
      </c>
      <c r="BE46" s="96">
        <v>134.39907399999998</v>
      </c>
      <c r="BF46" s="96">
        <f t="shared" ref="BF46:BT46" si="31">AN50*AN51*AN51/2</f>
        <v>162.09644999999998</v>
      </c>
      <c r="BG46" s="96">
        <f t="shared" si="31"/>
        <v>217.53918449999998</v>
      </c>
      <c r="BH46" s="96">
        <f t="shared" si="31"/>
        <v>153.063198</v>
      </c>
      <c r="BI46" s="96">
        <f t="shared" si="31"/>
        <v>104.84121599999999</v>
      </c>
      <c r="BJ46" s="96">
        <f t="shared" si="31"/>
        <v>201.01950100000002</v>
      </c>
      <c r="BK46" s="96">
        <f t="shared" si="31"/>
        <v>289.66657800000002</v>
      </c>
      <c r="BL46" s="96">
        <f t="shared" si="31"/>
        <v>414.22338400000001</v>
      </c>
      <c r="BM46" s="96">
        <f t="shared" si="31"/>
        <v>438.5664000000001</v>
      </c>
      <c r="BN46" s="96">
        <f t="shared" si="31"/>
        <v>601.54935749999993</v>
      </c>
      <c r="BO46" s="96">
        <f t="shared" si="31"/>
        <v>611.95837949999998</v>
      </c>
      <c r="BP46" s="96">
        <f t="shared" si="31"/>
        <v>744.48895999999991</v>
      </c>
      <c r="BQ46" s="96">
        <f t="shared" si="31"/>
        <v>977.76277499999981</v>
      </c>
      <c r="BR46" s="96">
        <f t="shared" si="31"/>
        <v>965.35034999999982</v>
      </c>
      <c r="BS46" s="96">
        <f t="shared" si="31"/>
        <v>1111.4440875</v>
      </c>
      <c r="BT46" s="96">
        <f t="shared" si="31"/>
        <v>1121.5566725000003</v>
      </c>
    </row>
    <row r="47" spans="1:72" s="68" customFormat="1" ht="12" customHeight="1">
      <c r="A47" s="122"/>
      <c r="B47" s="101" t="s">
        <v>515</v>
      </c>
      <c r="C47" s="99"/>
      <c r="D47" s="99">
        <v>6.24</v>
      </c>
      <c r="E47" s="99">
        <v>4.95</v>
      </c>
      <c r="F47" s="99">
        <v>4.66</v>
      </c>
      <c r="G47" s="99">
        <v>4.3</v>
      </c>
      <c r="H47" s="99">
        <v>4.26</v>
      </c>
      <c r="I47" s="99">
        <v>4.6399999999999997</v>
      </c>
      <c r="J47" s="99">
        <v>4.03</v>
      </c>
      <c r="K47" s="99">
        <v>4.0999999999999996</v>
      </c>
      <c r="L47" s="99">
        <v>4.25</v>
      </c>
      <c r="M47" s="99">
        <v>4.24</v>
      </c>
      <c r="N47" s="99">
        <v>4.28</v>
      </c>
      <c r="O47" s="99">
        <v>5.24</v>
      </c>
      <c r="P47" s="99">
        <v>5.29</v>
      </c>
      <c r="Q47" s="99">
        <v>4.8899999999999997</v>
      </c>
      <c r="R47" s="99">
        <v>4.93</v>
      </c>
      <c r="T47" s="97">
        <v>11</v>
      </c>
      <c r="U47" s="96">
        <v>113.3248725</v>
      </c>
      <c r="V47" s="96">
        <f t="shared" ref="V47:AJ47" si="32">D52*D53*D53/2</f>
        <v>87.485487999999989</v>
      </c>
      <c r="W47" s="96">
        <f t="shared" si="32"/>
        <v>66.093066000000007</v>
      </c>
      <c r="X47" s="96">
        <f t="shared" si="32"/>
        <v>81.55668750000001</v>
      </c>
      <c r="Y47" s="96">
        <f t="shared" si="32"/>
        <v>60.145050000000005</v>
      </c>
      <c r="Z47" s="96">
        <f t="shared" si="32"/>
        <v>52.021471999999996</v>
      </c>
      <c r="AA47" s="96">
        <f t="shared" si="32"/>
        <v>43.189432499999995</v>
      </c>
      <c r="AB47" s="96">
        <f t="shared" si="32"/>
        <v>36.655857000000005</v>
      </c>
      <c r="AC47" s="96">
        <f t="shared" si="32"/>
        <v>30.474989999999998</v>
      </c>
      <c r="AD47" s="96">
        <f t="shared" si="32"/>
        <v>46.655401499999996</v>
      </c>
      <c r="AE47" s="96">
        <f t="shared" si="32"/>
        <v>39.093164000000002</v>
      </c>
      <c r="AF47" s="96">
        <f t="shared" si="32"/>
        <v>50.984801999999995</v>
      </c>
      <c r="AG47" s="96">
        <f t="shared" si="32"/>
        <v>38.455200000000005</v>
      </c>
      <c r="AH47" s="96">
        <f t="shared" si="32"/>
        <v>45.653571499999998</v>
      </c>
      <c r="AI47" s="96">
        <f t="shared" si="32"/>
        <v>86.085233500000001</v>
      </c>
      <c r="AJ47" s="96">
        <f t="shared" si="32"/>
        <v>92.262499999999989</v>
      </c>
      <c r="AL47" s="101" t="s">
        <v>515</v>
      </c>
      <c r="AM47" s="99"/>
      <c r="AN47" s="99">
        <v>6.63</v>
      </c>
      <c r="AO47" s="99">
        <v>7.23</v>
      </c>
      <c r="AP47" s="99">
        <v>7.37</v>
      </c>
      <c r="AQ47" s="99">
        <v>6.58</v>
      </c>
      <c r="AR47" s="99">
        <v>7.58</v>
      </c>
      <c r="AS47" s="99">
        <v>8.49</v>
      </c>
      <c r="AT47" s="99">
        <v>8.7799999999999994</v>
      </c>
      <c r="AU47" s="99">
        <v>8.86</v>
      </c>
      <c r="AV47" s="99">
        <v>10.050000000000001</v>
      </c>
      <c r="AW47" s="99">
        <v>8.65</v>
      </c>
      <c r="AX47" s="99">
        <v>9.2100000000000009</v>
      </c>
      <c r="AY47" s="99">
        <v>10.7</v>
      </c>
      <c r="AZ47" s="99">
        <v>10.9</v>
      </c>
      <c r="BA47" s="99">
        <v>11.15</v>
      </c>
      <c r="BB47" s="99">
        <v>11.18</v>
      </c>
      <c r="BD47" s="97">
        <v>11</v>
      </c>
      <c r="BE47" s="96">
        <v>108.4504635</v>
      </c>
      <c r="BF47" s="96">
        <f t="shared" ref="BF47:BT47" si="33">AN52*AN53*AN53/2</f>
        <v>107.241984</v>
      </c>
      <c r="BG47" s="96">
        <f t="shared" si="33"/>
        <v>126.55581900000001</v>
      </c>
      <c r="BH47" s="96">
        <f t="shared" si="33"/>
        <v>98.305248000000006</v>
      </c>
      <c r="BI47" s="96">
        <f t="shared" si="33"/>
        <v>262.317024</v>
      </c>
      <c r="BJ47" s="96">
        <f t="shared" si="33"/>
        <v>98.229960000000005</v>
      </c>
      <c r="BK47" s="96">
        <f t="shared" si="33"/>
        <v>151.80659999999997</v>
      </c>
      <c r="BL47" s="96">
        <f t="shared" si="33"/>
        <v>144.35415</v>
      </c>
      <c r="BM47" s="96">
        <f t="shared" si="33"/>
        <v>152.50891200000001</v>
      </c>
      <c r="BN47" s="96">
        <f t="shared" si="33"/>
        <v>150.34553599999998</v>
      </c>
      <c r="BO47" s="96">
        <f t="shared" si="33"/>
        <v>170.00282200000001</v>
      </c>
      <c r="BP47" s="96">
        <f>AX52*AX53*AX53/2</f>
        <v>149.24315000000001</v>
      </c>
      <c r="BQ47" s="96">
        <f t="shared" si="33"/>
        <v>262.70863650000001</v>
      </c>
      <c r="BR47" s="96">
        <f t="shared" si="33"/>
        <v>214.43441250000001</v>
      </c>
      <c r="BS47" s="96">
        <f t="shared" si="33"/>
        <v>283.80085100000008</v>
      </c>
      <c r="BT47" s="96">
        <f t="shared" si="33"/>
        <v>223.99129600000001</v>
      </c>
    </row>
    <row r="48" spans="1:72" s="68" customFormat="1" ht="12" customHeight="1">
      <c r="A48" s="122"/>
      <c r="B48" s="95" t="s">
        <v>526</v>
      </c>
      <c r="C48" s="109"/>
      <c r="D48" s="109">
        <v>6.95</v>
      </c>
      <c r="E48" s="109">
        <v>6.48</v>
      </c>
      <c r="F48" s="109">
        <v>5.15</v>
      </c>
      <c r="G48" s="109">
        <v>6</v>
      </c>
      <c r="H48" s="109">
        <v>5.42</v>
      </c>
      <c r="I48" s="96">
        <v>5.15</v>
      </c>
      <c r="J48" s="109">
        <v>5.01</v>
      </c>
      <c r="K48" s="109">
        <v>4.7</v>
      </c>
      <c r="L48" s="109">
        <v>5.32</v>
      </c>
      <c r="M48" s="109">
        <v>6.45</v>
      </c>
      <c r="N48" s="109">
        <v>6.41</v>
      </c>
      <c r="O48" s="109">
        <v>7.03</v>
      </c>
      <c r="P48" s="109">
        <v>8.2200000000000006</v>
      </c>
      <c r="Q48" s="109">
        <v>8.06</v>
      </c>
      <c r="R48" s="109">
        <v>8.6</v>
      </c>
      <c r="T48" s="97">
        <v>12</v>
      </c>
      <c r="U48" s="96">
        <v>91.525950000000009</v>
      </c>
      <c r="V48" s="96">
        <f t="shared" ref="V48:AJ48" si="34">D54*D55*D55/2</f>
        <v>47.425299999999993</v>
      </c>
      <c r="W48" s="96">
        <f t="shared" si="34"/>
        <v>62.264409499999999</v>
      </c>
      <c r="X48" s="96">
        <f t="shared" si="34"/>
        <v>46.409899999999993</v>
      </c>
      <c r="Y48" s="96">
        <f t="shared" si="34"/>
        <v>43.537899999999986</v>
      </c>
      <c r="Z48" s="96">
        <f t="shared" si="34"/>
        <v>29.235200000000006</v>
      </c>
      <c r="AA48" s="96">
        <f t="shared" si="34"/>
        <v>22.733775000000001</v>
      </c>
      <c r="AB48" s="96">
        <f t="shared" si="34"/>
        <v>19.556350000000002</v>
      </c>
      <c r="AC48" s="96">
        <f t="shared" si="34"/>
        <v>30.460237500000002</v>
      </c>
      <c r="AD48" s="96">
        <f t="shared" si="34"/>
        <v>41.593266</v>
      </c>
      <c r="AE48" s="96">
        <f t="shared" si="34"/>
        <v>39.189530499999996</v>
      </c>
      <c r="AF48" s="96">
        <f t="shared" si="34"/>
        <v>44.930593500000001</v>
      </c>
      <c r="AG48" s="96">
        <f t="shared" si="34"/>
        <v>100.24761599999998</v>
      </c>
      <c r="AH48" s="96">
        <f t="shared" si="34"/>
        <v>131.47936200000001</v>
      </c>
      <c r="AI48" s="96">
        <f t="shared" si="34"/>
        <v>193.85728599999999</v>
      </c>
      <c r="AJ48" s="96">
        <f t="shared" si="34"/>
        <v>246.80950200000001</v>
      </c>
      <c r="AL48" s="95" t="s">
        <v>526</v>
      </c>
      <c r="AM48" s="109"/>
      <c r="AN48" s="109">
        <v>7.02</v>
      </c>
      <c r="AO48" s="109">
        <v>6.8</v>
      </c>
      <c r="AP48" s="109">
        <v>6.93</v>
      </c>
      <c r="AQ48" s="109">
        <v>8.91</v>
      </c>
      <c r="AR48" s="109">
        <v>6.72</v>
      </c>
      <c r="AS48" s="109">
        <v>8.15</v>
      </c>
      <c r="AT48" s="109">
        <v>8.14</v>
      </c>
      <c r="AU48" s="109">
        <v>8.4600000000000009</v>
      </c>
      <c r="AV48" s="109">
        <v>9.49</v>
      </c>
      <c r="AW48" s="109">
        <v>9.25</v>
      </c>
      <c r="AX48" s="109">
        <v>9.1199999999999992</v>
      </c>
      <c r="AY48" s="109">
        <v>9.18</v>
      </c>
      <c r="AZ48" s="109">
        <v>9.8000000000000007</v>
      </c>
      <c r="BA48" s="109">
        <v>10.83</v>
      </c>
      <c r="BB48" s="109">
        <v>10.53</v>
      </c>
      <c r="BD48" s="97">
        <v>12</v>
      </c>
      <c r="BE48" s="124">
        <v>72.758714000000012</v>
      </c>
      <c r="BF48" s="125">
        <f t="shared" ref="BF48:BT48" si="35">AN54*AN55*AN55/2</f>
        <v>71.562271999999993</v>
      </c>
      <c r="BG48" s="125">
        <f t="shared" si="35"/>
        <v>0</v>
      </c>
      <c r="BH48" s="125">
        <f t="shared" si="35"/>
        <v>0</v>
      </c>
      <c r="BI48" s="125">
        <f t="shared" si="35"/>
        <v>0</v>
      </c>
      <c r="BJ48" s="125">
        <f t="shared" si="35"/>
        <v>0</v>
      </c>
      <c r="BK48" s="125">
        <f t="shared" si="35"/>
        <v>0</v>
      </c>
      <c r="BL48" s="125">
        <f t="shared" si="35"/>
        <v>0</v>
      </c>
      <c r="BM48" s="125">
        <f t="shared" si="35"/>
        <v>0</v>
      </c>
      <c r="BN48" s="125">
        <f t="shared" si="35"/>
        <v>0</v>
      </c>
      <c r="BO48" s="125">
        <f t="shared" si="35"/>
        <v>0</v>
      </c>
      <c r="BP48" s="125">
        <f t="shared" si="35"/>
        <v>0</v>
      </c>
      <c r="BQ48" s="125">
        <f t="shared" si="35"/>
        <v>0</v>
      </c>
      <c r="BR48" s="125">
        <f t="shared" si="35"/>
        <v>0</v>
      </c>
      <c r="BS48" s="125">
        <f t="shared" si="35"/>
        <v>0</v>
      </c>
      <c r="BT48" s="125">
        <f t="shared" si="35"/>
        <v>0</v>
      </c>
    </row>
    <row r="49" spans="1:72" s="68" customFormat="1" ht="12" customHeight="1">
      <c r="A49" s="122"/>
      <c r="B49" s="95" t="s">
        <v>515</v>
      </c>
      <c r="C49" s="99"/>
      <c r="D49" s="99">
        <v>5.97</v>
      </c>
      <c r="E49" s="99">
        <v>5.35</v>
      </c>
      <c r="F49" s="99">
        <v>4.75</v>
      </c>
      <c r="G49" s="99">
        <v>4.7699999999999996</v>
      </c>
      <c r="H49" s="99">
        <v>5.16</v>
      </c>
      <c r="I49" s="99">
        <v>5.05</v>
      </c>
      <c r="J49" s="99">
        <v>4</v>
      </c>
      <c r="K49" s="99">
        <v>4.43</v>
      </c>
      <c r="L49" s="99">
        <v>4.53</v>
      </c>
      <c r="M49" s="99">
        <v>6.17</v>
      </c>
      <c r="N49" s="99">
        <v>4.74</v>
      </c>
      <c r="O49" s="99">
        <v>5.12</v>
      </c>
      <c r="P49" s="99">
        <v>5.98</v>
      </c>
      <c r="Q49" s="99">
        <v>6.58</v>
      </c>
      <c r="R49" s="99">
        <v>6.5</v>
      </c>
      <c r="T49" s="102" t="s">
        <v>519</v>
      </c>
      <c r="U49" s="103">
        <f>AVERAGE(U43:U48)</f>
        <v>138.67913241666665</v>
      </c>
      <c r="V49" s="103">
        <f>AVERAGE(V43:V48)</f>
        <v>103.36403716666668</v>
      </c>
      <c r="W49" s="103">
        <f t="shared" ref="W49:Z49" si="36">AVERAGE(W43:W48)</f>
        <v>90.701052416666656</v>
      </c>
      <c r="X49" s="103">
        <f t="shared" si="36"/>
        <v>74.29733208333333</v>
      </c>
      <c r="Y49" s="103">
        <f t="shared" si="36"/>
        <v>67.301708000000005</v>
      </c>
      <c r="Z49" s="103">
        <f t="shared" si="36"/>
        <v>54.854198333333329</v>
      </c>
      <c r="AA49" s="103">
        <f>AVERAGE(AA43:AA48)</f>
        <v>46.22288283333333</v>
      </c>
      <c r="AB49" s="103">
        <f t="shared" ref="AB49:AI49" si="37">AVERAGE(AB43:AB48)</f>
        <v>35.934584333333341</v>
      </c>
      <c r="AC49" s="103">
        <f t="shared" si="37"/>
        <v>36.721808500000002</v>
      </c>
      <c r="AD49" s="103">
        <f t="shared" si="37"/>
        <v>42.914020833333325</v>
      </c>
      <c r="AE49" s="103">
        <f t="shared" si="37"/>
        <v>57.707465583333338</v>
      </c>
      <c r="AF49" s="103">
        <f t="shared" si="37"/>
        <v>51.69687858333333</v>
      </c>
      <c r="AG49" s="103">
        <f t="shared" si="37"/>
        <v>77.467109333333326</v>
      </c>
      <c r="AH49" s="103">
        <f t="shared" si="37"/>
        <v>99.595255583333355</v>
      </c>
      <c r="AI49" s="103">
        <f t="shared" si="37"/>
        <v>136.58261166666668</v>
      </c>
      <c r="AJ49" s="103">
        <f>AVERAGE(AJ43:AJ48)</f>
        <v>155.13787466666668</v>
      </c>
      <c r="AL49" s="95" t="s">
        <v>515</v>
      </c>
      <c r="AM49" s="99"/>
      <c r="AN49" s="99">
        <v>5.94</v>
      </c>
      <c r="AO49" s="99">
        <v>6.13</v>
      </c>
      <c r="AP49" s="99">
        <v>6.88</v>
      </c>
      <c r="AQ49" s="99">
        <v>7.16</v>
      </c>
      <c r="AR49" s="99">
        <v>6.65</v>
      </c>
      <c r="AS49" s="99">
        <v>7.52</v>
      </c>
      <c r="AT49" s="99">
        <v>7.43</v>
      </c>
      <c r="AU49" s="99">
        <v>7.96</v>
      </c>
      <c r="AV49" s="99">
        <v>8.3800000000000008</v>
      </c>
      <c r="AW49" s="99">
        <v>8.64</v>
      </c>
      <c r="AX49" s="99">
        <v>8.8800000000000008</v>
      </c>
      <c r="AY49" s="99">
        <v>8.58</v>
      </c>
      <c r="AZ49" s="99">
        <v>8.85</v>
      </c>
      <c r="BA49" s="99">
        <v>9.9600000000000009</v>
      </c>
      <c r="BB49" s="99">
        <v>10.01</v>
      </c>
      <c r="BD49" s="102" t="s">
        <v>519</v>
      </c>
      <c r="BE49" s="103">
        <f>AVERAGE(BE43:BE47)</f>
        <v>155.6721379</v>
      </c>
      <c r="BF49" s="103">
        <f t="shared" ref="BF49:BO49" si="38">AVERAGE(BF43:BF47)</f>
        <v>151.26231719999998</v>
      </c>
      <c r="BG49" s="103">
        <f t="shared" si="38"/>
        <v>178.89478550000001</v>
      </c>
      <c r="BH49" s="103">
        <f t="shared" si="38"/>
        <v>175.9196216</v>
      </c>
      <c r="BI49" s="103">
        <f t="shared" si="38"/>
        <v>197.98169320000002</v>
      </c>
      <c r="BJ49" s="103">
        <f t="shared" si="38"/>
        <v>191.52413899999999</v>
      </c>
      <c r="BK49" s="103">
        <f t="shared" si="38"/>
        <v>279.55714899999998</v>
      </c>
      <c r="BL49" s="103">
        <f t="shared" si="38"/>
        <v>309.33034600000002</v>
      </c>
      <c r="BM49" s="103">
        <f t="shared" si="38"/>
        <v>331.85093790000002</v>
      </c>
      <c r="BN49" s="103">
        <f t="shared" si="38"/>
        <v>411.23973469999999</v>
      </c>
      <c r="BO49" s="103">
        <f t="shared" si="38"/>
        <v>404.36598549999997</v>
      </c>
      <c r="BP49" s="103">
        <f>AVERAGE(BP43,BP44,BP45,BP47)</f>
        <v>403.19919887500004</v>
      </c>
      <c r="BQ49" s="103">
        <f>AVERAGE(BQ44,BQ45,BQ47)</f>
        <v>431.6632541666666</v>
      </c>
      <c r="BR49" s="103"/>
      <c r="BS49" s="103"/>
      <c r="BT49" s="103"/>
    </row>
    <row r="50" spans="1:72" s="68" customFormat="1" ht="12" customHeight="1">
      <c r="A50" s="122"/>
      <c r="B50" s="100" t="s">
        <v>527</v>
      </c>
      <c r="C50" s="96"/>
      <c r="D50" s="96">
        <v>5.89</v>
      </c>
      <c r="E50" s="96">
        <v>6.4</v>
      </c>
      <c r="F50" s="96">
        <v>5.19</v>
      </c>
      <c r="G50" s="96">
        <v>5.12</v>
      </c>
      <c r="H50" s="96">
        <v>5.57</v>
      </c>
      <c r="I50" s="109">
        <v>4.8899999999999997</v>
      </c>
      <c r="J50" s="96">
        <v>4.79</v>
      </c>
      <c r="K50" s="96">
        <v>5.03</v>
      </c>
      <c r="L50" s="96">
        <v>5.22</v>
      </c>
      <c r="M50" s="96">
        <v>6.23</v>
      </c>
      <c r="N50" s="96">
        <v>5.6</v>
      </c>
      <c r="O50" s="96">
        <v>7.31</v>
      </c>
      <c r="P50" s="96">
        <v>8.14</v>
      </c>
      <c r="Q50" s="96">
        <v>8.84</v>
      </c>
      <c r="R50" s="96">
        <v>8.73</v>
      </c>
      <c r="T50" s="106" t="s">
        <v>520</v>
      </c>
      <c r="U50" s="107">
        <f>AVERAGE(STDEV(U43:U48))</f>
        <v>32.171736030915703</v>
      </c>
      <c r="V50" s="107">
        <f t="shared" ref="V50:AJ50" si="39">AVERAGE(STDEV(V43:V48))</f>
        <v>38.377290170830932</v>
      </c>
      <c r="W50" s="107">
        <f t="shared" si="39"/>
        <v>37.081482960553323</v>
      </c>
      <c r="X50" s="107">
        <f t="shared" si="39"/>
        <v>33.239584387821566</v>
      </c>
      <c r="Y50" s="107">
        <f t="shared" si="39"/>
        <v>30.885795614936388</v>
      </c>
      <c r="Z50" s="107">
        <f t="shared" si="39"/>
        <v>18.471069515661977</v>
      </c>
      <c r="AA50" s="107">
        <f t="shared" si="39"/>
        <v>14.058850287807703</v>
      </c>
      <c r="AB50" s="107">
        <f t="shared" si="39"/>
        <v>8.5979925364185146</v>
      </c>
      <c r="AC50" s="107">
        <f t="shared" si="39"/>
        <v>10.944254140972054</v>
      </c>
      <c r="AD50" s="107">
        <f>AVERAGE(STDEV(AD43:AD48))</f>
        <v>18.880887962046842</v>
      </c>
      <c r="AE50" s="107">
        <f t="shared" si="39"/>
        <v>38.338539499599783</v>
      </c>
      <c r="AF50" s="107">
        <f t="shared" si="39"/>
        <v>20.183124819189736</v>
      </c>
      <c r="AG50" s="107">
        <f t="shared" si="39"/>
        <v>38.542186217877514</v>
      </c>
      <c r="AH50" s="107">
        <f t="shared" si="39"/>
        <v>55.849674978500467</v>
      </c>
      <c r="AI50" s="107">
        <f t="shared" si="39"/>
        <v>72.284182598060639</v>
      </c>
      <c r="AJ50" s="107">
        <f t="shared" si="39"/>
        <v>76.941077191610574</v>
      </c>
      <c r="AL50" s="100" t="s">
        <v>527</v>
      </c>
      <c r="AM50" s="96"/>
      <c r="AN50" s="96">
        <v>8.0399999999999991</v>
      </c>
      <c r="AO50" s="96">
        <v>8.01</v>
      </c>
      <c r="AP50" s="96">
        <v>7.64</v>
      </c>
      <c r="AQ50" s="96">
        <v>6.32</v>
      </c>
      <c r="AR50" s="96">
        <v>8.42</v>
      </c>
      <c r="AS50" s="96">
        <v>10.41</v>
      </c>
      <c r="AT50" s="96">
        <v>11.63</v>
      </c>
      <c r="AU50" s="96">
        <v>11.75</v>
      </c>
      <c r="AV50" s="96">
        <v>12.35</v>
      </c>
      <c r="AW50" s="96">
        <v>13.59</v>
      </c>
      <c r="AX50" s="96">
        <v>14.2</v>
      </c>
      <c r="AY50" s="96">
        <v>15.18</v>
      </c>
      <c r="AZ50" s="96">
        <v>15.67</v>
      </c>
      <c r="BA50" s="96">
        <v>15.83</v>
      </c>
      <c r="BB50" s="96">
        <v>17.05</v>
      </c>
      <c r="BD50" s="106" t="s">
        <v>520</v>
      </c>
      <c r="BE50" s="107">
        <f>AVERAGE(STDEV(BE43:BE47))</f>
        <v>42.615939471434324</v>
      </c>
      <c r="BF50" s="107">
        <f>AVERAGE(STDEV(BF43:BF47))</f>
        <v>37.326101739236101</v>
      </c>
      <c r="BG50" s="107">
        <f t="shared" ref="BG50:BO50" si="40">AVERAGE(STDEV(BG43:BG47))</f>
        <v>47.324764048721974</v>
      </c>
      <c r="BH50" s="107">
        <f t="shared" si="40"/>
        <v>58.432864063506607</v>
      </c>
      <c r="BI50" s="107">
        <f t="shared" si="40"/>
        <v>67.355803677740084</v>
      </c>
      <c r="BJ50" s="107">
        <f t="shared" si="40"/>
        <v>70.378426450839413</v>
      </c>
      <c r="BK50" s="107">
        <f t="shared" si="40"/>
        <v>91.47252362150823</v>
      </c>
      <c r="BL50" s="107">
        <f t="shared" si="40"/>
        <v>120.033861761724</v>
      </c>
      <c r="BM50" s="107">
        <f t="shared" si="40"/>
        <v>119.93926262656628</v>
      </c>
      <c r="BN50" s="107">
        <f t="shared" si="40"/>
        <v>175.19223505823226</v>
      </c>
      <c r="BO50" s="107">
        <f t="shared" si="40"/>
        <v>166.75033283958328</v>
      </c>
      <c r="BP50" s="107">
        <f>AVERAGE(STDEV(BP43,BP44,BP45,BP47))</f>
        <v>206.43596285847028</v>
      </c>
      <c r="BQ50" s="107">
        <f>AVERAGE(STDEV(BQ44,BQ45,BQ47))</f>
        <v>230.60616538718904</v>
      </c>
      <c r="BR50" s="107"/>
      <c r="BS50" s="107"/>
      <c r="BT50" s="107"/>
    </row>
    <row r="51" spans="1:72" s="68" customFormat="1" ht="12" customHeight="1">
      <c r="A51" s="122"/>
      <c r="B51" s="95" t="s">
        <v>515</v>
      </c>
      <c r="C51" s="99"/>
      <c r="D51" s="99">
        <v>5.23</v>
      </c>
      <c r="E51" s="99">
        <v>5.21</v>
      </c>
      <c r="F51" s="99">
        <v>5.05</v>
      </c>
      <c r="G51" s="99">
        <v>4.95</v>
      </c>
      <c r="H51" s="99">
        <v>4.42</v>
      </c>
      <c r="I51" s="99">
        <v>4.49</v>
      </c>
      <c r="J51" s="99">
        <v>4.33</v>
      </c>
      <c r="K51" s="99">
        <v>4.6100000000000003</v>
      </c>
      <c r="L51" s="99">
        <v>4.96</v>
      </c>
      <c r="M51" s="99">
        <v>5.21</v>
      </c>
      <c r="N51" s="99">
        <v>5.27</v>
      </c>
      <c r="O51" s="99">
        <v>5.96</v>
      </c>
      <c r="P51" s="99">
        <v>6.32</v>
      </c>
      <c r="Q51" s="99">
        <v>7.24</v>
      </c>
      <c r="R51" s="99">
        <v>7.39</v>
      </c>
      <c r="AL51" s="95" t="s">
        <v>515</v>
      </c>
      <c r="AM51" s="99"/>
      <c r="AN51" s="99">
        <v>6.35</v>
      </c>
      <c r="AO51" s="99">
        <v>7.37</v>
      </c>
      <c r="AP51" s="99">
        <v>6.33</v>
      </c>
      <c r="AQ51" s="99">
        <v>5.76</v>
      </c>
      <c r="AR51" s="99">
        <v>6.91</v>
      </c>
      <c r="AS51" s="99">
        <v>7.46</v>
      </c>
      <c r="AT51" s="99">
        <v>8.44</v>
      </c>
      <c r="AU51" s="99">
        <v>8.64</v>
      </c>
      <c r="AV51" s="99">
        <v>9.8699999999999992</v>
      </c>
      <c r="AW51" s="99">
        <v>9.49</v>
      </c>
      <c r="AX51" s="99">
        <v>10.24</v>
      </c>
      <c r="AY51" s="99">
        <v>11.35</v>
      </c>
      <c r="AZ51" s="99">
        <v>11.1</v>
      </c>
      <c r="BA51" s="99">
        <v>11.85</v>
      </c>
      <c r="BB51" s="99">
        <v>11.47</v>
      </c>
    </row>
    <row r="52" spans="1:72" s="68" customFormat="1" ht="12" customHeight="1">
      <c r="A52" s="122"/>
      <c r="B52" s="100" t="s">
        <v>528</v>
      </c>
      <c r="C52" s="96"/>
      <c r="D52" s="96">
        <v>5.66</v>
      </c>
      <c r="E52" s="96">
        <v>5.33</v>
      </c>
      <c r="F52" s="96">
        <v>6.15</v>
      </c>
      <c r="G52" s="96">
        <v>5.01</v>
      </c>
      <c r="H52" s="96">
        <v>4.96</v>
      </c>
      <c r="I52" s="96">
        <v>4.6500000000000004</v>
      </c>
      <c r="J52" s="96">
        <v>4.34</v>
      </c>
      <c r="K52" s="96">
        <v>4.55</v>
      </c>
      <c r="L52" s="96">
        <v>4.67</v>
      </c>
      <c r="M52" s="96">
        <v>4.72</v>
      </c>
      <c r="N52" s="96">
        <v>4.84</v>
      </c>
      <c r="O52" s="96">
        <v>4.3600000000000003</v>
      </c>
      <c r="P52" s="96">
        <v>4.87</v>
      </c>
      <c r="Q52" s="96">
        <v>5.63</v>
      </c>
      <c r="R52" s="96">
        <v>6.1</v>
      </c>
      <c r="T52" s="80" t="s">
        <v>511</v>
      </c>
      <c r="U52" s="80" t="s">
        <v>578</v>
      </c>
      <c r="V52" s="88"/>
      <c r="W52" s="80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L52" s="100" t="s">
        <v>528</v>
      </c>
      <c r="AM52" s="96"/>
      <c r="AN52" s="96">
        <v>6.12</v>
      </c>
      <c r="AO52" s="96">
        <v>6.78</v>
      </c>
      <c r="AP52" s="96">
        <v>6.36</v>
      </c>
      <c r="AQ52" s="96">
        <v>8.2799999999999994</v>
      </c>
      <c r="AR52" s="96">
        <v>5.8</v>
      </c>
      <c r="AS52" s="96">
        <v>6.97</v>
      </c>
      <c r="AT52" s="96">
        <v>6.75</v>
      </c>
      <c r="AU52" s="96">
        <v>6.96</v>
      </c>
      <c r="AV52" s="96">
        <v>6.82</v>
      </c>
      <c r="AW52" s="96">
        <v>7.31</v>
      </c>
      <c r="AX52" s="96">
        <v>7</v>
      </c>
      <c r="AY52" s="96">
        <v>8.57</v>
      </c>
      <c r="AZ52" s="96">
        <v>8.25</v>
      </c>
      <c r="BA52" s="96">
        <v>8.3800000000000008</v>
      </c>
      <c r="BB52" s="96">
        <v>8.27</v>
      </c>
      <c r="BD52" s="80" t="s">
        <v>511</v>
      </c>
      <c r="BE52" s="80" t="s">
        <v>578</v>
      </c>
      <c r="BF52" s="88"/>
      <c r="BG52" s="80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</row>
    <row r="53" spans="1:72" s="68" customFormat="1" ht="12" customHeight="1">
      <c r="A53" s="122"/>
      <c r="B53" s="101" t="s">
        <v>515</v>
      </c>
      <c r="C53" s="99"/>
      <c r="D53" s="99">
        <v>5.56</v>
      </c>
      <c r="E53" s="99">
        <v>4.9800000000000004</v>
      </c>
      <c r="F53" s="99">
        <v>5.15</v>
      </c>
      <c r="G53" s="99">
        <v>4.9000000000000004</v>
      </c>
      <c r="H53" s="99">
        <v>4.58</v>
      </c>
      <c r="I53" s="99">
        <v>4.3099999999999996</v>
      </c>
      <c r="J53" s="99">
        <v>4.1100000000000003</v>
      </c>
      <c r="K53" s="99">
        <v>3.66</v>
      </c>
      <c r="L53" s="99">
        <v>4.47</v>
      </c>
      <c r="M53" s="99">
        <v>4.07</v>
      </c>
      <c r="N53" s="99">
        <v>4.59</v>
      </c>
      <c r="O53" s="99">
        <v>4.2</v>
      </c>
      <c r="P53" s="99">
        <v>4.33</v>
      </c>
      <c r="Q53" s="99">
        <v>5.53</v>
      </c>
      <c r="R53" s="99">
        <v>5.5</v>
      </c>
      <c r="T53" s="93"/>
      <c r="U53" s="92">
        <f t="shared" ref="U53:AJ53" si="41">C31</f>
        <v>0</v>
      </c>
      <c r="V53" s="92">
        <f t="shared" si="41"/>
        <v>3</v>
      </c>
      <c r="W53" s="92">
        <f t="shared" si="41"/>
        <v>6</v>
      </c>
      <c r="X53" s="92">
        <f t="shared" si="41"/>
        <v>9</v>
      </c>
      <c r="Y53" s="92">
        <f t="shared" si="41"/>
        <v>14</v>
      </c>
      <c r="Z53" s="92">
        <f t="shared" si="41"/>
        <v>17</v>
      </c>
      <c r="AA53" s="92">
        <f t="shared" si="41"/>
        <v>21</v>
      </c>
      <c r="AB53" s="92">
        <f t="shared" si="41"/>
        <v>25</v>
      </c>
      <c r="AC53" s="92">
        <f t="shared" si="41"/>
        <v>28</v>
      </c>
      <c r="AD53" s="92">
        <f t="shared" si="41"/>
        <v>31</v>
      </c>
      <c r="AE53" s="92">
        <f t="shared" si="41"/>
        <v>35</v>
      </c>
      <c r="AF53" s="92">
        <f t="shared" si="41"/>
        <v>38</v>
      </c>
      <c r="AG53" s="92">
        <f t="shared" si="41"/>
        <v>43</v>
      </c>
      <c r="AH53" s="92">
        <f t="shared" si="41"/>
        <v>48</v>
      </c>
      <c r="AI53" s="92">
        <f t="shared" si="41"/>
        <v>52</v>
      </c>
      <c r="AJ53" s="92">
        <f t="shared" si="41"/>
        <v>55</v>
      </c>
      <c r="AL53" s="101" t="s">
        <v>515</v>
      </c>
      <c r="AM53" s="99"/>
      <c r="AN53" s="99">
        <v>5.92</v>
      </c>
      <c r="AO53" s="99">
        <v>6.11</v>
      </c>
      <c r="AP53" s="99">
        <v>5.56</v>
      </c>
      <c r="AQ53" s="99">
        <v>7.96</v>
      </c>
      <c r="AR53" s="99">
        <v>5.82</v>
      </c>
      <c r="AS53" s="99">
        <v>6.6</v>
      </c>
      <c r="AT53" s="99">
        <v>6.54</v>
      </c>
      <c r="AU53" s="99">
        <v>6.62</v>
      </c>
      <c r="AV53" s="99">
        <v>6.64</v>
      </c>
      <c r="AW53" s="99">
        <v>6.82</v>
      </c>
      <c r="AX53" s="99">
        <v>6.53</v>
      </c>
      <c r="AY53" s="99">
        <v>7.83</v>
      </c>
      <c r="AZ53" s="99">
        <v>7.21</v>
      </c>
      <c r="BA53" s="99">
        <v>8.23</v>
      </c>
      <c r="BB53" s="99">
        <v>7.36</v>
      </c>
      <c r="BD53" s="93"/>
      <c r="BE53" s="92">
        <f t="shared" ref="BE53:BT53" si="42">AM31</f>
        <v>0</v>
      </c>
      <c r="BF53" s="92">
        <f t="shared" si="42"/>
        <v>3</v>
      </c>
      <c r="BG53" s="92">
        <f t="shared" si="42"/>
        <v>6</v>
      </c>
      <c r="BH53" s="92">
        <f t="shared" si="42"/>
        <v>9</v>
      </c>
      <c r="BI53" s="92">
        <f t="shared" si="42"/>
        <v>14</v>
      </c>
      <c r="BJ53" s="92">
        <f t="shared" si="42"/>
        <v>17</v>
      </c>
      <c r="BK53" s="92">
        <f t="shared" si="42"/>
        <v>21</v>
      </c>
      <c r="BL53" s="92">
        <f t="shared" si="42"/>
        <v>25</v>
      </c>
      <c r="BM53" s="92">
        <f t="shared" si="42"/>
        <v>28</v>
      </c>
      <c r="BN53" s="92">
        <f t="shared" si="42"/>
        <v>31</v>
      </c>
      <c r="BO53" s="92">
        <f t="shared" si="42"/>
        <v>35</v>
      </c>
      <c r="BP53" s="92">
        <f t="shared" si="42"/>
        <v>38</v>
      </c>
      <c r="BQ53" s="92">
        <f t="shared" si="42"/>
        <v>43</v>
      </c>
      <c r="BR53" s="92">
        <f t="shared" si="42"/>
        <v>48</v>
      </c>
      <c r="BS53" s="92">
        <f t="shared" si="42"/>
        <v>52</v>
      </c>
      <c r="BT53" s="92">
        <f t="shared" si="42"/>
        <v>55</v>
      </c>
    </row>
    <row r="54" spans="1:72" s="68" customFormat="1" ht="12" customHeight="1">
      <c r="A54" s="122"/>
      <c r="B54" s="95" t="s">
        <v>530</v>
      </c>
      <c r="C54" s="96"/>
      <c r="D54" s="96">
        <v>6.5</v>
      </c>
      <c r="E54" s="96">
        <v>5.71</v>
      </c>
      <c r="F54" s="96">
        <v>5.0199999999999996</v>
      </c>
      <c r="G54" s="96">
        <v>5.18</v>
      </c>
      <c r="H54" s="96">
        <v>5.71</v>
      </c>
      <c r="I54" s="96">
        <v>3.82</v>
      </c>
      <c r="J54" s="96">
        <v>4.07</v>
      </c>
      <c r="K54" s="96">
        <v>4.1100000000000003</v>
      </c>
      <c r="L54" s="96">
        <v>4.5199999999999996</v>
      </c>
      <c r="M54" s="96">
        <v>6.29</v>
      </c>
      <c r="N54" s="96">
        <v>5.07</v>
      </c>
      <c r="O54" s="96">
        <v>6.58</v>
      </c>
      <c r="P54" s="96">
        <v>6.44</v>
      </c>
      <c r="Q54" s="96">
        <v>8.1199999999999992</v>
      </c>
      <c r="R54" s="96">
        <v>7.99</v>
      </c>
      <c r="T54" s="97">
        <v>13</v>
      </c>
      <c r="U54" s="96">
        <v>172.69430399999999</v>
      </c>
      <c r="V54" s="96">
        <f t="shared" ref="V54:AJ54" si="43">D56*D57*D57/2</f>
        <v>103.19841550000001</v>
      </c>
      <c r="W54" s="96">
        <f t="shared" si="43"/>
        <v>67.810670999999999</v>
      </c>
      <c r="X54" s="96">
        <f t="shared" si="43"/>
        <v>25.456220999999996</v>
      </c>
      <c r="Y54" s="96">
        <f t="shared" si="43"/>
        <v>13.152820499999999</v>
      </c>
      <c r="Z54" s="96">
        <f t="shared" si="43"/>
        <v>18.8538</v>
      </c>
      <c r="AA54" s="96">
        <f t="shared" si="43"/>
        <v>9.8893904999999993</v>
      </c>
      <c r="AB54" s="96">
        <f t="shared" si="43"/>
        <v>5.2349439999999996</v>
      </c>
      <c r="AC54" s="96">
        <f t="shared" si="43"/>
        <v>6.5453709999999994</v>
      </c>
      <c r="AD54" s="96">
        <f t="shared" si="43"/>
        <v>9.9949204999999992</v>
      </c>
      <c r="AE54" s="96">
        <f t="shared" si="43"/>
        <v>8.6835199999999997</v>
      </c>
      <c r="AF54" s="96">
        <f t="shared" si="43"/>
        <v>5.3702120000000004</v>
      </c>
      <c r="AG54" s="96">
        <f t="shared" si="43"/>
        <v>4.8750494999999994</v>
      </c>
      <c r="AH54" s="96">
        <f t="shared" si="43"/>
        <v>7.1896320000000014</v>
      </c>
      <c r="AI54" s="96">
        <f t="shared" si="43"/>
        <v>15.824657999999999</v>
      </c>
      <c r="AJ54" s="96">
        <f t="shared" si="43"/>
        <v>16.30818</v>
      </c>
      <c r="AL54" s="95" t="s">
        <v>530</v>
      </c>
      <c r="AM54" s="96"/>
      <c r="AN54" s="96">
        <v>6.01</v>
      </c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D54" s="97">
        <v>13</v>
      </c>
      <c r="BE54" s="96">
        <v>210.09487450000003</v>
      </c>
      <c r="BF54" s="96">
        <f t="shared" ref="BF54:BT54" si="44">AN56*AN57*AN57/2</f>
        <v>162.24086250000002</v>
      </c>
      <c r="BG54" s="96">
        <f t="shared" si="44"/>
        <v>164.73060000000004</v>
      </c>
      <c r="BH54" s="96">
        <f t="shared" si="44"/>
        <v>136.23327900000001</v>
      </c>
      <c r="BI54" s="96">
        <f t="shared" si="44"/>
        <v>155.78338600000001</v>
      </c>
      <c r="BJ54" s="96">
        <f t="shared" si="44"/>
        <v>173.98286800000002</v>
      </c>
      <c r="BK54" s="96">
        <f t="shared" si="44"/>
        <v>274.88</v>
      </c>
      <c r="BL54" s="96">
        <f t="shared" si="44"/>
        <v>238.74807199999998</v>
      </c>
      <c r="BM54" s="96">
        <f t="shared" si="44"/>
        <v>247.57422750000006</v>
      </c>
      <c r="BN54" s="96">
        <f t="shared" si="44"/>
        <v>309.85105600000003</v>
      </c>
      <c r="BO54" s="96">
        <f t="shared" si="44"/>
        <v>418.19245599999994</v>
      </c>
      <c r="BP54" s="96">
        <f t="shared" si="44"/>
        <v>526.87528750000013</v>
      </c>
      <c r="BQ54" s="96">
        <f t="shared" si="44"/>
        <v>740.07449600000018</v>
      </c>
      <c r="BR54" s="96">
        <f t="shared" si="44"/>
        <v>745.16684800000019</v>
      </c>
      <c r="BS54" s="96">
        <f t="shared" si="44"/>
        <v>846.34771350000017</v>
      </c>
      <c r="BT54" s="96">
        <f t="shared" si="44"/>
        <v>921.45071249999978</v>
      </c>
    </row>
    <row r="55" spans="1:72" s="68" customFormat="1" ht="12" customHeight="1">
      <c r="A55" s="122"/>
      <c r="B55" s="101" t="s">
        <v>515</v>
      </c>
      <c r="C55" s="99"/>
      <c r="D55" s="99">
        <v>3.82</v>
      </c>
      <c r="E55" s="99">
        <v>4.67</v>
      </c>
      <c r="F55" s="99">
        <v>4.3</v>
      </c>
      <c r="G55" s="99">
        <v>4.0999999999999996</v>
      </c>
      <c r="H55" s="99">
        <v>3.2</v>
      </c>
      <c r="I55" s="99">
        <v>3.45</v>
      </c>
      <c r="J55" s="99">
        <v>3.1</v>
      </c>
      <c r="K55" s="99">
        <v>3.85</v>
      </c>
      <c r="L55" s="99">
        <v>4.29</v>
      </c>
      <c r="M55" s="99">
        <v>3.53</v>
      </c>
      <c r="N55" s="99">
        <v>4.21</v>
      </c>
      <c r="O55" s="99">
        <v>5.52</v>
      </c>
      <c r="P55" s="99">
        <v>6.39</v>
      </c>
      <c r="Q55" s="99">
        <v>6.91</v>
      </c>
      <c r="R55" s="99">
        <v>7.86</v>
      </c>
      <c r="T55" s="97">
        <v>14</v>
      </c>
      <c r="U55" s="96">
        <v>167.70599999999999</v>
      </c>
      <c r="V55" s="96">
        <f t="shared" ref="V55:AJ55" si="45">D58*D59*D59/2</f>
        <v>100.24324250000001</v>
      </c>
      <c r="W55" s="96">
        <f t="shared" si="45"/>
        <v>77.347368000000003</v>
      </c>
      <c r="X55" s="96">
        <f t="shared" si="45"/>
        <v>39.858074999999999</v>
      </c>
      <c r="Y55" s="96">
        <f t="shared" si="45"/>
        <v>26.273619999999998</v>
      </c>
      <c r="Z55" s="96">
        <f t="shared" si="45"/>
        <v>19.307235999999996</v>
      </c>
      <c r="AA55" s="96">
        <f t="shared" si="45"/>
        <v>18.556254000000003</v>
      </c>
      <c r="AB55" s="96">
        <f t="shared" si="45"/>
        <v>11.610503999999999</v>
      </c>
      <c r="AC55" s="96">
        <f t="shared" si="45"/>
        <v>16.518212999999999</v>
      </c>
      <c r="AD55" s="96">
        <f t="shared" si="45"/>
        <v>15.479102000000001</v>
      </c>
      <c r="AE55" s="96">
        <f t="shared" si="45"/>
        <v>15.256099999999998</v>
      </c>
      <c r="AF55" s="96">
        <f t="shared" si="45"/>
        <v>19.936498</v>
      </c>
      <c r="AG55" s="96">
        <f t="shared" si="45"/>
        <v>41.22073799999999</v>
      </c>
      <c r="AH55" s="96">
        <f t="shared" si="45"/>
        <v>61.774123499999988</v>
      </c>
      <c r="AI55" s="96">
        <f t="shared" si="45"/>
        <v>108.4504635</v>
      </c>
      <c r="AJ55" s="96">
        <f t="shared" si="45"/>
        <v>150.0580305</v>
      </c>
      <c r="AL55" s="101" t="s">
        <v>515</v>
      </c>
      <c r="AM55" s="99"/>
      <c r="AN55" s="99">
        <v>4.88</v>
      </c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D55" s="126">
        <v>14</v>
      </c>
      <c r="BE55" s="127">
        <v>188.12751400000002</v>
      </c>
      <c r="BF55" s="128">
        <f t="shared" ref="BF55:BT55" si="46">AN58*AN59*AN59/2</f>
        <v>0</v>
      </c>
      <c r="BG55" s="128">
        <f t="shared" si="46"/>
        <v>0</v>
      </c>
      <c r="BH55" s="128">
        <f t="shared" si="46"/>
        <v>0</v>
      </c>
      <c r="BI55" s="128">
        <f t="shared" si="46"/>
        <v>0</v>
      </c>
      <c r="BJ55" s="128">
        <f t="shared" si="46"/>
        <v>0</v>
      </c>
      <c r="BK55" s="128">
        <f t="shared" si="46"/>
        <v>0</v>
      </c>
      <c r="BL55" s="128">
        <f t="shared" si="46"/>
        <v>0</v>
      </c>
      <c r="BM55" s="128">
        <f t="shared" si="46"/>
        <v>0</v>
      </c>
      <c r="BN55" s="128">
        <f t="shared" si="46"/>
        <v>0</v>
      </c>
      <c r="BO55" s="128">
        <f t="shared" si="46"/>
        <v>0</v>
      </c>
      <c r="BP55" s="128">
        <f t="shared" si="46"/>
        <v>0</v>
      </c>
      <c r="BQ55" s="128">
        <f t="shared" si="46"/>
        <v>0</v>
      </c>
      <c r="BR55" s="128">
        <f t="shared" si="46"/>
        <v>0</v>
      </c>
      <c r="BS55" s="128">
        <f t="shared" si="46"/>
        <v>0</v>
      </c>
      <c r="BT55" s="128">
        <f t="shared" si="46"/>
        <v>0</v>
      </c>
    </row>
    <row r="56" spans="1:72" s="68" customFormat="1" ht="12" customHeight="1">
      <c r="A56" s="122"/>
      <c r="B56" s="95" t="s">
        <v>531</v>
      </c>
      <c r="C56" s="109"/>
      <c r="D56" s="109">
        <v>5.99</v>
      </c>
      <c r="E56" s="109">
        <v>5.58</v>
      </c>
      <c r="F56" s="109">
        <v>3.78</v>
      </c>
      <c r="G56" s="109">
        <v>3.69</v>
      </c>
      <c r="H56" s="109">
        <v>3.36</v>
      </c>
      <c r="I56" s="96">
        <v>3.09</v>
      </c>
      <c r="J56" s="109">
        <v>2.42</v>
      </c>
      <c r="K56" s="109">
        <v>2.78</v>
      </c>
      <c r="L56" s="109">
        <v>2.89</v>
      </c>
      <c r="M56" s="109">
        <v>2.65</v>
      </c>
      <c r="N56" s="109">
        <v>2.2599999999999998</v>
      </c>
      <c r="O56" s="109">
        <v>2.19</v>
      </c>
      <c r="P56" s="109">
        <v>2.56</v>
      </c>
      <c r="Q56" s="109">
        <v>3.21</v>
      </c>
      <c r="R56" s="109">
        <v>3.6</v>
      </c>
      <c r="T56" s="97">
        <v>15</v>
      </c>
      <c r="U56" s="96">
        <v>149.48504</v>
      </c>
      <c r="V56" s="96">
        <f t="shared" ref="V56:AJ56" si="47">D60*D61*D61/2</f>
        <v>88.103759999999994</v>
      </c>
      <c r="W56" s="96">
        <f t="shared" si="47"/>
        <v>55.650133000000004</v>
      </c>
      <c r="X56" s="96">
        <f t="shared" si="47"/>
        <v>23.826368000000002</v>
      </c>
      <c r="Y56" s="96">
        <f t="shared" si="47"/>
        <v>13.954967999999999</v>
      </c>
      <c r="Z56" s="96">
        <f t="shared" si="47"/>
        <v>13.499551</v>
      </c>
      <c r="AA56" s="96">
        <f t="shared" si="47"/>
        <v>13.365001999999999</v>
      </c>
      <c r="AB56" s="96">
        <f t="shared" si="47"/>
        <v>15.462831999999999</v>
      </c>
      <c r="AC56" s="96">
        <f t="shared" si="47"/>
        <v>10.127184</v>
      </c>
      <c r="AD56" s="96">
        <f t="shared" si="47"/>
        <v>11.248024500000001</v>
      </c>
      <c r="AE56" s="96">
        <f t="shared" si="47"/>
        <v>11.4927715</v>
      </c>
      <c r="AF56" s="96">
        <f t="shared" si="47"/>
        <v>5.26654</v>
      </c>
      <c r="AG56" s="96">
        <f t="shared" si="47"/>
        <v>12.904959999999997</v>
      </c>
      <c r="AH56" s="96">
        <f t="shared" si="47"/>
        <v>16.564128</v>
      </c>
      <c r="AI56" s="96">
        <f t="shared" si="47"/>
        <v>11.765188999999999</v>
      </c>
      <c r="AJ56" s="96">
        <f t="shared" si="47"/>
        <v>17.440692499999997</v>
      </c>
      <c r="AL56" s="95" t="s">
        <v>531</v>
      </c>
      <c r="AM56" s="109"/>
      <c r="AN56" s="109">
        <v>7.25</v>
      </c>
      <c r="AO56" s="109">
        <v>6.92</v>
      </c>
      <c r="AP56" s="109">
        <v>7.02</v>
      </c>
      <c r="AQ56" s="109">
        <v>6.92</v>
      </c>
      <c r="AR56" s="109">
        <v>7.94</v>
      </c>
      <c r="AS56" s="109">
        <v>8.59</v>
      </c>
      <c r="AT56" s="109">
        <v>9.16</v>
      </c>
      <c r="AU56" s="109">
        <v>8.5500000000000007</v>
      </c>
      <c r="AV56" s="109">
        <v>9.98</v>
      </c>
      <c r="AW56" s="109">
        <v>10.28</v>
      </c>
      <c r="AX56" s="109">
        <v>11.75</v>
      </c>
      <c r="AY56" s="109">
        <v>12.88</v>
      </c>
      <c r="AZ56" s="109">
        <v>12.59</v>
      </c>
      <c r="BA56" s="109">
        <v>13.47</v>
      </c>
      <c r="BB56" s="109">
        <v>15.37</v>
      </c>
      <c r="BD56" s="97">
        <v>15</v>
      </c>
      <c r="BE56" s="96">
        <v>154.49781049999999</v>
      </c>
      <c r="BF56" s="96">
        <f t="shared" ref="BF56:BT56" si="48">AN60*AN61*AN61/2</f>
        <v>132.48447299999998</v>
      </c>
      <c r="BG56" s="96">
        <f t="shared" si="48"/>
        <v>110.809825</v>
      </c>
      <c r="BH56" s="96">
        <f t="shared" si="48"/>
        <v>132.19054500000001</v>
      </c>
      <c r="BI56" s="96">
        <f t="shared" si="48"/>
        <v>119.842056</v>
      </c>
      <c r="BJ56" s="96">
        <f t="shared" si="48"/>
        <v>154.2344875</v>
      </c>
      <c r="BK56" s="96">
        <f t="shared" si="48"/>
        <v>242.52344199999999</v>
      </c>
      <c r="BL56" s="96">
        <f t="shared" si="48"/>
        <v>300.20143999999999</v>
      </c>
      <c r="BM56" s="96">
        <f t="shared" si="48"/>
        <v>347.91188850000003</v>
      </c>
      <c r="BN56" s="96">
        <f t="shared" si="48"/>
        <v>336.09355199999993</v>
      </c>
      <c r="BO56" s="96">
        <f t="shared" si="48"/>
        <v>509.92661700000008</v>
      </c>
      <c r="BP56" s="96">
        <f t="shared" si="48"/>
        <v>595.46837500000004</v>
      </c>
      <c r="BQ56" s="96">
        <f t="shared" si="48"/>
        <v>595.98483749999991</v>
      </c>
      <c r="BR56" s="96">
        <f t="shared" si="48"/>
        <v>699.18062900000007</v>
      </c>
      <c r="BS56" s="96">
        <f t="shared" si="48"/>
        <v>852.45177600000011</v>
      </c>
      <c r="BT56" s="96">
        <f t="shared" si="48"/>
        <v>834.74380000000008</v>
      </c>
    </row>
    <row r="57" spans="1:72" s="68" customFormat="1" ht="12" customHeight="1">
      <c r="A57" s="122"/>
      <c r="B57" s="95" t="s">
        <v>515</v>
      </c>
      <c r="C57" s="99"/>
      <c r="D57" s="99">
        <v>5.87</v>
      </c>
      <c r="E57" s="99">
        <v>4.93</v>
      </c>
      <c r="F57" s="99">
        <v>3.67</v>
      </c>
      <c r="G57" s="99">
        <v>2.67</v>
      </c>
      <c r="H57" s="99">
        <v>3.35</v>
      </c>
      <c r="I57" s="99">
        <v>2.5299999999999998</v>
      </c>
      <c r="J57" s="99">
        <v>2.08</v>
      </c>
      <c r="K57" s="99">
        <v>2.17</v>
      </c>
      <c r="L57" s="99">
        <v>2.63</v>
      </c>
      <c r="M57" s="99">
        <v>2.56</v>
      </c>
      <c r="N57" s="99">
        <v>2.1800000000000002</v>
      </c>
      <c r="O57" s="99">
        <v>2.11</v>
      </c>
      <c r="P57" s="99">
        <v>2.37</v>
      </c>
      <c r="Q57" s="99">
        <v>3.14</v>
      </c>
      <c r="R57" s="99">
        <v>3.01</v>
      </c>
      <c r="T57" s="97">
        <v>16</v>
      </c>
      <c r="U57" s="127">
        <v>133.2582975</v>
      </c>
      <c r="V57" s="128">
        <f t="shared" ref="V57:AJ58" si="49">D62*D63*D63/2</f>
        <v>76.515975999999995</v>
      </c>
      <c r="W57" s="128">
        <f t="shared" si="49"/>
        <v>0</v>
      </c>
      <c r="X57" s="128">
        <f t="shared" si="49"/>
        <v>0</v>
      </c>
      <c r="Y57" s="128">
        <f t="shared" si="49"/>
        <v>0</v>
      </c>
      <c r="Z57" s="128">
        <f t="shared" si="49"/>
        <v>0</v>
      </c>
      <c r="AA57" s="128">
        <f t="shared" si="49"/>
        <v>0</v>
      </c>
      <c r="AB57" s="128">
        <f t="shared" si="49"/>
        <v>0</v>
      </c>
      <c r="AC57" s="128">
        <f t="shared" si="49"/>
        <v>0</v>
      </c>
      <c r="AD57" s="128">
        <f t="shared" si="49"/>
        <v>0</v>
      </c>
      <c r="AE57" s="128">
        <f t="shared" si="49"/>
        <v>0</v>
      </c>
      <c r="AF57" s="128">
        <f t="shared" si="49"/>
        <v>0</v>
      </c>
      <c r="AG57" s="128">
        <f t="shared" si="49"/>
        <v>0</v>
      </c>
      <c r="AH57" s="128">
        <f t="shared" si="49"/>
        <v>0</v>
      </c>
      <c r="AI57" s="128">
        <f t="shared" si="49"/>
        <v>0</v>
      </c>
      <c r="AJ57" s="128">
        <f t="shared" si="49"/>
        <v>0</v>
      </c>
      <c r="AL57" s="95" t="s">
        <v>515</v>
      </c>
      <c r="AM57" s="99"/>
      <c r="AN57" s="99">
        <v>6.69</v>
      </c>
      <c r="AO57" s="99">
        <v>6.9</v>
      </c>
      <c r="AP57" s="99">
        <v>6.23</v>
      </c>
      <c r="AQ57" s="99">
        <v>6.71</v>
      </c>
      <c r="AR57" s="99">
        <v>6.62</v>
      </c>
      <c r="AS57" s="99">
        <v>8</v>
      </c>
      <c r="AT57" s="99">
        <v>7.22</v>
      </c>
      <c r="AU57" s="99">
        <v>7.61</v>
      </c>
      <c r="AV57" s="99">
        <v>7.88</v>
      </c>
      <c r="AW57" s="99">
        <v>9.02</v>
      </c>
      <c r="AX57" s="99">
        <v>9.4700000000000006</v>
      </c>
      <c r="AY57" s="99">
        <v>10.72</v>
      </c>
      <c r="AZ57" s="99">
        <v>10.88</v>
      </c>
      <c r="BA57" s="99">
        <v>11.21</v>
      </c>
      <c r="BB57" s="99">
        <v>10.95</v>
      </c>
      <c r="BD57" s="97">
        <v>16</v>
      </c>
      <c r="BE57" s="96">
        <v>125.53966800000001</v>
      </c>
      <c r="BF57" s="96">
        <f t="shared" ref="BF57:BT57" si="50">AN62*AN63*AN63/2</f>
        <v>95.767500000000027</v>
      </c>
      <c r="BG57" s="96">
        <f t="shared" si="50"/>
        <v>128.515625</v>
      </c>
      <c r="BH57" s="96">
        <f t="shared" si="50"/>
        <v>128.00024999999999</v>
      </c>
      <c r="BI57" s="96">
        <f t="shared" si="50"/>
        <v>136.15590599999999</v>
      </c>
      <c r="BJ57" s="96">
        <f t="shared" si="50"/>
        <v>140.496872</v>
      </c>
      <c r="BK57" s="96">
        <f t="shared" si="50"/>
        <v>174.56483199999997</v>
      </c>
      <c r="BL57" s="96">
        <f t="shared" si="50"/>
        <v>228.54073600000001</v>
      </c>
      <c r="BM57" s="96">
        <f t="shared" si="50"/>
        <v>266.7502485</v>
      </c>
      <c r="BN57" s="96">
        <f t="shared" si="50"/>
        <v>257.79161250000004</v>
      </c>
      <c r="BO57" s="96">
        <f t="shared" si="50"/>
        <v>311.77576799999997</v>
      </c>
      <c r="BP57" s="96">
        <f t="shared" si="50"/>
        <v>356.25789900000001</v>
      </c>
      <c r="BQ57" s="96">
        <f t="shared" si="50"/>
        <v>497.24031249999996</v>
      </c>
      <c r="BR57" s="96">
        <f t="shared" si="50"/>
        <v>474.83718750000003</v>
      </c>
      <c r="BS57" s="96">
        <f t="shared" si="50"/>
        <v>586.84033799999997</v>
      </c>
      <c r="BT57" s="96">
        <f t="shared" si="50"/>
        <v>525.50571600000012</v>
      </c>
    </row>
    <row r="58" spans="1:72" s="68" customFormat="1" ht="12" customHeight="1">
      <c r="A58" s="122"/>
      <c r="B58" s="100" t="s">
        <v>532</v>
      </c>
      <c r="C58" s="96"/>
      <c r="D58" s="96">
        <v>6.85</v>
      </c>
      <c r="E58" s="96">
        <v>5.81</v>
      </c>
      <c r="F58" s="96">
        <v>4.8600000000000003</v>
      </c>
      <c r="G58" s="96">
        <v>4.0999999999999996</v>
      </c>
      <c r="H58" s="96">
        <v>3.38</v>
      </c>
      <c r="I58" s="109">
        <v>3.67</v>
      </c>
      <c r="J58" s="96">
        <v>2.92</v>
      </c>
      <c r="K58" s="96">
        <v>3.46</v>
      </c>
      <c r="L58" s="96">
        <v>3.16</v>
      </c>
      <c r="M58" s="96">
        <v>3.28</v>
      </c>
      <c r="N58" s="96">
        <v>4.49</v>
      </c>
      <c r="O58" s="96">
        <v>4.8099999999999996</v>
      </c>
      <c r="P58" s="96">
        <v>5.43</v>
      </c>
      <c r="Q58" s="96">
        <v>6.47</v>
      </c>
      <c r="R58" s="96">
        <v>7.49</v>
      </c>
      <c r="T58" s="97">
        <v>17</v>
      </c>
      <c r="U58" s="96">
        <v>110.69740799999998</v>
      </c>
      <c r="V58" s="96">
        <f t="shared" ref="V58:AD58" si="51">D64*D65*D65/2</f>
        <v>63.37900599999999</v>
      </c>
      <c r="W58" s="96">
        <f t="shared" si="51"/>
        <v>48.630824999999994</v>
      </c>
      <c r="X58" s="96">
        <f t="shared" si="51"/>
        <v>32.171480000000003</v>
      </c>
      <c r="Y58" s="96">
        <f t="shared" si="51"/>
        <v>15.189075000000001</v>
      </c>
      <c r="Z58" s="96">
        <f t="shared" si="51"/>
        <v>18.186299999999996</v>
      </c>
      <c r="AA58" s="96">
        <f t="shared" si="51"/>
        <v>14.438261500000001</v>
      </c>
      <c r="AB58" s="96">
        <f t="shared" si="51"/>
        <v>12.493884000000001</v>
      </c>
      <c r="AC58" s="96">
        <f t="shared" si="51"/>
        <v>18.248384000000001</v>
      </c>
      <c r="AD58" s="96">
        <f t="shared" si="51"/>
        <v>18.509211000000001</v>
      </c>
      <c r="AE58" s="128">
        <f t="shared" si="49"/>
        <v>0</v>
      </c>
      <c r="AF58" s="128">
        <f t="shared" si="49"/>
        <v>0</v>
      </c>
      <c r="AG58" s="128">
        <f t="shared" si="49"/>
        <v>0</v>
      </c>
      <c r="AH58" s="128">
        <f t="shared" si="49"/>
        <v>0</v>
      </c>
      <c r="AI58" s="128">
        <f t="shared" si="49"/>
        <v>0</v>
      </c>
      <c r="AJ58" s="128">
        <f t="shared" si="49"/>
        <v>0</v>
      </c>
      <c r="AL58" s="100" t="s">
        <v>532</v>
      </c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D58" s="97">
        <v>17</v>
      </c>
      <c r="BE58" s="96">
        <v>91.444224000000006</v>
      </c>
      <c r="BF58" s="96">
        <f t="shared" ref="BF58:BT58" si="52">AN64*AN65*AN65/2</f>
        <v>64.346800000000016</v>
      </c>
      <c r="BG58" s="96">
        <f t="shared" si="52"/>
        <v>84.12660000000001</v>
      </c>
      <c r="BH58" s="96">
        <f t="shared" si="52"/>
        <v>80.166582000000005</v>
      </c>
      <c r="BI58" s="96">
        <f t="shared" si="52"/>
        <v>118.598375</v>
      </c>
      <c r="BJ58" s="96">
        <f t="shared" si="52"/>
        <v>81.791190499999985</v>
      </c>
      <c r="BK58" s="96">
        <f t="shared" si="52"/>
        <v>126.41769600000001</v>
      </c>
      <c r="BL58" s="96">
        <f t="shared" si="52"/>
        <v>156.11374999999998</v>
      </c>
      <c r="BM58" s="96">
        <f t="shared" si="52"/>
        <v>163.52767999999998</v>
      </c>
      <c r="BN58" s="96">
        <f t="shared" si="52"/>
        <v>298.35316</v>
      </c>
      <c r="BO58" s="96">
        <f t="shared" si="52"/>
        <v>340.98344999999989</v>
      </c>
      <c r="BP58" s="96">
        <f t="shared" si="52"/>
        <v>320.63898749999993</v>
      </c>
      <c r="BQ58" s="96">
        <f t="shared" si="52"/>
        <v>505.49759999999998</v>
      </c>
      <c r="BR58" s="96">
        <f t="shared" si="52"/>
        <v>520.94352000000003</v>
      </c>
      <c r="BS58" s="96">
        <f t="shared" si="52"/>
        <v>753.02582600000005</v>
      </c>
      <c r="BT58" s="96">
        <f t="shared" si="52"/>
        <v>795.13002900000004</v>
      </c>
    </row>
    <row r="59" spans="1:72" s="68" customFormat="1" ht="12" customHeight="1">
      <c r="A59" s="122"/>
      <c r="B59" s="95" t="s">
        <v>515</v>
      </c>
      <c r="C59" s="99"/>
      <c r="D59" s="99">
        <v>5.41</v>
      </c>
      <c r="E59" s="99">
        <v>5.16</v>
      </c>
      <c r="F59" s="99">
        <v>4.05</v>
      </c>
      <c r="G59" s="99">
        <v>3.58</v>
      </c>
      <c r="H59" s="99">
        <v>3.38</v>
      </c>
      <c r="I59" s="99">
        <v>3.18</v>
      </c>
      <c r="J59" s="99">
        <v>2.82</v>
      </c>
      <c r="K59" s="99">
        <v>3.09</v>
      </c>
      <c r="L59" s="99">
        <v>3.13</v>
      </c>
      <c r="M59" s="99">
        <v>3.05</v>
      </c>
      <c r="N59" s="99">
        <v>2.98</v>
      </c>
      <c r="O59" s="99">
        <v>4.1399999999999997</v>
      </c>
      <c r="P59" s="99">
        <v>4.7699999999999996</v>
      </c>
      <c r="Q59" s="99">
        <v>5.79</v>
      </c>
      <c r="R59" s="99">
        <v>6.33</v>
      </c>
      <c r="T59" s="97">
        <v>18</v>
      </c>
      <c r="U59" s="96">
        <v>97.806552999999994</v>
      </c>
      <c r="V59" s="96">
        <f t="shared" ref="V59:AJ59" si="53">D66*D67*D67/2</f>
        <v>72.034385499999999</v>
      </c>
      <c r="W59" s="96">
        <f t="shared" si="53"/>
        <v>52.688400000000001</v>
      </c>
      <c r="X59" s="96">
        <f t="shared" si="53"/>
        <v>29.129832000000004</v>
      </c>
      <c r="Y59" s="96">
        <f t="shared" si="53"/>
        <v>22.178815999999998</v>
      </c>
      <c r="Z59" s="96">
        <f t="shared" si="53"/>
        <v>19.647437</v>
      </c>
      <c r="AA59" s="96">
        <f t="shared" si="53"/>
        <v>10.660792000000001</v>
      </c>
      <c r="AB59" s="96">
        <f t="shared" si="53"/>
        <v>7.9616745000000009</v>
      </c>
      <c r="AC59" s="96">
        <f t="shared" si="53"/>
        <v>9.6910499999999988</v>
      </c>
      <c r="AD59" s="96">
        <f t="shared" si="53"/>
        <v>7.4717679999999991</v>
      </c>
      <c r="AE59" s="96">
        <f t="shared" si="53"/>
        <v>13.158450000000004</v>
      </c>
      <c r="AF59" s="96">
        <f t="shared" si="53"/>
        <v>7.5254739999999991</v>
      </c>
      <c r="AG59" s="96">
        <f t="shared" si="53"/>
        <v>7.1581965000000007</v>
      </c>
      <c r="AH59" s="96">
        <f t="shared" si="53"/>
        <v>8.1285120000000006</v>
      </c>
      <c r="AI59" s="96">
        <f t="shared" si="53"/>
        <v>20.843375499999997</v>
      </c>
      <c r="AJ59" s="96">
        <f t="shared" si="53"/>
        <v>17.434841500000001</v>
      </c>
      <c r="AL59" s="95" t="s">
        <v>515</v>
      </c>
      <c r="AM59" s="99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D59" s="97">
        <v>18</v>
      </c>
      <c r="BE59" s="96">
        <v>79.298559999999995</v>
      </c>
      <c r="BF59" s="96">
        <f t="shared" ref="BF59:BT59" si="54">AN66*AN67*AN67/2</f>
        <v>73.168083500000009</v>
      </c>
      <c r="BG59" s="96">
        <f t="shared" si="54"/>
        <v>84.954694500000016</v>
      </c>
      <c r="BH59" s="96">
        <f t="shared" si="54"/>
        <v>66.849407999999997</v>
      </c>
      <c r="BI59" s="96">
        <f t="shared" si="54"/>
        <v>87.856112499999995</v>
      </c>
      <c r="BJ59" s="96">
        <f t="shared" si="54"/>
        <v>89.649064000000024</v>
      </c>
      <c r="BK59" s="96">
        <f t="shared" si="54"/>
        <v>156.08037449999998</v>
      </c>
      <c r="BL59" s="96">
        <f t="shared" si="54"/>
        <v>163.81079550000001</v>
      </c>
      <c r="BM59" s="96">
        <f t="shared" si="54"/>
        <v>170.20028699999997</v>
      </c>
      <c r="BN59" s="96">
        <f t="shared" si="54"/>
        <v>253.442025</v>
      </c>
      <c r="BO59" s="96">
        <f t="shared" si="54"/>
        <v>299.15940599999999</v>
      </c>
      <c r="BP59" s="96">
        <f t="shared" si="54"/>
        <v>461.51144999999997</v>
      </c>
      <c r="BQ59" s="96">
        <f t="shared" si="54"/>
        <v>600.75343650000013</v>
      </c>
      <c r="BR59" s="96">
        <f t="shared" si="54"/>
        <v>656.74419999999986</v>
      </c>
      <c r="BS59" s="96">
        <f t="shared" si="54"/>
        <v>760.47456</v>
      </c>
      <c r="BT59" s="96">
        <f t="shared" si="54"/>
        <v>957.28360000000009</v>
      </c>
    </row>
    <row r="60" spans="1:72" s="68" customFormat="1" ht="12" customHeight="1">
      <c r="A60" s="122"/>
      <c r="B60" s="100" t="s">
        <v>533</v>
      </c>
      <c r="C60" s="96"/>
      <c r="D60" s="96">
        <v>5.7</v>
      </c>
      <c r="E60" s="96">
        <v>5.0599999999999996</v>
      </c>
      <c r="F60" s="96">
        <v>3.76</v>
      </c>
      <c r="G60" s="96">
        <v>3.04</v>
      </c>
      <c r="H60" s="96">
        <v>3.02</v>
      </c>
      <c r="I60" s="96">
        <v>3.01</v>
      </c>
      <c r="J60" s="96">
        <v>3.26</v>
      </c>
      <c r="K60" s="96">
        <v>2.82</v>
      </c>
      <c r="L60" s="96">
        <v>2.89</v>
      </c>
      <c r="M60" s="96">
        <v>2.87</v>
      </c>
      <c r="N60" s="96">
        <v>2.2999999999999998</v>
      </c>
      <c r="O60" s="96">
        <v>3.2</v>
      </c>
      <c r="P60" s="96">
        <v>3.36</v>
      </c>
      <c r="Q60" s="96">
        <v>2.98</v>
      </c>
      <c r="R60" s="96">
        <v>3.85</v>
      </c>
      <c r="T60" s="102" t="s">
        <v>519</v>
      </c>
      <c r="U60" s="103">
        <f>AVERAGE(U54:U56,U59)</f>
        <v>146.92297425000001</v>
      </c>
      <c r="V60" s="103">
        <f>AVERAGE(V54:V56,V59)</f>
        <v>90.894950875000006</v>
      </c>
      <c r="W60" s="103">
        <f t="shared" ref="W60:AJ60" si="55">AVERAGE(W54:W56,W59)</f>
        <v>63.374143000000004</v>
      </c>
      <c r="X60" s="103">
        <f t="shared" si="55"/>
        <v>29.567624000000002</v>
      </c>
      <c r="Y60" s="103">
        <f>AVERAGE(Y54:Y56,Y59)</f>
        <v>18.890056125000001</v>
      </c>
      <c r="Z60" s="103">
        <f t="shared" si="55"/>
        <v>17.827005999999997</v>
      </c>
      <c r="AA60" s="103">
        <f t="shared" si="55"/>
        <v>13.117859624999999</v>
      </c>
      <c r="AB60" s="103">
        <f t="shared" si="55"/>
        <v>10.067488624999999</v>
      </c>
      <c r="AC60" s="103">
        <f t="shared" si="55"/>
        <v>10.720454499999999</v>
      </c>
      <c r="AD60" s="103">
        <f>AVERAGE(AD54:AD56,AD59)</f>
        <v>11.04845375</v>
      </c>
      <c r="AE60" s="103">
        <f t="shared" si="55"/>
        <v>12.147710374999999</v>
      </c>
      <c r="AF60" s="103">
        <f t="shared" si="55"/>
        <v>9.5246810000000011</v>
      </c>
      <c r="AG60" s="103">
        <f t="shared" si="55"/>
        <v>16.539735999999994</v>
      </c>
      <c r="AH60" s="103">
        <f>AVERAGE(AH54:AH56,AH59)</f>
        <v>23.414098874999997</v>
      </c>
      <c r="AI60" s="103">
        <f t="shared" si="55"/>
        <v>39.220921500000003</v>
      </c>
      <c r="AJ60" s="103">
        <f t="shared" si="55"/>
        <v>50.310436124999995</v>
      </c>
      <c r="AL60" s="100" t="s">
        <v>533</v>
      </c>
      <c r="AM60" s="96"/>
      <c r="AN60" s="96">
        <v>6.74</v>
      </c>
      <c r="AO60" s="96">
        <v>6.26</v>
      </c>
      <c r="AP60" s="96">
        <v>6.9</v>
      </c>
      <c r="AQ60" s="96">
        <v>6.57</v>
      </c>
      <c r="AR60" s="96">
        <v>7.19</v>
      </c>
      <c r="AS60" s="96">
        <v>8.81</v>
      </c>
      <c r="AT60" s="96">
        <v>8.8000000000000007</v>
      </c>
      <c r="AU60" s="96">
        <v>9.1300000000000008</v>
      </c>
      <c r="AV60" s="96">
        <v>9.26</v>
      </c>
      <c r="AW60" s="96">
        <v>10.26</v>
      </c>
      <c r="AX60" s="96">
        <v>10.7</v>
      </c>
      <c r="AY60" s="96">
        <v>10.75</v>
      </c>
      <c r="AZ60" s="96">
        <v>11.62</v>
      </c>
      <c r="BA60" s="96">
        <v>12.08</v>
      </c>
      <c r="BB60" s="96">
        <v>11.99</v>
      </c>
      <c r="BD60" s="102" t="s">
        <v>519</v>
      </c>
      <c r="BE60" s="103">
        <f>AVERAGE(BE54,BE56,BE57,BE58,BE59)</f>
        <v>132.1750274</v>
      </c>
      <c r="BF60" s="103">
        <f>AVERAGE(BF54,BF56,BF57,BF58,BF59)</f>
        <v>105.60154380000002</v>
      </c>
      <c r="BG60" s="103">
        <f t="shared" ref="BG60:BO60" si="56">AVERAGE(BG54,BG56,BG57,BG58,BG59)</f>
        <v>114.62746890000001</v>
      </c>
      <c r="BH60" s="103">
        <f t="shared" si="56"/>
        <v>108.6880128</v>
      </c>
      <c r="BI60" s="103">
        <f t="shared" si="56"/>
        <v>123.6471671</v>
      </c>
      <c r="BJ60" s="103">
        <f t="shared" si="56"/>
        <v>128.03089640000002</v>
      </c>
      <c r="BK60" s="103">
        <f t="shared" si="56"/>
        <v>194.89326890000001</v>
      </c>
      <c r="BL60" s="103">
        <f t="shared" si="56"/>
        <v>217.48295869999998</v>
      </c>
      <c r="BM60" s="103">
        <f t="shared" si="56"/>
        <v>239.19286629999996</v>
      </c>
      <c r="BN60" s="103">
        <f t="shared" si="56"/>
        <v>291.10628110000005</v>
      </c>
      <c r="BO60" s="103">
        <f t="shared" si="56"/>
        <v>376.00753939999998</v>
      </c>
      <c r="BP60" s="103">
        <f>AVERAGE(BP54,BP56,BP57,BP58,BP59)</f>
        <v>452.1503998</v>
      </c>
      <c r="BQ60" s="103">
        <f>AVERAGE(BQ56,BQ57,BQ58,BQ59)</f>
        <v>549.86904662500001</v>
      </c>
      <c r="BR60" s="103">
        <f>AVERAGE(BR56,BR57,BR58,BR59)</f>
        <v>587.92638412500003</v>
      </c>
      <c r="BS60" s="103"/>
      <c r="BT60" s="103"/>
    </row>
    <row r="61" spans="1:72" s="68" customFormat="1" ht="12" customHeight="1">
      <c r="A61" s="122"/>
      <c r="B61" s="101" t="s">
        <v>515</v>
      </c>
      <c r="C61" s="99"/>
      <c r="D61" s="99">
        <v>5.56</v>
      </c>
      <c r="E61" s="99">
        <v>4.6900000000000004</v>
      </c>
      <c r="F61" s="99">
        <v>3.56</v>
      </c>
      <c r="G61" s="99">
        <v>3.03</v>
      </c>
      <c r="H61" s="99">
        <v>2.99</v>
      </c>
      <c r="I61" s="99">
        <v>2.98</v>
      </c>
      <c r="J61" s="99">
        <v>3.08</v>
      </c>
      <c r="K61" s="99">
        <v>2.68</v>
      </c>
      <c r="L61" s="99">
        <v>2.79</v>
      </c>
      <c r="M61" s="99">
        <v>2.83</v>
      </c>
      <c r="N61" s="99">
        <v>2.14</v>
      </c>
      <c r="O61" s="99">
        <v>2.84</v>
      </c>
      <c r="P61" s="99">
        <v>3.14</v>
      </c>
      <c r="Q61" s="99">
        <v>2.81</v>
      </c>
      <c r="R61" s="99">
        <v>3.01</v>
      </c>
      <c r="T61" s="106" t="s">
        <v>520</v>
      </c>
      <c r="U61" s="107">
        <f>AVERAGE(STDEV(U54:U56,U59))</f>
        <v>34.230019056003727</v>
      </c>
      <c r="V61" s="107">
        <f t="shared" ref="V61:AI61" si="57">AVERAGE(STDEV(V54:V56,V59))</f>
        <v>14.168950453368097</v>
      </c>
      <c r="W61" s="107">
        <f t="shared" si="57"/>
        <v>11.383895518634461</v>
      </c>
      <c r="X61" s="107">
        <f t="shared" si="57"/>
        <v>7.2099629842926323</v>
      </c>
      <c r="Y61" s="107">
        <f t="shared" si="57"/>
        <v>6.3928064893258467</v>
      </c>
      <c r="Z61" s="107">
        <f t="shared" si="57"/>
        <v>2.9032293843306256</v>
      </c>
      <c r="AA61" s="107">
        <f t="shared" si="57"/>
        <v>3.9199237635636828</v>
      </c>
      <c r="AB61" s="107">
        <f t="shared" si="57"/>
        <v>4.4451684356279335</v>
      </c>
      <c r="AC61" s="107">
        <f t="shared" si="57"/>
        <v>4.1815853997849946</v>
      </c>
      <c r="AD61" s="107">
        <f t="shared" si="57"/>
        <v>3.3452994715267916</v>
      </c>
      <c r="AE61" s="107">
        <f t="shared" si="57"/>
        <v>2.7756825307529791</v>
      </c>
      <c r="AF61" s="107">
        <f t="shared" si="57"/>
        <v>7.0188826109331659</v>
      </c>
      <c r="AG61" s="107">
        <f t="shared" si="57"/>
        <v>16.797238372497649</v>
      </c>
      <c r="AH61" s="107">
        <f t="shared" si="57"/>
        <v>25.918436692247329</v>
      </c>
      <c r="AI61" s="107">
        <f t="shared" si="57"/>
        <v>46.302145650012328</v>
      </c>
      <c r="AJ61" s="107">
        <f>AVERAGE(STDEV(AJ54:AJ56,AJ59))</f>
        <v>66.500528251310882</v>
      </c>
      <c r="AL61" s="101" t="s">
        <v>515</v>
      </c>
      <c r="AM61" s="99"/>
      <c r="AN61" s="99">
        <v>6.27</v>
      </c>
      <c r="AO61" s="99">
        <v>5.95</v>
      </c>
      <c r="AP61" s="99">
        <v>6.19</v>
      </c>
      <c r="AQ61" s="99">
        <v>6.04</v>
      </c>
      <c r="AR61" s="99">
        <v>6.55</v>
      </c>
      <c r="AS61" s="99">
        <v>7.42</v>
      </c>
      <c r="AT61" s="99">
        <v>8.26</v>
      </c>
      <c r="AU61" s="99">
        <v>8.73</v>
      </c>
      <c r="AV61" s="99">
        <v>8.52</v>
      </c>
      <c r="AW61" s="99">
        <v>9.9700000000000006</v>
      </c>
      <c r="AX61" s="99">
        <v>10.55</v>
      </c>
      <c r="AY61" s="99">
        <v>10.53</v>
      </c>
      <c r="AZ61" s="99">
        <v>10.97</v>
      </c>
      <c r="BA61" s="99">
        <v>11.88</v>
      </c>
      <c r="BB61" s="99">
        <v>11.8</v>
      </c>
      <c r="BD61" s="106" t="s">
        <v>520</v>
      </c>
      <c r="BE61" s="107">
        <f>AVERAGE(STDEV(BE54,BE56,BE57,BE58,BE59))</f>
        <v>52.604078649133555</v>
      </c>
      <c r="BF61" s="107">
        <f t="shared" ref="BF61:BO61" si="58">AVERAGE(STDEV(BF54,BF56,BF57,BF58,BF59))</f>
        <v>41.174312245828752</v>
      </c>
      <c r="BG61" s="107">
        <f t="shared" si="58"/>
        <v>33.64727171360726</v>
      </c>
      <c r="BH61" s="107">
        <f t="shared" si="58"/>
        <v>32.588395488270564</v>
      </c>
      <c r="BI61" s="107">
        <f t="shared" si="58"/>
        <v>25.050817729116261</v>
      </c>
      <c r="BJ61" s="107">
        <f t="shared" si="58"/>
        <v>40.511997877860722</v>
      </c>
      <c r="BK61" s="107">
        <f t="shared" si="58"/>
        <v>61.796239254678163</v>
      </c>
      <c r="BL61" s="107">
        <f t="shared" si="58"/>
        <v>59.295251728296797</v>
      </c>
      <c r="BM61" s="107">
        <f t="shared" si="58"/>
        <v>76.050441704316299</v>
      </c>
      <c r="BN61" s="107">
        <f t="shared" si="58"/>
        <v>35.200148133094132</v>
      </c>
      <c r="BO61" s="107">
        <f t="shared" si="58"/>
        <v>87.994217759363053</v>
      </c>
      <c r="BP61" s="107">
        <f>AVERAGE(STDEV(BP54,BP56,BP57,BP58,BP59))</f>
        <v>114.78469344044852</v>
      </c>
      <c r="BQ61" s="107">
        <f>AVERAGE(STDEV(BQ56,BQ57,BQ58,BQ59))</f>
        <v>56.138211087080755</v>
      </c>
      <c r="BR61" s="107">
        <f>AVERAGE(STDEV(BR56,BR57,BR58,BR59))</f>
        <v>107.06581973127231</v>
      </c>
      <c r="BS61" s="107"/>
      <c r="BT61" s="107"/>
    </row>
    <row r="62" spans="1:72" s="68" customFormat="1" ht="12" customHeight="1">
      <c r="A62" s="122"/>
      <c r="B62" s="95" t="s">
        <v>534</v>
      </c>
      <c r="C62" s="96"/>
      <c r="D62" s="96">
        <v>5.93</v>
      </c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AL62" s="95" t="s">
        <v>534</v>
      </c>
      <c r="AM62" s="96"/>
      <c r="AN62" s="96">
        <v>6</v>
      </c>
      <c r="AO62" s="96">
        <v>6.58</v>
      </c>
      <c r="AP62" s="96">
        <v>6.45</v>
      </c>
      <c r="AQ62" s="96">
        <v>7.13</v>
      </c>
      <c r="AR62" s="96">
        <v>6.61</v>
      </c>
      <c r="AS62" s="96">
        <v>7.64</v>
      </c>
      <c r="AT62" s="96">
        <v>8.7200000000000006</v>
      </c>
      <c r="AU62" s="96">
        <v>8.57</v>
      </c>
      <c r="AV62" s="96">
        <v>8.81</v>
      </c>
      <c r="AW62" s="96">
        <v>8.59</v>
      </c>
      <c r="AX62" s="96">
        <v>9.18</v>
      </c>
      <c r="AY62" s="96">
        <v>10.25</v>
      </c>
      <c r="AZ62" s="96">
        <v>9.99</v>
      </c>
      <c r="BA62" s="96">
        <v>11.69</v>
      </c>
      <c r="BB62" s="96">
        <v>11.92</v>
      </c>
    </row>
    <row r="63" spans="1:72" s="68" customFormat="1" ht="12" customHeight="1">
      <c r="A63" s="122"/>
      <c r="B63" s="101" t="s">
        <v>515</v>
      </c>
      <c r="C63" s="99"/>
      <c r="D63" s="99">
        <v>5.08</v>
      </c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T63" s="80" t="s">
        <v>511</v>
      </c>
      <c r="U63" s="80" t="s">
        <v>579</v>
      </c>
      <c r="V63" s="88"/>
      <c r="W63" s="80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L63" s="101" t="s">
        <v>515</v>
      </c>
      <c r="AM63" s="99"/>
      <c r="AN63" s="99">
        <v>5.65</v>
      </c>
      <c r="AO63" s="99">
        <v>6.25</v>
      </c>
      <c r="AP63" s="99">
        <v>6.3</v>
      </c>
      <c r="AQ63" s="99">
        <v>6.18</v>
      </c>
      <c r="AR63" s="99">
        <v>6.52</v>
      </c>
      <c r="AS63" s="99">
        <v>6.76</v>
      </c>
      <c r="AT63" s="99">
        <v>7.24</v>
      </c>
      <c r="AU63" s="99">
        <v>7.89</v>
      </c>
      <c r="AV63" s="99">
        <v>7.65</v>
      </c>
      <c r="AW63" s="99">
        <v>8.52</v>
      </c>
      <c r="AX63" s="99">
        <v>8.81</v>
      </c>
      <c r="AY63" s="99">
        <v>9.85</v>
      </c>
      <c r="AZ63" s="99">
        <v>9.75</v>
      </c>
      <c r="BA63" s="99">
        <v>10.02</v>
      </c>
      <c r="BB63" s="99">
        <v>9.39</v>
      </c>
      <c r="BD63" s="80" t="s">
        <v>511</v>
      </c>
      <c r="BE63" s="80" t="s">
        <v>579</v>
      </c>
      <c r="BF63" s="88"/>
      <c r="BG63" s="80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</row>
    <row r="64" spans="1:72" s="68" customFormat="1" ht="12" customHeight="1">
      <c r="A64" s="122"/>
      <c r="B64" s="95" t="s">
        <v>536</v>
      </c>
      <c r="C64" s="109"/>
      <c r="D64" s="109">
        <v>5.03</v>
      </c>
      <c r="E64" s="109">
        <v>5.14</v>
      </c>
      <c r="F64" s="109">
        <v>4.5999999999999996</v>
      </c>
      <c r="G64" s="109">
        <v>3.74</v>
      </c>
      <c r="H64" s="109">
        <v>3.34</v>
      </c>
      <c r="I64" s="96">
        <v>3.23</v>
      </c>
      <c r="J64" s="96">
        <v>3.12</v>
      </c>
      <c r="K64" s="109">
        <v>3.52</v>
      </c>
      <c r="L64" s="109">
        <v>3.42</v>
      </c>
      <c r="M64" s="109"/>
      <c r="N64" s="109"/>
      <c r="O64" s="109"/>
      <c r="P64" s="109"/>
      <c r="Q64" s="109"/>
      <c r="R64" s="109"/>
      <c r="T64" s="93"/>
      <c r="U64" s="92">
        <f t="shared" ref="U64:AJ64" si="59">C31</f>
        <v>0</v>
      </c>
      <c r="V64" s="92">
        <f t="shared" si="59"/>
        <v>3</v>
      </c>
      <c r="W64" s="92">
        <f t="shared" si="59"/>
        <v>6</v>
      </c>
      <c r="X64" s="92">
        <f t="shared" si="59"/>
        <v>9</v>
      </c>
      <c r="Y64" s="92">
        <f t="shared" si="59"/>
        <v>14</v>
      </c>
      <c r="Z64" s="92">
        <f t="shared" si="59"/>
        <v>17</v>
      </c>
      <c r="AA64" s="92">
        <f t="shared" si="59"/>
        <v>21</v>
      </c>
      <c r="AB64" s="92">
        <f t="shared" si="59"/>
        <v>25</v>
      </c>
      <c r="AC64" s="92">
        <f t="shared" si="59"/>
        <v>28</v>
      </c>
      <c r="AD64" s="92">
        <f t="shared" si="59"/>
        <v>31</v>
      </c>
      <c r="AE64" s="92">
        <f t="shared" si="59"/>
        <v>35</v>
      </c>
      <c r="AF64" s="92">
        <f t="shared" si="59"/>
        <v>38</v>
      </c>
      <c r="AG64" s="92">
        <f t="shared" si="59"/>
        <v>43</v>
      </c>
      <c r="AH64" s="92">
        <f t="shared" si="59"/>
        <v>48</v>
      </c>
      <c r="AI64" s="92">
        <f t="shared" si="59"/>
        <v>52</v>
      </c>
      <c r="AJ64" s="92">
        <f t="shared" si="59"/>
        <v>55</v>
      </c>
      <c r="AL64" s="95" t="s">
        <v>536</v>
      </c>
      <c r="AM64" s="109"/>
      <c r="AN64" s="109">
        <v>5.36</v>
      </c>
      <c r="AO64" s="109">
        <v>5.77</v>
      </c>
      <c r="AP64" s="109">
        <v>5.56</v>
      </c>
      <c r="AQ64" s="109">
        <v>6.7</v>
      </c>
      <c r="AR64" s="109">
        <v>5.89</v>
      </c>
      <c r="AS64" s="109">
        <v>6.33</v>
      </c>
      <c r="AT64" s="109">
        <v>7.39</v>
      </c>
      <c r="AU64" s="109">
        <v>7.6</v>
      </c>
      <c r="AV64" s="109">
        <v>9.0500000000000007</v>
      </c>
      <c r="AW64" s="109">
        <v>9.01</v>
      </c>
      <c r="AX64" s="109">
        <v>9.75</v>
      </c>
      <c r="AY64" s="109">
        <v>10.97</v>
      </c>
      <c r="AZ64" s="109">
        <v>11.4</v>
      </c>
      <c r="BA64" s="109">
        <v>13.48</v>
      </c>
      <c r="BB64" s="109">
        <v>14.18</v>
      </c>
      <c r="BD64" s="93"/>
      <c r="BE64" s="92">
        <f t="shared" ref="BE64:BT64" si="60">AM31</f>
        <v>0</v>
      </c>
      <c r="BF64" s="92">
        <f t="shared" si="60"/>
        <v>3</v>
      </c>
      <c r="BG64" s="92">
        <f t="shared" si="60"/>
        <v>6</v>
      </c>
      <c r="BH64" s="92">
        <f t="shared" si="60"/>
        <v>9</v>
      </c>
      <c r="BI64" s="92">
        <f t="shared" si="60"/>
        <v>14</v>
      </c>
      <c r="BJ64" s="92">
        <f t="shared" si="60"/>
        <v>17</v>
      </c>
      <c r="BK64" s="92">
        <f t="shared" si="60"/>
        <v>21</v>
      </c>
      <c r="BL64" s="92">
        <f t="shared" si="60"/>
        <v>25</v>
      </c>
      <c r="BM64" s="92">
        <f t="shared" si="60"/>
        <v>28</v>
      </c>
      <c r="BN64" s="92">
        <f t="shared" si="60"/>
        <v>31</v>
      </c>
      <c r="BO64" s="92">
        <f t="shared" si="60"/>
        <v>35</v>
      </c>
      <c r="BP64" s="92">
        <f t="shared" si="60"/>
        <v>38</v>
      </c>
      <c r="BQ64" s="92">
        <f t="shared" si="60"/>
        <v>43</v>
      </c>
      <c r="BR64" s="92">
        <f t="shared" si="60"/>
        <v>48</v>
      </c>
      <c r="BS64" s="92">
        <f t="shared" si="60"/>
        <v>52</v>
      </c>
      <c r="BT64" s="92">
        <f t="shared" si="60"/>
        <v>55</v>
      </c>
    </row>
    <row r="65" spans="1:72" s="68" customFormat="1" ht="12" customHeight="1">
      <c r="A65" s="122"/>
      <c r="B65" s="95" t="s">
        <v>515</v>
      </c>
      <c r="C65" s="99"/>
      <c r="D65" s="99">
        <v>5.0199999999999996</v>
      </c>
      <c r="E65" s="99">
        <v>4.3499999999999996</v>
      </c>
      <c r="F65" s="99">
        <v>3.74</v>
      </c>
      <c r="G65" s="99">
        <v>2.85</v>
      </c>
      <c r="H65" s="99">
        <v>3.3</v>
      </c>
      <c r="I65" s="99">
        <v>2.99</v>
      </c>
      <c r="J65" s="99">
        <v>2.83</v>
      </c>
      <c r="K65" s="99">
        <v>3.22</v>
      </c>
      <c r="L65" s="99">
        <v>3.29</v>
      </c>
      <c r="M65" s="99"/>
      <c r="N65" s="99"/>
      <c r="O65" s="99"/>
      <c r="P65" s="99"/>
      <c r="Q65" s="99"/>
      <c r="R65" s="99"/>
      <c r="T65" s="97">
        <v>19</v>
      </c>
      <c r="U65" s="96">
        <v>173.19090849999998</v>
      </c>
      <c r="V65" s="96">
        <f t="shared" ref="V65:AJ65" si="61">D68*D69*D69/2</f>
        <v>97.038437499999986</v>
      </c>
      <c r="W65" s="96">
        <f t="shared" si="61"/>
        <v>53.922240000000002</v>
      </c>
      <c r="X65" s="96">
        <f t="shared" si="61"/>
        <v>36.511700000000012</v>
      </c>
      <c r="Y65" s="96">
        <f t="shared" si="61"/>
        <v>26.732976000000001</v>
      </c>
      <c r="Z65" s="96">
        <f t="shared" si="61"/>
        <v>17.989174000000002</v>
      </c>
      <c r="AA65" s="96">
        <f t="shared" si="61"/>
        <v>17.005627</v>
      </c>
      <c r="AB65" s="96">
        <f t="shared" si="61"/>
        <v>9.7072424999999996</v>
      </c>
      <c r="AC65" s="96">
        <f t="shared" si="61"/>
        <v>7.057570000000001</v>
      </c>
      <c r="AD65" s="96">
        <f t="shared" si="61"/>
        <v>6.9540119999999996</v>
      </c>
      <c r="AE65" s="96">
        <f t="shared" si="61"/>
        <v>11.015199999999998</v>
      </c>
      <c r="AF65" s="96">
        <f t="shared" si="61"/>
        <v>8.8873280000000001</v>
      </c>
      <c r="AG65" s="96">
        <f t="shared" si="61"/>
        <v>8.8588079999999998</v>
      </c>
      <c r="AH65" s="96">
        <f t="shared" si="61"/>
        <v>2.0808800000000001</v>
      </c>
      <c r="AI65" s="96">
        <f t="shared" si="61"/>
        <v>0.94220999999999977</v>
      </c>
      <c r="AJ65" s="96">
        <f t="shared" si="61"/>
        <v>2.4902539999999997</v>
      </c>
      <c r="AL65" s="95" t="s">
        <v>515</v>
      </c>
      <c r="AM65" s="99"/>
      <c r="AN65" s="99">
        <v>4.9000000000000004</v>
      </c>
      <c r="AO65" s="99">
        <v>5.4</v>
      </c>
      <c r="AP65" s="99">
        <v>5.37</v>
      </c>
      <c r="AQ65" s="99">
        <v>5.95</v>
      </c>
      <c r="AR65" s="99">
        <v>5.27</v>
      </c>
      <c r="AS65" s="99">
        <v>6.32</v>
      </c>
      <c r="AT65" s="99">
        <v>6.5</v>
      </c>
      <c r="AU65" s="99">
        <v>6.56</v>
      </c>
      <c r="AV65" s="99">
        <v>8.1199999999999992</v>
      </c>
      <c r="AW65" s="99">
        <v>8.6999999999999993</v>
      </c>
      <c r="AX65" s="99">
        <v>8.11</v>
      </c>
      <c r="AY65" s="99">
        <v>9.6</v>
      </c>
      <c r="AZ65" s="99">
        <v>9.56</v>
      </c>
      <c r="BA65" s="99">
        <v>10.57</v>
      </c>
      <c r="BB65" s="99">
        <v>10.59</v>
      </c>
      <c r="BD65" s="97">
        <v>19</v>
      </c>
      <c r="BE65" s="96">
        <v>214.92729000000003</v>
      </c>
      <c r="BF65" s="96">
        <f t="shared" ref="BF65:BT65" si="62">AN68*AN69*AN69/2</f>
        <v>176.0893155</v>
      </c>
      <c r="BG65" s="96">
        <f t="shared" si="62"/>
        <v>185.34460800000002</v>
      </c>
      <c r="BH65" s="96">
        <f t="shared" si="62"/>
        <v>120.10319800000002</v>
      </c>
      <c r="BI65" s="96">
        <f t="shared" si="62"/>
        <v>97.406149500000012</v>
      </c>
      <c r="BJ65" s="96">
        <f t="shared" si="62"/>
        <v>105.7685355</v>
      </c>
      <c r="BK65" s="96">
        <f t="shared" si="62"/>
        <v>91.948132000000001</v>
      </c>
      <c r="BL65" s="96">
        <f t="shared" si="62"/>
        <v>110.52750599999999</v>
      </c>
      <c r="BM65" s="96">
        <f t="shared" si="62"/>
        <v>113.87267549999999</v>
      </c>
      <c r="BN65" s="96">
        <f t="shared" si="62"/>
        <v>167.40070399999999</v>
      </c>
      <c r="BO65" s="96">
        <f t="shared" si="62"/>
        <v>130.82495850000001</v>
      </c>
      <c r="BP65" s="96">
        <f t="shared" si="62"/>
        <v>133.70253750000003</v>
      </c>
      <c r="BQ65" s="96">
        <f t="shared" si="62"/>
        <v>218.6879715</v>
      </c>
      <c r="BR65" s="96">
        <f t="shared" si="62"/>
        <v>146.7223285</v>
      </c>
      <c r="BS65" s="96">
        <f t="shared" si="62"/>
        <v>173.50671</v>
      </c>
      <c r="BT65" s="96">
        <f t="shared" si="62"/>
        <v>168.00514600000002</v>
      </c>
    </row>
    <row r="66" spans="1:72" s="68" customFormat="1" ht="12" customHeight="1">
      <c r="A66" s="122"/>
      <c r="B66" s="100" t="s">
        <v>537</v>
      </c>
      <c r="C66" s="96"/>
      <c r="D66" s="96">
        <v>5.39</v>
      </c>
      <c r="E66" s="96">
        <v>4.9800000000000004</v>
      </c>
      <c r="F66" s="96">
        <v>4.21</v>
      </c>
      <c r="G66" s="96">
        <v>3.58</v>
      </c>
      <c r="H66" s="96">
        <v>3.46</v>
      </c>
      <c r="I66" s="109">
        <v>2.84</v>
      </c>
      <c r="J66" s="109">
        <v>2.61</v>
      </c>
      <c r="K66" s="96">
        <v>2.76</v>
      </c>
      <c r="L66" s="96">
        <v>2.5099999999999998</v>
      </c>
      <c r="M66" s="96">
        <v>3.24</v>
      </c>
      <c r="N66" s="96">
        <v>2.57</v>
      </c>
      <c r="O66" s="96">
        <v>2.73</v>
      </c>
      <c r="P66" s="96">
        <v>2.56</v>
      </c>
      <c r="Q66" s="96">
        <v>4.3099999999999996</v>
      </c>
      <c r="R66" s="96">
        <v>3.47</v>
      </c>
      <c r="T66" s="97">
        <v>20</v>
      </c>
      <c r="U66" s="96">
        <v>152.387676</v>
      </c>
      <c r="V66" s="96">
        <f t="shared" ref="V66:AJ66" si="63">D70*D71*D71/2</f>
        <v>89.831893500000007</v>
      </c>
      <c r="W66" s="96">
        <f t="shared" si="63"/>
        <v>43.801562499999996</v>
      </c>
      <c r="X66" s="96">
        <f t="shared" si="63"/>
        <v>47.968256000000011</v>
      </c>
      <c r="Y66" s="96">
        <f t="shared" si="63"/>
        <v>20.032162500000002</v>
      </c>
      <c r="Z66" s="96">
        <f t="shared" si="63"/>
        <v>27.164119500000002</v>
      </c>
      <c r="AA66" s="96">
        <f t="shared" si="63"/>
        <v>17.805152</v>
      </c>
      <c r="AB66" s="96">
        <f t="shared" si="63"/>
        <v>10.210473</v>
      </c>
      <c r="AC66" s="96">
        <f t="shared" si="63"/>
        <v>6.3420479999999984</v>
      </c>
      <c r="AD66" s="96">
        <f t="shared" si="63"/>
        <v>6.5418245000000006</v>
      </c>
      <c r="AE66" s="96">
        <f t="shared" si="63"/>
        <v>9.8350840000000002</v>
      </c>
      <c r="AF66" s="96">
        <f t="shared" si="63"/>
        <v>10.420224000000001</v>
      </c>
      <c r="AG66" s="96">
        <f t="shared" si="63"/>
        <v>7.1661480000000006</v>
      </c>
      <c r="AH66" s="96">
        <f t="shared" si="63"/>
        <v>3.0931250000000001</v>
      </c>
      <c r="AI66" s="96">
        <f t="shared" si="63"/>
        <v>3.5648719999999998</v>
      </c>
      <c r="AJ66" s="96">
        <f t="shared" si="63"/>
        <v>10.061824000000003</v>
      </c>
      <c r="AL66" s="100" t="s">
        <v>537</v>
      </c>
      <c r="AM66" s="96"/>
      <c r="AN66" s="96">
        <v>6.07</v>
      </c>
      <c r="AO66" s="96">
        <v>6.61</v>
      </c>
      <c r="AP66" s="96">
        <v>6.21</v>
      </c>
      <c r="AQ66" s="96">
        <v>6.89</v>
      </c>
      <c r="AR66" s="96">
        <v>6.53</v>
      </c>
      <c r="AS66" s="96">
        <v>7.89</v>
      </c>
      <c r="AT66" s="96">
        <v>7.59</v>
      </c>
      <c r="AU66" s="96">
        <v>7.34</v>
      </c>
      <c r="AV66" s="96">
        <v>8.02</v>
      </c>
      <c r="AW66" s="96">
        <v>8.92</v>
      </c>
      <c r="AX66" s="96">
        <v>9.81</v>
      </c>
      <c r="AY66" s="96">
        <v>11.13</v>
      </c>
      <c r="AZ66" s="96">
        <v>11.69</v>
      </c>
      <c r="BA66" s="96">
        <v>12.3</v>
      </c>
      <c r="BB66" s="96">
        <v>13.52</v>
      </c>
      <c r="BD66" s="97">
        <v>20</v>
      </c>
      <c r="BE66" s="96">
        <v>190.13000600000001</v>
      </c>
      <c r="BF66" s="96">
        <f t="shared" ref="BF66:BT66" si="64">AN70*AN71*AN71/2</f>
        <v>159.91624999999999</v>
      </c>
      <c r="BG66" s="96">
        <f t="shared" si="64"/>
        <v>162.69218149999998</v>
      </c>
      <c r="BH66" s="96">
        <f t="shared" si="64"/>
        <v>112.193928</v>
      </c>
      <c r="BI66" s="96">
        <f t="shared" si="64"/>
        <v>106.14329599999999</v>
      </c>
      <c r="BJ66" s="96">
        <f t="shared" si="64"/>
        <v>98.350312500000001</v>
      </c>
      <c r="BK66" s="96">
        <f t="shared" si="64"/>
        <v>101.3539375</v>
      </c>
      <c r="BL66" s="96">
        <f t="shared" si="64"/>
        <v>166.102092</v>
      </c>
      <c r="BM66" s="96">
        <f t="shared" si="64"/>
        <v>157.39582999999999</v>
      </c>
      <c r="BN66" s="96">
        <f t="shared" si="64"/>
        <v>200.4206815</v>
      </c>
      <c r="BO66" s="96">
        <f t="shared" si="64"/>
        <v>277.50551399999995</v>
      </c>
      <c r="BP66" s="96">
        <f t="shared" si="64"/>
        <v>248.29098399999995</v>
      </c>
      <c r="BQ66" s="96">
        <f t="shared" si="64"/>
        <v>328.53196800000001</v>
      </c>
      <c r="BR66" s="96">
        <f t="shared" si="64"/>
        <v>350.56529299999994</v>
      </c>
      <c r="BS66" s="96">
        <f t="shared" si="64"/>
        <v>534.62822850000009</v>
      </c>
      <c r="BT66" s="96">
        <f t="shared" si="64"/>
        <v>451.3913950000001</v>
      </c>
    </row>
    <row r="67" spans="1:72" s="68" customFormat="1" ht="12" customHeight="1">
      <c r="A67" s="122"/>
      <c r="B67" s="95" t="s">
        <v>515</v>
      </c>
      <c r="C67" s="99"/>
      <c r="D67" s="99">
        <v>5.17</v>
      </c>
      <c r="E67" s="99">
        <v>4.5999999999999996</v>
      </c>
      <c r="F67" s="99">
        <v>3.72</v>
      </c>
      <c r="G67" s="99">
        <v>3.52</v>
      </c>
      <c r="H67" s="99">
        <v>3.37</v>
      </c>
      <c r="I67" s="99">
        <v>2.74</v>
      </c>
      <c r="J67" s="99">
        <v>2.4700000000000002</v>
      </c>
      <c r="K67" s="99">
        <v>2.65</v>
      </c>
      <c r="L67" s="99">
        <v>2.44</v>
      </c>
      <c r="M67" s="99">
        <v>2.85</v>
      </c>
      <c r="N67" s="99">
        <v>2.42</v>
      </c>
      <c r="O67" s="99">
        <v>2.29</v>
      </c>
      <c r="P67" s="99">
        <v>2.52</v>
      </c>
      <c r="Q67" s="99">
        <v>3.11</v>
      </c>
      <c r="R67" s="99">
        <v>3.17</v>
      </c>
      <c r="T67" s="97">
        <v>21</v>
      </c>
      <c r="U67" s="96">
        <v>152.05303800000002</v>
      </c>
      <c r="V67" s="96">
        <f t="shared" ref="V67:AJ67" si="65">D72*D73*D73/2</f>
        <v>95.185734000000011</v>
      </c>
      <c r="W67" s="96">
        <f t="shared" si="65"/>
        <v>69.464587500000007</v>
      </c>
      <c r="X67" s="96">
        <f t="shared" si="65"/>
        <v>55.240560500000001</v>
      </c>
      <c r="Y67" s="96">
        <f t="shared" si="65"/>
        <v>21.798719999999999</v>
      </c>
      <c r="Z67" s="96">
        <f t="shared" si="65"/>
        <v>23.643909999999998</v>
      </c>
      <c r="AA67" s="96">
        <f t="shared" si="65"/>
        <v>19.972886499999998</v>
      </c>
      <c r="AB67" s="96">
        <f t="shared" si="65"/>
        <v>19.619872000000001</v>
      </c>
      <c r="AC67" s="96">
        <f t="shared" si="65"/>
        <v>9.8386899999999997</v>
      </c>
      <c r="AD67" s="96">
        <f t="shared" si="65"/>
        <v>10.7036955</v>
      </c>
      <c r="AE67" s="96">
        <f t="shared" si="65"/>
        <v>11.186208000000002</v>
      </c>
      <c r="AF67" s="96">
        <f t="shared" si="65"/>
        <v>7.5956205000000026</v>
      </c>
      <c r="AG67" s="96">
        <f t="shared" si="65"/>
        <v>16.5876515</v>
      </c>
      <c r="AH67" s="96">
        <f t="shared" si="65"/>
        <v>7.6497794999999993</v>
      </c>
      <c r="AI67" s="96">
        <f t="shared" si="65"/>
        <v>4.8690720000000001</v>
      </c>
      <c r="AJ67" s="96">
        <f t="shared" si="65"/>
        <v>6.1601039999999996</v>
      </c>
      <c r="AL67" s="95" t="s">
        <v>515</v>
      </c>
      <c r="AM67" s="99"/>
      <c r="AN67" s="99">
        <v>4.91</v>
      </c>
      <c r="AO67" s="99">
        <v>5.07</v>
      </c>
      <c r="AP67" s="99">
        <v>4.6399999999999997</v>
      </c>
      <c r="AQ67" s="99">
        <v>5.05</v>
      </c>
      <c r="AR67" s="99">
        <v>5.24</v>
      </c>
      <c r="AS67" s="99">
        <v>6.29</v>
      </c>
      <c r="AT67" s="99">
        <v>6.57</v>
      </c>
      <c r="AU67" s="99">
        <v>6.81</v>
      </c>
      <c r="AV67" s="99">
        <v>7.95</v>
      </c>
      <c r="AW67" s="99">
        <v>8.19</v>
      </c>
      <c r="AX67" s="99">
        <v>9.6999999999999993</v>
      </c>
      <c r="AY67" s="99">
        <v>10.39</v>
      </c>
      <c r="AZ67" s="99">
        <v>10.6</v>
      </c>
      <c r="BA67" s="99">
        <v>11.12</v>
      </c>
      <c r="BB67" s="99">
        <v>11.9</v>
      </c>
      <c r="BD67" s="97">
        <v>21</v>
      </c>
      <c r="BE67" s="96">
        <v>152.35595649999999</v>
      </c>
      <c r="BF67" s="96">
        <f t="shared" ref="BF67:BT67" si="66">AN72*AN73*AN73/2</f>
        <v>134.27392499999999</v>
      </c>
      <c r="BG67" s="96">
        <f t="shared" si="66"/>
        <v>165.8181625</v>
      </c>
      <c r="BH67" s="96">
        <f t="shared" si="66"/>
        <v>145.2249625</v>
      </c>
      <c r="BI67" s="96">
        <f t="shared" si="66"/>
        <v>129.16076000000001</v>
      </c>
      <c r="BJ67" s="96">
        <f t="shared" si="66"/>
        <v>126.60512</v>
      </c>
      <c r="BK67" s="96">
        <f t="shared" si="66"/>
        <v>173.06235000000001</v>
      </c>
      <c r="BL67" s="96">
        <f t="shared" si="66"/>
        <v>258.55240499999996</v>
      </c>
      <c r="BM67" s="96">
        <f t="shared" si="66"/>
        <v>321.36652999999995</v>
      </c>
      <c r="BN67" s="96">
        <f t="shared" si="66"/>
        <v>356.25789900000001</v>
      </c>
      <c r="BO67" s="96">
        <f t="shared" si="66"/>
        <v>553.28921600000012</v>
      </c>
      <c r="BP67" s="96">
        <f t="shared" si="66"/>
        <v>518.42008200000009</v>
      </c>
      <c r="BQ67" s="96">
        <f t="shared" si="66"/>
        <v>643.01724650000006</v>
      </c>
      <c r="BR67" s="96">
        <f t="shared" si="66"/>
        <v>518.64783750000004</v>
      </c>
      <c r="BS67" s="96">
        <f t="shared" si="66"/>
        <v>668.61563999999998</v>
      </c>
      <c r="BT67" s="96">
        <f t="shared" si="66"/>
        <v>580.11841650000008</v>
      </c>
    </row>
    <row r="68" spans="1:72" s="68" customFormat="1" ht="12" customHeight="1">
      <c r="A68" s="122"/>
      <c r="B68" s="100" t="s">
        <v>538</v>
      </c>
      <c r="C68" s="96"/>
      <c r="D68" s="96">
        <v>5.87</v>
      </c>
      <c r="E68" s="96">
        <v>4.8</v>
      </c>
      <c r="F68" s="96">
        <v>4.24</v>
      </c>
      <c r="G68" s="96">
        <v>4.08</v>
      </c>
      <c r="H68" s="96">
        <v>3.47</v>
      </c>
      <c r="I68" s="96">
        <v>3.26</v>
      </c>
      <c r="J68" s="96">
        <v>2.85</v>
      </c>
      <c r="K68" s="96">
        <v>2.6</v>
      </c>
      <c r="L68" s="96">
        <v>2.54</v>
      </c>
      <c r="M68" s="96">
        <v>2.81</v>
      </c>
      <c r="N68" s="96">
        <v>2.89</v>
      </c>
      <c r="O68" s="96">
        <v>2.79</v>
      </c>
      <c r="P68" s="96">
        <v>1.9</v>
      </c>
      <c r="Q68" s="96">
        <v>1.45</v>
      </c>
      <c r="R68" s="96">
        <v>2.4700000000000002</v>
      </c>
      <c r="T68" s="97">
        <v>22</v>
      </c>
      <c r="U68" s="96">
        <v>131.83836499999998</v>
      </c>
      <c r="V68" s="96">
        <f t="shared" ref="V68:AJ68" si="67">D74*D75*D75/2</f>
        <v>84.150149999999996</v>
      </c>
      <c r="W68" s="96">
        <f t="shared" si="67"/>
        <v>31.1805035</v>
      </c>
      <c r="X68" s="96">
        <f t="shared" si="67"/>
        <v>19.310616000000003</v>
      </c>
      <c r="Y68" s="96">
        <f t="shared" si="67"/>
        <v>13.344409000000001</v>
      </c>
      <c r="Z68" s="96">
        <f t="shared" si="67"/>
        <v>19.473048000000002</v>
      </c>
      <c r="AA68" s="96">
        <f t="shared" si="67"/>
        <v>12.857599999999998</v>
      </c>
      <c r="AB68" s="96">
        <f t="shared" si="67"/>
        <v>8.5051349999999992</v>
      </c>
      <c r="AC68" s="96">
        <f t="shared" si="67"/>
        <v>5.4497240000000007</v>
      </c>
      <c r="AD68" s="96">
        <f t="shared" si="67"/>
        <v>5.3308574999999996</v>
      </c>
      <c r="AE68" s="96">
        <f t="shared" si="67"/>
        <v>4.1137540000000001</v>
      </c>
      <c r="AF68" s="96">
        <f t="shared" si="67"/>
        <v>4.28</v>
      </c>
      <c r="AG68" s="96">
        <f t="shared" si="67"/>
        <v>8.5490559999999984</v>
      </c>
      <c r="AH68" s="96">
        <f t="shared" si="67"/>
        <v>2.21841</v>
      </c>
      <c r="AI68" s="96">
        <f t="shared" si="67"/>
        <v>3.8215124999999994</v>
      </c>
      <c r="AJ68" s="96">
        <f t="shared" si="67"/>
        <v>6.2120879999999987</v>
      </c>
      <c r="AL68" s="100" t="s">
        <v>538</v>
      </c>
      <c r="AM68" s="96"/>
      <c r="AN68" s="96">
        <v>8.31</v>
      </c>
      <c r="AO68" s="96">
        <v>8.16</v>
      </c>
      <c r="AP68" s="96">
        <v>7.19</v>
      </c>
      <c r="AQ68" s="96">
        <v>6.19</v>
      </c>
      <c r="AR68" s="96">
        <v>6.31</v>
      </c>
      <c r="AS68" s="96">
        <v>6.26</v>
      </c>
      <c r="AT68" s="96">
        <v>6.12</v>
      </c>
      <c r="AU68" s="96">
        <v>6.39</v>
      </c>
      <c r="AV68" s="96">
        <v>7.78</v>
      </c>
      <c r="AW68" s="96">
        <v>6.53</v>
      </c>
      <c r="AX68" s="96">
        <v>7.07</v>
      </c>
      <c r="AY68" s="96">
        <v>8.23</v>
      </c>
      <c r="AZ68" s="96">
        <v>7.37</v>
      </c>
      <c r="BA68" s="96">
        <v>7.8</v>
      </c>
      <c r="BB68" s="96">
        <v>7.88</v>
      </c>
      <c r="BD68" s="97">
        <v>22</v>
      </c>
      <c r="BE68" s="96">
        <v>134.13769600000001</v>
      </c>
      <c r="BF68" s="96">
        <f t="shared" ref="BF68:BT68" si="68">AN74*AN75*AN75/2</f>
        <v>94.595615999999993</v>
      </c>
      <c r="BG68" s="96">
        <f t="shared" si="68"/>
        <v>85.932900000000018</v>
      </c>
      <c r="BH68" s="96">
        <f t="shared" si="68"/>
        <v>80.128835999999993</v>
      </c>
      <c r="BI68" s="96">
        <f t="shared" si="68"/>
        <v>54.556910499999994</v>
      </c>
      <c r="BJ68" s="96">
        <f t="shared" si="68"/>
        <v>68.788650000000018</v>
      </c>
      <c r="BK68" s="96">
        <f t="shared" si="68"/>
        <v>79.870808000000011</v>
      </c>
      <c r="BL68" s="96">
        <f t="shared" si="68"/>
        <v>130.16588899999999</v>
      </c>
      <c r="BM68" s="96">
        <f t="shared" si="68"/>
        <v>140.24544999999998</v>
      </c>
      <c r="BN68" s="96">
        <f t="shared" si="68"/>
        <v>134.996568</v>
      </c>
      <c r="BO68" s="96">
        <f t="shared" si="68"/>
        <v>147.90014600000001</v>
      </c>
      <c r="BP68" s="96">
        <f t="shared" si="68"/>
        <v>135.89396000000002</v>
      </c>
      <c r="BQ68" s="96">
        <f t="shared" si="68"/>
        <v>217.72800000000001</v>
      </c>
      <c r="BR68" s="96">
        <f t="shared" si="68"/>
        <v>167.915358</v>
      </c>
      <c r="BS68" s="96">
        <f t="shared" si="68"/>
        <v>235.56213449999998</v>
      </c>
      <c r="BT68" s="96">
        <f t="shared" si="68"/>
        <v>229.00633400000001</v>
      </c>
    </row>
    <row r="69" spans="1:72" s="68" customFormat="1" ht="12" customHeight="1">
      <c r="A69" s="122"/>
      <c r="B69" s="101" t="s">
        <v>515</v>
      </c>
      <c r="C69" s="99"/>
      <c r="D69" s="99">
        <v>5.75</v>
      </c>
      <c r="E69" s="99">
        <v>4.74</v>
      </c>
      <c r="F69" s="99">
        <v>4.1500000000000004</v>
      </c>
      <c r="G69" s="99">
        <v>3.62</v>
      </c>
      <c r="H69" s="99">
        <v>3.22</v>
      </c>
      <c r="I69" s="99">
        <v>3.23</v>
      </c>
      <c r="J69" s="99">
        <v>2.61</v>
      </c>
      <c r="K69" s="99">
        <v>2.33</v>
      </c>
      <c r="L69" s="99">
        <v>2.34</v>
      </c>
      <c r="M69" s="99">
        <v>2.8</v>
      </c>
      <c r="N69" s="99">
        <v>2.48</v>
      </c>
      <c r="O69" s="99">
        <v>2.52</v>
      </c>
      <c r="P69" s="99">
        <v>1.48</v>
      </c>
      <c r="Q69" s="99">
        <v>1.1399999999999999</v>
      </c>
      <c r="R69" s="99">
        <v>1.42</v>
      </c>
      <c r="T69" s="97">
        <v>23</v>
      </c>
      <c r="U69" s="96">
        <v>128.63558399999999</v>
      </c>
      <c r="V69" s="96">
        <f t="shared" ref="V69:AJ69" si="69">D76*D77*D77/2</f>
        <v>72.897812999999999</v>
      </c>
      <c r="W69" s="96">
        <f t="shared" si="69"/>
        <v>42.690616000000006</v>
      </c>
      <c r="X69" s="96">
        <f t="shared" si="69"/>
        <v>36.732149999999997</v>
      </c>
      <c r="Y69" s="96">
        <f t="shared" si="69"/>
        <v>19.789737999999996</v>
      </c>
      <c r="Z69" s="96">
        <f t="shared" si="69"/>
        <v>27.216000000000001</v>
      </c>
      <c r="AA69" s="96">
        <f t="shared" si="69"/>
        <v>15.367874</v>
      </c>
      <c r="AB69" s="96">
        <f t="shared" si="69"/>
        <v>7.9349999999999987</v>
      </c>
      <c r="AC69" s="96">
        <f t="shared" si="69"/>
        <v>5.1011440000000006</v>
      </c>
      <c r="AD69" s="96">
        <f t="shared" si="69"/>
        <v>10.897739999999999</v>
      </c>
      <c r="AE69" s="96">
        <f t="shared" si="69"/>
        <v>4.9172479999999998</v>
      </c>
      <c r="AF69" s="96">
        <f t="shared" si="69"/>
        <v>10.955762999999999</v>
      </c>
      <c r="AG69" s="96">
        <f t="shared" si="69"/>
        <v>6.6389499999999977</v>
      </c>
      <c r="AH69" s="96">
        <f t="shared" si="69"/>
        <v>2.7392000000000003</v>
      </c>
      <c r="AI69" s="96">
        <f t="shared" si="69"/>
        <v>4.0039505000000002</v>
      </c>
      <c r="AJ69" s="96">
        <f t="shared" si="69"/>
        <v>4.1153999999999993</v>
      </c>
      <c r="AL69" s="101" t="s">
        <v>515</v>
      </c>
      <c r="AM69" s="99"/>
      <c r="AN69" s="99">
        <v>6.51</v>
      </c>
      <c r="AO69" s="99">
        <v>6.74</v>
      </c>
      <c r="AP69" s="99">
        <v>5.78</v>
      </c>
      <c r="AQ69" s="99">
        <v>5.61</v>
      </c>
      <c r="AR69" s="99">
        <v>5.79</v>
      </c>
      <c r="AS69" s="99">
        <v>5.42</v>
      </c>
      <c r="AT69" s="99">
        <v>6.01</v>
      </c>
      <c r="AU69" s="99">
        <v>5.97</v>
      </c>
      <c r="AV69" s="99">
        <v>6.56</v>
      </c>
      <c r="AW69" s="99">
        <v>6.33</v>
      </c>
      <c r="AX69" s="99">
        <v>6.15</v>
      </c>
      <c r="AY69" s="99">
        <v>7.29</v>
      </c>
      <c r="AZ69" s="99">
        <v>6.31</v>
      </c>
      <c r="BA69" s="99">
        <v>6.67</v>
      </c>
      <c r="BB69" s="99">
        <v>6.53</v>
      </c>
      <c r="BD69" s="97">
        <v>23</v>
      </c>
      <c r="BE69" s="96">
        <v>83.389750000000006</v>
      </c>
      <c r="BF69" s="96">
        <f t="shared" ref="BF69:BT69" si="70">AN76*AN77*AN77/2</f>
        <v>65.345616000000007</v>
      </c>
      <c r="BG69" s="96">
        <f t="shared" si="70"/>
        <v>44.894682000000003</v>
      </c>
      <c r="BH69" s="96">
        <f t="shared" si="70"/>
        <v>52.790980999999988</v>
      </c>
      <c r="BI69" s="96">
        <f t="shared" si="70"/>
        <v>27.695961</v>
      </c>
      <c r="BJ69" s="96">
        <f t="shared" si="70"/>
        <v>37.356136499999998</v>
      </c>
      <c r="BK69" s="96">
        <f t="shared" si="70"/>
        <v>51.325920000000011</v>
      </c>
      <c r="BL69" s="96">
        <f t="shared" si="70"/>
        <v>64.749599999999987</v>
      </c>
      <c r="BM69" s="96">
        <f t="shared" si="70"/>
        <v>60.010496000000018</v>
      </c>
      <c r="BN69" s="96">
        <f t="shared" si="70"/>
        <v>76.092786000000004</v>
      </c>
      <c r="BO69" s="96">
        <f t="shared" si="70"/>
        <v>87.316777999999999</v>
      </c>
      <c r="BP69" s="96">
        <f t="shared" si="70"/>
        <v>67.302897999999999</v>
      </c>
      <c r="BQ69" s="96">
        <f t="shared" si="70"/>
        <v>101.87353800000001</v>
      </c>
      <c r="BR69" s="96">
        <f t="shared" si="70"/>
        <v>97.868025000000017</v>
      </c>
      <c r="BS69" s="96">
        <f t="shared" si="70"/>
        <v>96.497099999999989</v>
      </c>
      <c r="BT69" s="96">
        <f t="shared" si="70"/>
        <v>108.39819200000002</v>
      </c>
    </row>
    <row r="70" spans="1:72" s="68" customFormat="1" ht="12" customHeight="1">
      <c r="A70" s="122"/>
      <c r="B70" s="95" t="s">
        <v>539</v>
      </c>
      <c r="C70" s="96"/>
      <c r="D70" s="96">
        <v>6.67</v>
      </c>
      <c r="E70" s="96">
        <v>4.8499999999999996</v>
      </c>
      <c r="F70" s="96">
        <v>4.78</v>
      </c>
      <c r="G70" s="96">
        <v>3.57</v>
      </c>
      <c r="H70" s="96">
        <v>3.99</v>
      </c>
      <c r="I70" s="96">
        <v>3.31</v>
      </c>
      <c r="J70" s="96">
        <v>2.74</v>
      </c>
      <c r="K70" s="96">
        <v>2.44</v>
      </c>
      <c r="L70" s="96">
        <v>2.41</v>
      </c>
      <c r="M70" s="96">
        <v>2.78</v>
      </c>
      <c r="N70" s="96">
        <v>3.18</v>
      </c>
      <c r="O70" s="96">
        <v>2.64</v>
      </c>
      <c r="P70" s="96">
        <v>2.02</v>
      </c>
      <c r="Q70" s="96">
        <v>2.41</v>
      </c>
      <c r="R70" s="96">
        <v>2.72</v>
      </c>
      <c r="T70" s="97">
        <v>24</v>
      </c>
      <c r="U70" s="96">
        <v>92.27046399999999</v>
      </c>
      <c r="V70" s="96">
        <f t="shared" ref="V70:AJ70" si="71">D78*D79*D79/2</f>
        <v>43.445447499999993</v>
      </c>
      <c r="W70" s="96">
        <f t="shared" si="71"/>
        <v>35.537020999999996</v>
      </c>
      <c r="X70" s="96">
        <f t="shared" si="71"/>
        <v>28.235904000000001</v>
      </c>
      <c r="Y70" s="96">
        <f t="shared" si="71"/>
        <v>15.03965</v>
      </c>
      <c r="Z70" s="96">
        <f t="shared" si="71"/>
        <v>17.719136999999996</v>
      </c>
      <c r="AA70" s="96">
        <f t="shared" si="71"/>
        <v>8.1567359999999987</v>
      </c>
      <c r="AB70" s="96">
        <f t="shared" si="71"/>
        <v>6.5999759999999998</v>
      </c>
      <c r="AC70" s="96">
        <f t="shared" si="71"/>
        <v>5.5603080000000009</v>
      </c>
      <c r="AD70" s="96">
        <f t="shared" si="71"/>
        <v>9.6653589999999987</v>
      </c>
      <c r="AE70" s="96">
        <f t="shared" si="71"/>
        <v>8.0480719999999994</v>
      </c>
      <c r="AF70" s="96">
        <f t="shared" si="71"/>
        <v>9.1290139999999997</v>
      </c>
      <c r="AG70" s="96">
        <f t="shared" si="71"/>
        <v>9.0713699999999999</v>
      </c>
      <c r="AH70" s="96">
        <f t="shared" si="71"/>
        <v>6.4315620000000004</v>
      </c>
      <c r="AI70" s="96">
        <f t="shared" si="71"/>
        <v>19.940102000000003</v>
      </c>
      <c r="AJ70" s="96">
        <f t="shared" si="71"/>
        <v>15.525888</v>
      </c>
      <c r="AL70" s="95" t="s">
        <v>539</v>
      </c>
      <c r="AM70" s="96"/>
      <c r="AN70" s="96">
        <v>7.57</v>
      </c>
      <c r="AO70" s="96">
        <v>7.87</v>
      </c>
      <c r="AP70" s="96">
        <v>6.49</v>
      </c>
      <c r="AQ70" s="96">
        <v>6.58</v>
      </c>
      <c r="AR70" s="96">
        <v>6.25</v>
      </c>
      <c r="AS70" s="96">
        <v>6.35</v>
      </c>
      <c r="AT70" s="96">
        <v>8.06</v>
      </c>
      <c r="AU70" s="96">
        <v>8.35</v>
      </c>
      <c r="AV70" s="96">
        <v>9.23</v>
      </c>
      <c r="AW70" s="96">
        <v>10.53</v>
      </c>
      <c r="AX70" s="96">
        <v>10.37</v>
      </c>
      <c r="AY70" s="96">
        <v>11.14</v>
      </c>
      <c r="AZ70" s="96">
        <v>10.66</v>
      </c>
      <c r="BA70" s="96">
        <v>11.53</v>
      </c>
      <c r="BB70" s="96">
        <v>11.9</v>
      </c>
      <c r="BD70" s="97">
        <v>24</v>
      </c>
      <c r="BE70" s="96">
        <v>74.097166000000001</v>
      </c>
      <c r="BF70" s="96">
        <f t="shared" ref="BF70:BT70" si="72">AN78*AN79*AN79/2</f>
        <v>47.528800000000011</v>
      </c>
      <c r="BG70" s="96">
        <f t="shared" si="72"/>
        <v>35.721249999999991</v>
      </c>
      <c r="BH70" s="96">
        <f t="shared" si="72"/>
        <v>47.473452000000002</v>
      </c>
      <c r="BI70" s="96">
        <f t="shared" si="72"/>
        <v>28.729970999999999</v>
      </c>
      <c r="BJ70" s="96">
        <f t="shared" si="72"/>
        <v>43.0287255</v>
      </c>
      <c r="BK70" s="96">
        <f t="shared" si="72"/>
        <v>84.232388499999999</v>
      </c>
      <c r="BL70" s="96">
        <f t="shared" si="72"/>
        <v>96.400388499999991</v>
      </c>
      <c r="BM70" s="96">
        <f t="shared" si="72"/>
        <v>126.98066699999998</v>
      </c>
      <c r="BN70" s="96">
        <f t="shared" si="72"/>
        <v>78.653412000000017</v>
      </c>
      <c r="BO70" s="96">
        <f t="shared" si="72"/>
        <v>191.42839799999996</v>
      </c>
      <c r="BP70" s="96">
        <f t="shared" si="72"/>
        <v>240.971428</v>
      </c>
      <c r="BQ70" s="96">
        <f t="shared" si="72"/>
        <v>241.48137599999998</v>
      </c>
      <c r="BR70" s="96">
        <f t="shared" si="72"/>
        <v>278.74222499999996</v>
      </c>
      <c r="BS70" s="96">
        <f t="shared" si="72"/>
        <v>325.997232</v>
      </c>
      <c r="BT70" s="96">
        <f t="shared" si="72"/>
        <v>322.08370199999996</v>
      </c>
    </row>
    <row r="71" spans="1:72" s="68" customFormat="1" ht="12" customHeight="1">
      <c r="A71" s="122"/>
      <c r="B71" s="101" t="s">
        <v>515</v>
      </c>
      <c r="C71" s="99"/>
      <c r="D71" s="99">
        <v>5.19</v>
      </c>
      <c r="E71" s="99">
        <v>4.25</v>
      </c>
      <c r="F71" s="99">
        <v>4.4800000000000004</v>
      </c>
      <c r="G71" s="99">
        <v>3.35</v>
      </c>
      <c r="H71" s="99">
        <v>3.69</v>
      </c>
      <c r="I71" s="99">
        <v>3.28</v>
      </c>
      <c r="J71" s="99">
        <v>2.73</v>
      </c>
      <c r="K71" s="99">
        <v>2.2799999999999998</v>
      </c>
      <c r="L71" s="99">
        <v>2.33</v>
      </c>
      <c r="M71" s="99">
        <v>2.66</v>
      </c>
      <c r="N71" s="99">
        <v>2.56</v>
      </c>
      <c r="O71" s="99">
        <v>2.33</v>
      </c>
      <c r="P71" s="99">
        <v>1.75</v>
      </c>
      <c r="Q71" s="99">
        <v>1.72</v>
      </c>
      <c r="R71" s="99">
        <v>2.72</v>
      </c>
      <c r="T71" s="102" t="s">
        <v>519</v>
      </c>
      <c r="U71" s="103">
        <f>AVERAGE(U65:U70)</f>
        <v>138.39600591666667</v>
      </c>
      <c r="V71" s="103">
        <f t="shared" ref="V71:X71" si="73">AVERAGE(V65:V70)</f>
        <v>80.424912583333324</v>
      </c>
      <c r="W71" s="103">
        <f t="shared" si="73"/>
        <v>46.099421750000005</v>
      </c>
      <c r="X71" s="103">
        <f t="shared" si="73"/>
        <v>37.333197750000004</v>
      </c>
      <c r="Y71" s="103">
        <f>AVERAGE(Y65:Y70)</f>
        <v>19.456275916666666</v>
      </c>
      <c r="Z71" s="103">
        <f t="shared" ref="Z71:AJ71" si="74">AVERAGE(Z65:Z70)</f>
        <v>22.200898083333332</v>
      </c>
      <c r="AA71" s="103">
        <f t="shared" si="74"/>
        <v>15.194312583333334</v>
      </c>
      <c r="AB71" s="103">
        <f t="shared" si="74"/>
        <v>10.429616416666667</v>
      </c>
      <c r="AC71" s="103">
        <f t="shared" si="74"/>
        <v>6.5582473333333331</v>
      </c>
      <c r="AD71" s="103">
        <f t="shared" si="74"/>
        <v>8.3489147499999987</v>
      </c>
      <c r="AE71" s="103">
        <f t="shared" si="74"/>
        <v>8.1859276666666663</v>
      </c>
      <c r="AF71" s="103">
        <f t="shared" si="74"/>
        <v>8.5446582499999995</v>
      </c>
      <c r="AG71" s="103">
        <f t="shared" si="74"/>
        <v>9.4786639166666671</v>
      </c>
      <c r="AH71" s="103">
        <f t="shared" si="74"/>
        <v>4.0354927499999995</v>
      </c>
      <c r="AI71" s="103">
        <f t="shared" si="74"/>
        <v>6.1902865</v>
      </c>
      <c r="AJ71" s="103">
        <f t="shared" si="74"/>
        <v>7.4275930000000008</v>
      </c>
      <c r="AL71" s="101" t="s">
        <v>515</v>
      </c>
      <c r="AM71" s="99"/>
      <c r="AN71" s="99">
        <v>6.5</v>
      </c>
      <c r="AO71" s="99">
        <v>6.43</v>
      </c>
      <c r="AP71" s="99">
        <v>5.88</v>
      </c>
      <c r="AQ71" s="99">
        <v>5.68</v>
      </c>
      <c r="AR71" s="99">
        <v>5.61</v>
      </c>
      <c r="AS71" s="99">
        <v>5.65</v>
      </c>
      <c r="AT71" s="99">
        <v>6.42</v>
      </c>
      <c r="AU71" s="99">
        <v>6.14</v>
      </c>
      <c r="AV71" s="99">
        <v>6.59</v>
      </c>
      <c r="AW71" s="99">
        <v>7.26</v>
      </c>
      <c r="AX71" s="99">
        <v>6.92</v>
      </c>
      <c r="AY71" s="99">
        <v>7.68</v>
      </c>
      <c r="AZ71" s="99">
        <v>8.11</v>
      </c>
      <c r="BA71" s="99">
        <v>9.6300000000000008</v>
      </c>
      <c r="BB71" s="99">
        <v>8.7100000000000009</v>
      </c>
      <c r="BD71" s="102" t="s">
        <v>519</v>
      </c>
      <c r="BE71" s="103">
        <f>AVERAGE(BE65:BE70)</f>
        <v>141.50631075000001</v>
      </c>
      <c r="BF71" s="103">
        <f t="shared" ref="BF71:BT71" si="75">AVERAGE(BF65:BF70)</f>
        <v>112.95825375</v>
      </c>
      <c r="BG71" s="103">
        <f t="shared" si="75"/>
        <v>113.40063066666666</v>
      </c>
      <c r="BH71" s="103">
        <f t="shared" si="75"/>
        <v>92.985892916666657</v>
      </c>
      <c r="BI71" s="103">
        <f t="shared" si="75"/>
        <v>73.948841333333334</v>
      </c>
      <c r="BJ71" s="103">
        <f t="shared" si="75"/>
        <v>79.982913333333343</v>
      </c>
      <c r="BK71" s="103">
        <f t="shared" si="75"/>
        <v>96.965589333333341</v>
      </c>
      <c r="BL71" s="103">
        <f t="shared" si="75"/>
        <v>137.74964674999998</v>
      </c>
      <c r="BM71" s="103">
        <f t="shared" si="75"/>
        <v>153.31194141666666</v>
      </c>
      <c r="BN71" s="103">
        <f t="shared" si="75"/>
        <v>168.97034175000002</v>
      </c>
      <c r="BO71" s="103">
        <f t="shared" si="75"/>
        <v>231.37750175000005</v>
      </c>
      <c r="BP71" s="103">
        <f t="shared" si="75"/>
        <v>224.09698158333336</v>
      </c>
      <c r="BQ71" s="103">
        <f t="shared" si="75"/>
        <v>291.88668333333334</v>
      </c>
      <c r="BR71" s="103">
        <f t="shared" si="75"/>
        <v>260.07684449999999</v>
      </c>
      <c r="BS71" s="103">
        <f t="shared" si="75"/>
        <v>339.13450749999998</v>
      </c>
      <c r="BT71" s="103">
        <f t="shared" si="75"/>
        <v>309.83386424999998</v>
      </c>
    </row>
    <row r="72" spans="1:72" s="68" customFormat="1" ht="12" customHeight="1">
      <c r="A72" s="122"/>
      <c r="B72" s="95" t="s">
        <v>540</v>
      </c>
      <c r="C72" s="109"/>
      <c r="D72" s="109">
        <v>5.88</v>
      </c>
      <c r="E72" s="109">
        <v>5.67</v>
      </c>
      <c r="F72" s="109">
        <v>5.29</v>
      </c>
      <c r="G72" s="109">
        <v>3.6</v>
      </c>
      <c r="H72" s="109">
        <v>3.95</v>
      </c>
      <c r="I72" s="96">
        <v>4.13</v>
      </c>
      <c r="J72" s="109">
        <v>3.56</v>
      </c>
      <c r="K72" s="109">
        <v>3.05</v>
      </c>
      <c r="L72" s="109">
        <v>2.79</v>
      </c>
      <c r="M72" s="109">
        <v>3.21</v>
      </c>
      <c r="N72" s="109">
        <v>2.4900000000000002</v>
      </c>
      <c r="O72" s="109">
        <v>3.43</v>
      </c>
      <c r="P72" s="109">
        <v>3.19</v>
      </c>
      <c r="Q72" s="109">
        <v>2.34</v>
      </c>
      <c r="R72" s="109">
        <v>2.37</v>
      </c>
      <c r="T72" s="106" t="s">
        <v>520</v>
      </c>
      <c r="U72" s="107">
        <f>AVERAGE(STDEV(U65:U70))</f>
        <v>27.78057130556952</v>
      </c>
      <c r="V72" s="107">
        <f t="shared" ref="V72:AJ72" si="76">AVERAGE(STDEV(V65:V70))</f>
        <v>20.101730317638737</v>
      </c>
      <c r="W72" s="107">
        <f t="shared" si="76"/>
        <v>13.84316438553939</v>
      </c>
      <c r="X72" s="107">
        <f t="shared" si="76"/>
        <v>12.979895439495943</v>
      </c>
      <c r="Y72" s="107">
        <f>AVERAGE(STDEV(Y65:Y70))</f>
        <v>4.8112732701235554</v>
      </c>
      <c r="Z72" s="107">
        <f t="shared" si="76"/>
        <v>4.4075631747351691</v>
      </c>
      <c r="AA72" s="107">
        <f t="shared" si="76"/>
        <v>4.1940420713540032</v>
      </c>
      <c r="AB72" s="107">
        <f t="shared" si="76"/>
        <v>4.6823825369122325</v>
      </c>
      <c r="AC72" s="107">
        <f t="shared" si="76"/>
        <v>1.7552906530849726</v>
      </c>
      <c r="AD72" s="107">
        <f t="shared" si="76"/>
        <v>2.3704230178112264</v>
      </c>
      <c r="AE72" s="107">
        <f t="shared" si="76"/>
        <v>3.066334944070245</v>
      </c>
      <c r="AF72" s="107">
        <f t="shared" si="76"/>
        <v>2.4032498762461989</v>
      </c>
      <c r="AG72" s="107">
        <f t="shared" si="76"/>
        <v>3.6156241514859948</v>
      </c>
      <c r="AH72" s="107">
        <f t="shared" si="76"/>
        <v>2.3872557112623651</v>
      </c>
      <c r="AI72" s="107">
        <f t="shared" si="76"/>
        <v>6.8648277131139288</v>
      </c>
      <c r="AJ72" s="107">
        <f t="shared" si="76"/>
        <v>4.7107000437026771</v>
      </c>
      <c r="AL72" s="95" t="s">
        <v>540</v>
      </c>
      <c r="AM72" s="109"/>
      <c r="AN72" s="109">
        <v>6.66</v>
      </c>
      <c r="AO72" s="109">
        <v>7.73</v>
      </c>
      <c r="AP72" s="109">
        <v>6.77</v>
      </c>
      <c r="AQ72" s="109">
        <v>6.55</v>
      </c>
      <c r="AR72" s="109">
        <v>6.4</v>
      </c>
      <c r="AS72" s="109">
        <v>7.27</v>
      </c>
      <c r="AT72" s="109">
        <v>8.1</v>
      </c>
      <c r="AU72" s="109">
        <v>8.65</v>
      </c>
      <c r="AV72" s="109">
        <v>9.18</v>
      </c>
      <c r="AW72" s="109">
        <v>10.72</v>
      </c>
      <c r="AX72" s="109">
        <v>10.41</v>
      </c>
      <c r="AY72" s="109">
        <v>11.17</v>
      </c>
      <c r="AZ72" s="109">
        <v>10.27</v>
      </c>
      <c r="BA72" s="109">
        <v>11.55</v>
      </c>
      <c r="BB72" s="109">
        <v>11.13</v>
      </c>
      <c r="BD72" s="106" t="s">
        <v>520</v>
      </c>
      <c r="BE72" s="107">
        <f>AVERAGE(STDEV(BE65:BE70))</f>
        <v>56.299986961567065</v>
      </c>
      <c r="BF72" s="107">
        <f t="shared" ref="BF72:BR72" si="77">AVERAGE(STDEV(BF65:BF70))</f>
        <v>52.019429768134209</v>
      </c>
      <c r="BG72" s="107">
        <f t="shared" si="77"/>
        <v>66.083005248015468</v>
      </c>
      <c r="BH72" s="107">
        <f t="shared" si="77"/>
        <v>39.205954579419632</v>
      </c>
      <c r="BI72" s="107">
        <f t="shared" si="77"/>
        <v>42.884044434642306</v>
      </c>
      <c r="BJ72" s="107">
        <f t="shared" si="77"/>
        <v>36.010707991749399</v>
      </c>
      <c r="BK72" s="107">
        <f t="shared" si="77"/>
        <v>40.920642299055231</v>
      </c>
      <c r="BL72" s="107">
        <f t="shared" si="77"/>
        <v>68.16816539179132</v>
      </c>
      <c r="BM72" s="107">
        <f t="shared" si="77"/>
        <v>88.751008459743034</v>
      </c>
      <c r="BN72" s="107">
        <f t="shared" si="77"/>
        <v>103.92865071586913</v>
      </c>
      <c r="BO72" s="107">
        <f t="shared" si="77"/>
        <v>170.40167321969997</v>
      </c>
      <c r="BP72" s="107">
        <f t="shared" si="77"/>
        <v>160.01968461285506</v>
      </c>
      <c r="BQ72" s="107">
        <f t="shared" si="77"/>
        <v>186.62197159641659</v>
      </c>
      <c r="BR72" s="107">
        <f t="shared" si="77"/>
        <v>156.87587524996979</v>
      </c>
      <c r="BS72" s="107">
        <f>AVERAGE(STDEV(BS65:BS70))</f>
        <v>220.89858075748</v>
      </c>
      <c r="BT72" s="107">
        <f>AVERAGE(STDEV(BT65:BT70))</f>
        <v>179.14638553065126</v>
      </c>
    </row>
    <row r="73" spans="1:72" s="68" customFormat="1" ht="12" customHeight="1">
      <c r="A73" s="122"/>
      <c r="B73" s="95" t="s">
        <v>515</v>
      </c>
      <c r="C73" s="99"/>
      <c r="D73" s="99">
        <v>5.69</v>
      </c>
      <c r="E73" s="99">
        <v>4.95</v>
      </c>
      <c r="F73" s="99">
        <v>4.57</v>
      </c>
      <c r="G73" s="99">
        <v>3.48</v>
      </c>
      <c r="H73" s="99">
        <v>3.46</v>
      </c>
      <c r="I73" s="99">
        <v>3.11</v>
      </c>
      <c r="J73" s="99">
        <v>3.32</v>
      </c>
      <c r="K73" s="99">
        <v>2.54</v>
      </c>
      <c r="L73" s="99">
        <v>2.77</v>
      </c>
      <c r="M73" s="99">
        <v>2.64</v>
      </c>
      <c r="N73" s="99">
        <v>2.4700000000000002</v>
      </c>
      <c r="O73" s="99">
        <v>3.11</v>
      </c>
      <c r="P73" s="99">
        <v>2.19</v>
      </c>
      <c r="Q73" s="99">
        <v>2.04</v>
      </c>
      <c r="R73" s="99">
        <v>2.2799999999999998</v>
      </c>
      <c r="AL73" s="95" t="s">
        <v>515</v>
      </c>
      <c r="AM73" s="99"/>
      <c r="AN73" s="99">
        <v>6.35</v>
      </c>
      <c r="AO73" s="99">
        <v>6.55</v>
      </c>
      <c r="AP73" s="99">
        <v>6.55</v>
      </c>
      <c r="AQ73" s="99">
        <v>6.28</v>
      </c>
      <c r="AR73" s="99">
        <v>6.29</v>
      </c>
      <c r="AS73" s="99">
        <v>6.9</v>
      </c>
      <c r="AT73" s="99">
        <v>7.99</v>
      </c>
      <c r="AU73" s="99">
        <v>8.6199999999999992</v>
      </c>
      <c r="AV73" s="99">
        <v>8.81</v>
      </c>
      <c r="AW73" s="99">
        <v>10.16</v>
      </c>
      <c r="AX73" s="99">
        <v>9.98</v>
      </c>
      <c r="AY73" s="99">
        <v>10.73</v>
      </c>
      <c r="AZ73" s="99">
        <v>10.050000000000001</v>
      </c>
      <c r="BA73" s="99">
        <v>10.76</v>
      </c>
      <c r="BB73" s="99">
        <v>10.210000000000001</v>
      </c>
    </row>
    <row r="74" spans="1:72" s="68" customFormat="1" ht="12" customHeight="1">
      <c r="A74" s="122"/>
      <c r="B74" s="100" t="s">
        <v>541</v>
      </c>
      <c r="C74" s="96"/>
      <c r="D74" s="96">
        <v>5.88</v>
      </c>
      <c r="E74" s="96">
        <v>4.63</v>
      </c>
      <c r="F74" s="96">
        <v>4.32</v>
      </c>
      <c r="G74" s="96">
        <v>3.38</v>
      </c>
      <c r="H74" s="96">
        <v>3.71</v>
      </c>
      <c r="I74" s="109">
        <v>3.28</v>
      </c>
      <c r="J74" s="96">
        <v>2.7</v>
      </c>
      <c r="K74" s="96">
        <v>2.38</v>
      </c>
      <c r="L74" s="96">
        <v>2.35</v>
      </c>
      <c r="M74" s="96">
        <v>2.12</v>
      </c>
      <c r="N74" s="96">
        <v>2.14</v>
      </c>
      <c r="O74" s="96">
        <v>2.78</v>
      </c>
      <c r="P74" s="96">
        <v>1.8</v>
      </c>
      <c r="Q74" s="96">
        <v>2.0099999999999998</v>
      </c>
      <c r="R74" s="96">
        <v>2.39</v>
      </c>
      <c r="T74" s="80" t="s">
        <v>511</v>
      </c>
      <c r="U74" s="80" t="s">
        <v>522</v>
      </c>
      <c r="V74" s="88"/>
      <c r="W74" s="80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L74" s="100" t="s">
        <v>541</v>
      </c>
      <c r="AM74" s="96"/>
      <c r="AN74" s="96">
        <v>6.12</v>
      </c>
      <c r="AO74" s="96">
        <v>6.48</v>
      </c>
      <c r="AP74" s="96">
        <v>5.62</v>
      </c>
      <c r="AQ74" s="96">
        <v>5.09</v>
      </c>
      <c r="AR74" s="96">
        <v>5.73</v>
      </c>
      <c r="AS74" s="96">
        <v>6.19</v>
      </c>
      <c r="AT74" s="96">
        <v>6.58</v>
      </c>
      <c r="AU74" s="96">
        <v>7.25</v>
      </c>
      <c r="AV74" s="96">
        <v>6.51</v>
      </c>
      <c r="AW74" s="96">
        <v>7.72</v>
      </c>
      <c r="AX74" s="96">
        <v>7.45</v>
      </c>
      <c r="AY74" s="96">
        <v>8.4</v>
      </c>
      <c r="AZ74" s="96">
        <v>7.64</v>
      </c>
      <c r="BA74" s="96">
        <v>9.81</v>
      </c>
      <c r="BB74" s="96">
        <v>8.23</v>
      </c>
      <c r="BD74" s="80" t="s">
        <v>511</v>
      </c>
      <c r="BE74" s="80" t="s">
        <v>522</v>
      </c>
      <c r="BF74" s="88"/>
      <c r="BG74" s="80"/>
      <c r="BH74" s="81"/>
      <c r="BI74" s="81"/>
      <c r="BJ74" s="81"/>
      <c r="BK74" s="81"/>
      <c r="BL74" s="81"/>
      <c r="BM74" s="81"/>
      <c r="BN74" s="81"/>
      <c r="BO74" s="81"/>
      <c r="BP74" s="81"/>
      <c r="BQ74" s="81"/>
      <c r="BR74" s="81"/>
      <c r="BS74" s="81"/>
      <c r="BT74" s="81"/>
    </row>
    <row r="75" spans="1:72" s="122" customFormat="1" ht="12" customHeight="1">
      <c r="B75" s="95" t="s">
        <v>515</v>
      </c>
      <c r="C75" s="99"/>
      <c r="D75" s="99">
        <v>5.35</v>
      </c>
      <c r="E75" s="99">
        <v>3.67</v>
      </c>
      <c r="F75" s="99">
        <v>2.99</v>
      </c>
      <c r="G75" s="99">
        <v>2.81</v>
      </c>
      <c r="H75" s="99">
        <v>3.24</v>
      </c>
      <c r="I75" s="99">
        <v>2.8</v>
      </c>
      <c r="J75" s="99">
        <v>2.5099999999999998</v>
      </c>
      <c r="K75" s="99">
        <v>2.14</v>
      </c>
      <c r="L75" s="99">
        <v>2.13</v>
      </c>
      <c r="M75" s="99">
        <v>1.97</v>
      </c>
      <c r="N75" s="99">
        <v>2</v>
      </c>
      <c r="O75" s="99">
        <v>2.48</v>
      </c>
      <c r="P75" s="99">
        <v>1.57</v>
      </c>
      <c r="Q75" s="99">
        <v>1.95</v>
      </c>
      <c r="R75" s="99">
        <v>2.2799999999999998</v>
      </c>
      <c r="S75" s="65"/>
      <c r="T75" s="93"/>
      <c r="U75" s="92">
        <f t="shared" ref="U75:AJ75" si="78">C31</f>
        <v>0</v>
      </c>
      <c r="V75" s="92">
        <f t="shared" si="78"/>
        <v>3</v>
      </c>
      <c r="W75" s="92">
        <f t="shared" si="78"/>
        <v>6</v>
      </c>
      <c r="X75" s="92">
        <f t="shared" si="78"/>
        <v>9</v>
      </c>
      <c r="Y75" s="92">
        <f t="shared" si="78"/>
        <v>14</v>
      </c>
      <c r="Z75" s="92">
        <f t="shared" si="78"/>
        <v>17</v>
      </c>
      <c r="AA75" s="92">
        <f t="shared" si="78"/>
        <v>21</v>
      </c>
      <c r="AB75" s="92">
        <f t="shared" si="78"/>
        <v>25</v>
      </c>
      <c r="AC75" s="92">
        <f t="shared" si="78"/>
        <v>28</v>
      </c>
      <c r="AD75" s="92">
        <f t="shared" si="78"/>
        <v>31</v>
      </c>
      <c r="AE75" s="92">
        <f t="shared" si="78"/>
        <v>35</v>
      </c>
      <c r="AF75" s="92">
        <f t="shared" si="78"/>
        <v>38</v>
      </c>
      <c r="AG75" s="92">
        <f t="shared" si="78"/>
        <v>43</v>
      </c>
      <c r="AH75" s="92">
        <f t="shared" si="78"/>
        <v>48</v>
      </c>
      <c r="AI75" s="92">
        <f t="shared" si="78"/>
        <v>52</v>
      </c>
      <c r="AJ75" s="92">
        <f t="shared" si="78"/>
        <v>55</v>
      </c>
      <c r="AK75" s="68"/>
      <c r="AL75" s="95" t="s">
        <v>515</v>
      </c>
      <c r="AM75" s="99"/>
      <c r="AN75" s="99">
        <v>5.56</v>
      </c>
      <c r="AO75" s="99">
        <v>5.15</v>
      </c>
      <c r="AP75" s="99">
        <v>5.34</v>
      </c>
      <c r="AQ75" s="99">
        <v>4.63</v>
      </c>
      <c r="AR75" s="99">
        <v>4.9000000000000004</v>
      </c>
      <c r="AS75" s="99">
        <v>5.08</v>
      </c>
      <c r="AT75" s="99">
        <v>6.29</v>
      </c>
      <c r="AU75" s="99">
        <v>6.22</v>
      </c>
      <c r="AV75" s="99">
        <v>6.44</v>
      </c>
      <c r="AW75" s="99">
        <v>6.19</v>
      </c>
      <c r="AX75" s="99">
        <v>6.04</v>
      </c>
      <c r="AY75" s="99">
        <v>7.2</v>
      </c>
      <c r="AZ75" s="99">
        <v>6.63</v>
      </c>
      <c r="BA75" s="99">
        <v>6.93</v>
      </c>
      <c r="BB75" s="99">
        <v>7.46</v>
      </c>
      <c r="BC75" s="65"/>
      <c r="BD75" s="93"/>
      <c r="BE75" s="92">
        <f t="shared" ref="BE75:BT75" si="79">AM31</f>
        <v>0</v>
      </c>
      <c r="BF75" s="92">
        <f t="shared" si="79"/>
        <v>3</v>
      </c>
      <c r="BG75" s="92">
        <f t="shared" si="79"/>
        <v>6</v>
      </c>
      <c r="BH75" s="92">
        <f t="shared" si="79"/>
        <v>9</v>
      </c>
      <c r="BI75" s="92">
        <f t="shared" si="79"/>
        <v>14</v>
      </c>
      <c r="BJ75" s="92">
        <f t="shared" si="79"/>
        <v>17</v>
      </c>
      <c r="BK75" s="92">
        <f t="shared" si="79"/>
        <v>21</v>
      </c>
      <c r="BL75" s="92">
        <f t="shared" si="79"/>
        <v>25</v>
      </c>
      <c r="BM75" s="92">
        <f t="shared" si="79"/>
        <v>28</v>
      </c>
      <c r="BN75" s="92">
        <f t="shared" si="79"/>
        <v>31</v>
      </c>
      <c r="BO75" s="92">
        <f t="shared" si="79"/>
        <v>35</v>
      </c>
      <c r="BP75" s="92">
        <f t="shared" si="79"/>
        <v>38</v>
      </c>
      <c r="BQ75" s="92">
        <f t="shared" si="79"/>
        <v>43</v>
      </c>
      <c r="BR75" s="92">
        <f t="shared" si="79"/>
        <v>48</v>
      </c>
      <c r="BS75" s="92">
        <f t="shared" si="79"/>
        <v>52</v>
      </c>
      <c r="BT75" s="92">
        <f t="shared" si="79"/>
        <v>55</v>
      </c>
    </row>
    <row r="76" spans="1:72" s="68" customFormat="1" ht="12" customHeight="1">
      <c r="A76" s="80"/>
      <c r="B76" s="100" t="s">
        <v>543</v>
      </c>
      <c r="C76" s="96"/>
      <c r="D76" s="96">
        <v>5.54</v>
      </c>
      <c r="E76" s="96">
        <v>5.03</v>
      </c>
      <c r="F76" s="96">
        <v>4.83</v>
      </c>
      <c r="G76" s="96">
        <v>4.04</v>
      </c>
      <c r="H76" s="96">
        <v>4.2</v>
      </c>
      <c r="I76" s="96">
        <v>3.37</v>
      </c>
      <c r="J76" s="96">
        <v>3</v>
      </c>
      <c r="K76" s="96">
        <v>2.27</v>
      </c>
      <c r="L76" s="96">
        <v>2.8</v>
      </c>
      <c r="M76" s="96">
        <v>2.56</v>
      </c>
      <c r="N76" s="96">
        <v>2.94</v>
      </c>
      <c r="O76" s="96">
        <v>2.5099999999999998</v>
      </c>
      <c r="P76" s="96">
        <v>2.14</v>
      </c>
      <c r="Q76" s="96">
        <v>2.29</v>
      </c>
      <c r="R76" s="96">
        <v>2.2799999999999998</v>
      </c>
      <c r="T76" s="97">
        <v>25</v>
      </c>
      <c r="U76" s="96">
        <v>189.648864</v>
      </c>
      <c r="V76" s="96">
        <f t="shared" ref="V76:AJ76" si="80">D80*D81*D81/2</f>
        <v>88.88291199999999</v>
      </c>
      <c r="W76" s="96">
        <f t="shared" si="80"/>
        <v>53.528954000000006</v>
      </c>
      <c r="X76" s="96">
        <f t="shared" si="80"/>
        <v>31.731615999999995</v>
      </c>
      <c r="Y76" s="96">
        <f t="shared" si="80"/>
        <v>11.785809999999998</v>
      </c>
      <c r="Z76" s="96">
        <f t="shared" si="80"/>
        <v>20.321279999999998</v>
      </c>
      <c r="AA76" s="96">
        <f t="shared" si="80"/>
        <v>14.098050000000002</v>
      </c>
      <c r="AB76" s="96">
        <f t="shared" si="80"/>
        <v>11.208576000000001</v>
      </c>
      <c r="AC76" s="96">
        <f t="shared" si="80"/>
        <v>4.9537280000000008</v>
      </c>
      <c r="AD76" s="96">
        <f t="shared" si="80"/>
        <v>8.2955339999999982</v>
      </c>
      <c r="AE76" s="96">
        <f t="shared" si="80"/>
        <v>8.3941999999999997</v>
      </c>
      <c r="AF76" s="96">
        <f t="shared" si="80"/>
        <v>4.2997120000000004</v>
      </c>
      <c r="AG76" s="96">
        <f t="shared" si="80"/>
        <v>6.6019679999999994</v>
      </c>
      <c r="AH76" s="96">
        <f t="shared" si="80"/>
        <v>6.1363999999999992</v>
      </c>
      <c r="AI76" s="96">
        <f t="shared" si="80"/>
        <v>10.848482000000002</v>
      </c>
      <c r="AJ76" s="96">
        <f t="shared" si="80"/>
        <v>6.8035274999999995</v>
      </c>
      <c r="AL76" s="100" t="s">
        <v>543</v>
      </c>
      <c r="AM76" s="96"/>
      <c r="AN76" s="96">
        <v>6.72</v>
      </c>
      <c r="AO76" s="96">
        <v>5.64</v>
      </c>
      <c r="AP76" s="96">
        <v>5.38</v>
      </c>
      <c r="AQ76" s="96">
        <v>4.82</v>
      </c>
      <c r="AR76" s="96">
        <v>5.37</v>
      </c>
      <c r="AS76" s="96">
        <v>5.4</v>
      </c>
      <c r="AT76" s="96">
        <v>6.12</v>
      </c>
      <c r="AU76" s="96">
        <v>5.98</v>
      </c>
      <c r="AV76" s="96">
        <v>7.13</v>
      </c>
      <c r="AW76" s="96">
        <v>6.61</v>
      </c>
      <c r="AX76" s="96">
        <v>6.89</v>
      </c>
      <c r="AY76" s="96">
        <v>6.76</v>
      </c>
      <c r="AZ76" s="96">
        <v>7.38</v>
      </c>
      <c r="BA76" s="96">
        <v>7.42</v>
      </c>
      <c r="BB76" s="96">
        <v>7.66</v>
      </c>
      <c r="BD76" s="97">
        <v>25</v>
      </c>
      <c r="BE76" s="96">
        <v>200.27750399999996</v>
      </c>
      <c r="BF76" s="96">
        <f t="shared" ref="BF76:BT76" si="81">AN80*AN81*AN81/2</f>
        <v>124.29495850000001</v>
      </c>
      <c r="BG76" s="96">
        <f t="shared" si="81"/>
        <v>77.335678499999986</v>
      </c>
      <c r="BH76" s="96">
        <f t="shared" si="81"/>
        <v>54.491527999999995</v>
      </c>
      <c r="BI76" s="96">
        <f t="shared" si="81"/>
        <v>42.830208000000006</v>
      </c>
      <c r="BJ76" s="96">
        <f t="shared" si="81"/>
        <v>54.488437499999996</v>
      </c>
      <c r="BK76" s="96">
        <f t="shared" si="81"/>
        <v>40.106195999999997</v>
      </c>
      <c r="BL76" s="96">
        <f t="shared" si="81"/>
        <v>41.057280000000006</v>
      </c>
      <c r="BM76" s="96">
        <f t="shared" si="81"/>
        <v>35.626661999999996</v>
      </c>
      <c r="BN76" s="96">
        <f t="shared" si="81"/>
        <v>56.924208</v>
      </c>
      <c r="BO76" s="96">
        <f t="shared" si="81"/>
        <v>69.830483999999998</v>
      </c>
      <c r="BP76" s="96">
        <f t="shared" si="81"/>
        <v>71.696383999999995</v>
      </c>
      <c r="BQ76" s="96">
        <f t="shared" si="81"/>
        <v>83.545875000000009</v>
      </c>
      <c r="BR76" s="96">
        <f t="shared" si="81"/>
        <v>75.001625999999987</v>
      </c>
      <c r="BS76" s="96">
        <f t="shared" si="81"/>
        <v>135.601956</v>
      </c>
      <c r="BT76" s="96">
        <f t="shared" si="81"/>
        <v>105.09354499999999</v>
      </c>
    </row>
    <row r="77" spans="1:72" s="68" customFormat="1" ht="12" customHeight="1">
      <c r="A77" s="80"/>
      <c r="B77" s="101" t="s">
        <v>515</v>
      </c>
      <c r="C77" s="99"/>
      <c r="D77" s="99">
        <v>5.13</v>
      </c>
      <c r="E77" s="99">
        <v>4.12</v>
      </c>
      <c r="F77" s="99">
        <v>3.9</v>
      </c>
      <c r="G77" s="99">
        <v>3.13</v>
      </c>
      <c r="H77" s="99">
        <v>3.6</v>
      </c>
      <c r="I77" s="99">
        <v>3.02</v>
      </c>
      <c r="J77" s="99">
        <v>2.2999999999999998</v>
      </c>
      <c r="K77" s="99">
        <v>2.12</v>
      </c>
      <c r="L77" s="99">
        <v>2.79</v>
      </c>
      <c r="M77" s="99">
        <v>1.96</v>
      </c>
      <c r="N77" s="99">
        <v>2.73</v>
      </c>
      <c r="O77" s="99">
        <v>2.2999999999999998</v>
      </c>
      <c r="P77" s="99">
        <v>1.6</v>
      </c>
      <c r="Q77" s="99">
        <v>1.87</v>
      </c>
      <c r="R77" s="99">
        <v>1.9</v>
      </c>
      <c r="T77" s="97">
        <v>26</v>
      </c>
      <c r="U77" s="96">
        <v>154.27545599999999</v>
      </c>
      <c r="V77" s="96">
        <f t="shared" ref="V77:AJ77" si="82">D82*D83*D83/2</f>
        <v>64.035630000000012</v>
      </c>
      <c r="W77" s="96">
        <f t="shared" si="82"/>
        <v>40.873252000000001</v>
      </c>
      <c r="X77" s="96">
        <f t="shared" si="82"/>
        <v>27.130154999999998</v>
      </c>
      <c r="Y77" s="96">
        <f t="shared" si="82"/>
        <v>15.794856000000003</v>
      </c>
      <c r="Z77" s="96">
        <f t="shared" si="82"/>
        <v>16.345848999999998</v>
      </c>
      <c r="AA77" s="96">
        <f t="shared" si="82"/>
        <v>12.363426</v>
      </c>
      <c r="AB77" s="96">
        <f t="shared" si="82"/>
        <v>14.093440000000001</v>
      </c>
      <c r="AC77" s="96">
        <f t="shared" si="82"/>
        <v>7.5658250000000011</v>
      </c>
      <c r="AD77" s="96">
        <f t="shared" si="82"/>
        <v>12.532788</v>
      </c>
      <c r="AE77" s="96">
        <f t="shared" si="82"/>
        <v>10.434059999999999</v>
      </c>
      <c r="AF77" s="96">
        <f t="shared" si="82"/>
        <v>3.3334739999999994</v>
      </c>
      <c r="AG77" s="96">
        <f t="shared" si="82"/>
        <v>7.3205</v>
      </c>
      <c r="AH77" s="96">
        <f t="shared" si="82"/>
        <v>8.3052720000000004</v>
      </c>
      <c r="AI77" s="96">
        <f t="shared" si="82"/>
        <v>4.1787955000000006</v>
      </c>
      <c r="AJ77" s="96">
        <f t="shared" si="82"/>
        <v>6.1605000000000016</v>
      </c>
      <c r="AL77" s="101" t="s">
        <v>515</v>
      </c>
      <c r="AM77" s="99"/>
      <c r="AN77" s="99">
        <v>4.41</v>
      </c>
      <c r="AO77" s="99">
        <v>3.99</v>
      </c>
      <c r="AP77" s="99">
        <v>4.43</v>
      </c>
      <c r="AQ77" s="99">
        <v>3.39</v>
      </c>
      <c r="AR77" s="99">
        <v>3.73</v>
      </c>
      <c r="AS77" s="99">
        <v>4.3600000000000003</v>
      </c>
      <c r="AT77" s="99">
        <v>4.5999999999999996</v>
      </c>
      <c r="AU77" s="99">
        <v>4.4800000000000004</v>
      </c>
      <c r="AV77" s="99">
        <v>4.62</v>
      </c>
      <c r="AW77" s="99">
        <v>5.14</v>
      </c>
      <c r="AX77" s="99">
        <v>4.42</v>
      </c>
      <c r="AY77" s="99">
        <v>5.49</v>
      </c>
      <c r="AZ77" s="99">
        <v>5.15</v>
      </c>
      <c r="BA77" s="99">
        <v>5.0999999999999996</v>
      </c>
      <c r="BB77" s="99">
        <v>5.32</v>
      </c>
      <c r="BD77" s="97">
        <v>26</v>
      </c>
      <c r="BE77" s="96">
        <v>192.11050400000002</v>
      </c>
      <c r="BF77" s="96">
        <f t="shared" ref="BF77:BT77" si="83">AN82*AN83*AN83/2</f>
        <v>108.468608</v>
      </c>
      <c r="BG77" s="96">
        <f t="shared" si="83"/>
        <v>72.102244500000012</v>
      </c>
      <c r="BH77" s="96">
        <f t="shared" si="83"/>
        <v>50.189245999999997</v>
      </c>
      <c r="BI77" s="96">
        <f t="shared" si="83"/>
        <v>37.805505999999994</v>
      </c>
      <c r="BJ77" s="96">
        <f t="shared" si="83"/>
        <v>37.972786999999997</v>
      </c>
      <c r="BK77" s="96">
        <f t="shared" si="83"/>
        <v>44.987417999999998</v>
      </c>
      <c r="BL77" s="96">
        <f t="shared" si="83"/>
        <v>30.386124999999996</v>
      </c>
      <c r="BM77" s="96">
        <f t="shared" si="83"/>
        <v>31.464790500000003</v>
      </c>
      <c r="BN77" s="96">
        <f t="shared" si="83"/>
        <v>41.777307</v>
      </c>
      <c r="BO77" s="96">
        <f t="shared" si="83"/>
        <v>69.093432000000007</v>
      </c>
      <c r="BP77" s="96">
        <f t="shared" si="83"/>
        <v>80.429224999999988</v>
      </c>
      <c r="BQ77" s="96">
        <f t="shared" si="83"/>
        <v>85.153750000000002</v>
      </c>
      <c r="BR77" s="96">
        <f t="shared" si="83"/>
        <v>65.251456000000005</v>
      </c>
      <c r="BS77" s="96">
        <f t="shared" si="83"/>
        <v>110.912256</v>
      </c>
      <c r="BT77" s="96">
        <f t="shared" si="83"/>
        <v>93.92625000000001</v>
      </c>
    </row>
    <row r="78" spans="1:72" s="68" customFormat="1" ht="12" customHeight="1">
      <c r="A78" s="84"/>
      <c r="B78" s="95" t="s">
        <v>544</v>
      </c>
      <c r="C78" s="96"/>
      <c r="D78" s="96">
        <v>4.55</v>
      </c>
      <c r="E78" s="96">
        <v>4.42</v>
      </c>
      <c r="F78" s="96">
        <v>4.17</v>
      </c>
      <c r="G78" s="96">
        <v>3.13</v>
      </c>
      <c r="H78" s="96">
        <v>3.86</v>
      </c>
      <c r="I78" s="96">
        <v>2.88</v>
      </c>
      <c r="J78" s="96">
        <v>2.37</v>
      </c>
      <c r="K78" s="96">
        <v>2.34</v>
      </c>
      <c r="L78" s="96">
        <v>3.02</v>
      </c>
      <c r="M78" s="96">
        <v>2.89</v>
      </c>
      <c r="N78" s="96">
        <v>2.83</v>
      </c>
      <c r="O78" s="96">
        <v>3.4</v>
      </c>
      <c r="P78" s="96">
        <v>2.61</v>
      </c>
      <c r="Q78" s="96">
        <v>3.64</v>
      </c>
      <c r="R78" s="96">
        <v>3.36</v>
      </c>
      <c r="T78" s="97">
        <v>27</v>
      </c>
      <c r="U78" s="96">
        <v>140.52130199999999</v>
      </c>
      <c r="V78" s="96">
        <f t="shared" ref="V78:AJ78" si="84">D84*D85*D85/2</f>
        <v>56.744687500000005</v>
      </c>
      <c r="W78" s="96">
        <f t="shared" si="84"/>
        <v>39.018405999999999</v>
      </c>
      <c r="X78" s="96">
        <f t="shared" si="84"/>
        <v>16.169743999999998</v>
      </c>
      <c r="Y78" s="96">
        <f t="shared" si="84"/>
        <v>20.135857999999999</v>
      </c>
      <c r="Z78" s="96">
        <f t="shared" si="84"/>
        <v>25.617248999999994</v>
      </c>
      <c r="AA78" s="96">
        <f t="shared" si="84"/>
        <v>17.485085999999999</v>
      </c>
      <c r="AB78" s="96">
        <f t="shared" si="84"/>
        <v>6.6238739999999998</v>
      </c>
      <c r="AC78" s="96">
        <f t="shared" si="84"/>
        <v>7.8661500000000002</v>
      </c>
      <c r="AD78" s="96">
        <f t="shared" si="84"/>
        <v>6.847900000000001</v>
      </c>
      <c r="AE78" s="96">
        <f t="shared" si="84"/>
        <v>8.5490559999999984</v>
      </c>
      <c r="AF78" s="96">
        <f t="shared" si="84"/>
        <v>8.3476324999999996</v>
      </c>
      <c r="AG78" s="96">
        <f t="shared" si="84"/>
        <v>15.108769000000002</v>
      </c>
      <c r="AH78" s="96">
        <f t="shared" si="84"/>
        <v>4.41784</v>
      </c>
      <c r="AI78" s="96">
        <f t="shared" si="84"/>
        <v>0.36759799999999998</v>
      </c>
      <c r="AJ78" s="96">
        <f t="shared" si="84"/>
        <v>3.8420909999999999</v>
      </c>
      <c r="AL78" s="95" t="s">
        <v>544</v>
      </c>
      <c r="AM78" s="96"/>
      <c r="AN78" s="96">
        <v>4.91</v>
      </c>
      <c r="AO78" s="96">
        <v>4.25</v>
      </c>
      <c r="AP78" s="96">
        <v>4.8600000000000003</v>
      </c>
      <c r="AQ78" s="96">
        <v>4.22</v>
      </c>
      <c r="AR78" s="96">
        <v>4.59</v>
      </c>
      <c r="AS78" s="96">
        <v>5.93</v>
      </c>
      <c r="AT78" s="96">
        <v>6.17</v>
      </c>
      <c r="AU78" s="96">
        <v>6.46</v>
      </c>
      <c r="AV78" s="96">
        <v>5.84</v>
      </c>
      <c r="AW78" s="96">
        <v>7.51</v>
      </c>
      <c r="AX78" s="96">
        <v>8.66</v>
      </c>
      <c r="AY78" s="96">
        <v>9.9700000000000006</v>
      </c>
      <c r="AZ78" s="96">
        <v>9.7799999999999994</v>
      </c>
      <c r="BA78" s="96">
        <v>9.84</v>
      </c>
      <c r="BB78" s="96">
        <v>10.039999999999999</v>
      </c>
      <c r="BD78" s="97">
        <v>27</v>
      </c>
      <c r="BE78" s="96">
        <v>141.33763350000001</v>
      </c>
      <c r="BF78" s="96">
        <f t="shared" ref="BF78:BT78" si="85">AN84*AN85*AN85/2</f>
        <v>98.183847999999998</v>
      </c>
      <c r="BG78" s="96">
        <f t="shared" si="85"/>
        <v>60.019199999999998</v>
      </c>
      <c r="BH78" s="96">
        <f t="shared" si="85"/>
        <v>38.744062500000005</v>
      </c>
      <c r="BI78" s="96">
        <f t="shared" si="85"/>
        <v>29.547583999999993</v>
      </c>
      <c r="BJ78" s="96">
        <f t="shared" si="85"/>
        <v>29.505545999999995</v>
      </c>
      <c r="BK78" s="96">
        <f t="shared" si="85"/>
        <v>30.074558500000002</v>
      </c>
      <c r="BL78" s="96">
        <f t="shared" si="85"/>
        <v>61.93727599999999</v>
      </c>
      <c r="BM78" s="96">
        <f t="shared" si="85"/>
        <v>54.272475000000007</v>
      </c>
      <c r="BN78" s="96">
        <f t="shared" si="85"/>
        <v>88.014187499999991</v>
      </c>
      <c r="BO78" s="96">
        <f t="shared" si="85"/>
        <v>197.20130399999996</v>
      </c>
      <c r="BP78" s="96">
        <f t="shared" si="85"/>
        <v>274.79291450000005</v>
      </c>
      <c r="BQ78" s="96">
        <f t="shared" si="85"/>
        <v>245.26501200000004</v>
      </c>
      <c r="BR78" s="96">
        <f t="shared" si="85"/>
        <v>249.30901599999999</v>
      </c>
      <c r="BS78" s="96">
        <f t="shared" si="85"/>
        <v>308.96779999999995</v>
      </c>
      <c r="BT78" s="96">
        <f t="shared" si="85"/>
        <v>283.86957599999994</v>
      </c>
    </row>
    <row r="79" spans="1:72" s="68" customFormat="1" ht="12" customHeight="1">
      <c r="A79" s="84"/>
      <c r="B79" s="101" t="s">
        <v>515</v>
      </c>
      <c r="C79" s="99"/>
      <c r="D79" s="99">
        <v>4.37</v>
      </c>
      <c r="E79" s="99">
        <v>4.01</v>
      </c>
      <c r="F79" s="99">
        <v>3.68</v>
      </c>
      <c r="G79" s="99">
        <v>3.1</v>
      </c>
      <c r="H79" s="99">
        <v>3.03</v>
      </c>
      <c r="I79" s="99">
        <v>2.38</v>
      </c>
      <c r="J79" s="99">
        <v>2.36</v>
      </c>
      <c r="K79" s="99">
        <v>2.1800000000000002</v>
      </c>
      <c r="L79" s="99">
        <v>2.5299999999999998</v>
      </c>
      <c r="M79" s="99">
        <v>2.36</v>
      </c>
      <c r="N79" s="99">
        <v>2.54</v>
      </c>
      <c r="O79" s="99">
        <v>2.31</v>
      </c>
      <c r="P79" s="99">
        <v>2.2200000000000002</v>
      </c>
      <c r="Q79" s="99">
        <v>3.31</v>
      </c>
      <c r="R79" s="99">
        <v>3.04</v>
      </c>
      <c r="T79" s="97">
        <v>28</v>
      </c>
      <c r="U79" s="96">
        <v>130.34391200000002</v>
      </c>
      <c r="V79" s="96">
        <f t="shared" ref="V79:AJ79" si="86">D86*D87*D87/2</f>
        <v>61.031306000000001</v>
      </c>
      <c r="W79" s="96">
        <f t="shared" si="86"/>
        <v>32.125392000000005</v>
      </c>
      <c r="X79" s="96">
        <f t="shared" si="86"/>
        <v>20.144387500000001</v>
      </c>
      <c r="Y79" s="96">
        <f t="shared" si="86"/>
        <v>12.532401</v>
      </c>
      <c r="Z79" s="96">
        <f t="shared" si="86"/>
        <v>21.189731999999999</v>
      </c>
      <c r="AA79" s="96">
        <f t="shared" si="86"/>
        <v>14.654033999999999</v>
      </c>
      <c r="AB79" s="96">
        <f t="shared" si="86"/>
        <v>8.6089079999999996</v>
      </c>
      <c r="AC79" s="96">
        <f t="shared" si="86"/>
        <v>5.6044239999999999</v>
      </c>
      <c r="AD79" s="96">
        <f t="shared" si="86"/>
        <v>5.4914734999999997</v>
      </c>
      <c r="AE79" s="96">
        <f t="shared" si="86"/>
        <v>5.3483360000000006</v>
      </c>
      <c r="AF79" s="96">
        <f t="shared" si="86"/>
        <v>7.676928000000002</v>
      </c>
      <c r="AG79" s="96">
        <f t="shared" si="86"/>
        <v>13.995000000000001</v>
      </c>
      <c r="AH79" s="96">
        <f t="shared" si="86"/>
        <v>1.9203865</v>
      </c>
      <c r="AI79" s="96">
        <f t="shared" si="86"/>
        <v>2.5627079999999998</v>
      </c>
      <c r="AJ79" s="96">
        <f t="shared" si="86"/>
        <v>4.2257600000000002</v>
      </c>
      <c r="AL79" s="101" t="s">
        <v>515</v>
      </c>
      <c r="AM79" s="99"/>
      <c r="AN79" s="99">
        <v>4.4000000000000004</v>
      </c>
      <c r="AO79" s="99">
        <v>4.0999999999999996</v>
      </c>
      <c r="AP79" s="99">
        <v>4.42</v>
      </c>
      <c r="AQ79" s="99">
        <v>3.69</v>
      </c>
      <c r="AR79" s="99">
        <v>4.33</v>
      </c>
      <c r="AS79" s="99">
        <v>5.33</v>
      </c>
      <c r="AT79" s="99">
        <v>5.59</v>
      </c>
      <c r="AU79" s="99">
        <v>6.27</v>
      </c>
      <c r="AV79" s="99">
        <v>5.19</v>
      </c>
      <c r="AW79" s="99">
        <v>7.14</v>
      </c>
      <c r="AX79" s="99">
        <v>7.46</v>
      </c>
      <c r="AY79" s="99">
        <v>6.96</v>
      </c>
      <c r="AZ79" s="99">
        <v>7.55</v>
      </c>
      <c r="BA79" s="99">
        <v>8.14</v>
      </c>
      <c r="BB79" s="99">
        <v>8.01</v>
      </c>
      <c r="BD79" s="97">
        <v>28</v>
      </c>
      <c r="BE79" s="96">
        <v>123.43060799999999</v>
      </c>
      <c r="BF79" s="96">
        <f t="shared" ref="BF79:BT79" si="87">AN86*AN87*AN87/2</f>
        <v>76.386944</v>
      </c>
      <c r="BG79" s="96">
        <f t="shared" si="87"/>
        <v>55.76011350000001</v>
      </c>
      <c r="BH79" s="96">
        <f t="shared" si="87"/>
        <v>33.434855999999989</v>
      </c>
      <c r="BI79" s="96">
        <f t="shared" si="87"/>
        <v>20.692399999999999</v>
      </c>
      <c r="BJ79" s="96">
        <f t="shared" si="87"/>
        <v>33.220503999999998</v>
      </c>
      <c r="BK79" s="96">
        <f t="shared" si="87"/>
        <v>19.643903999999999</v>
      </c>
      <c r="BL79" s="96">
        <f t="shared" si="87"/>
        <v>16.379707</v>
      </c>
      <c r="BM79" s="96">
        <f t="shared" si="87"/>
        <v>16.268385500000001</v>
      </c>
      <c r="BN79" s="96">
        <f t="shared" si="87"/>
        <v>13.230015999999999</v>
      </c>
      <c r="BO79" s="96">
        <f t="shared" si="87"/>
        <v>36.07885799999999</v>
      </c>
      <c r="BP79" s="96">
        <f t="shared" si="87"/>
        <v>57.213100000000004</v>
      </c>
      <c r="BQ79" s="96">
        <f t="shared" si="87"/>
        <v>50.410587499999998</v>
      </c>
      <c r="BR79" s="96">
        <f t="shared" si="87"/>
        <v>32.964204999999993</v>
      </c>
      <c r="BS79" s="96">
        <f t="shared" si="87"/>
        <v>48.989043000000009</v>
      </c>
      <c r="BT79" s="96">
        <f t="shared" si="87"/>
        <v>45.922265999999993</v>
      </c>
    </row>
    <row r="80" spans="1:72" s="68" customFormat="1" ht="12" customHeight="1">
      <c r="B80" s="95" t="s">
        <v>545</v>
      </c>
      <c r="C80" s="109"/>
      <c r="D80" s="109">
        <v>5.51</v>
      </c>
      <c r="E80" s="109">
        <v>4.93</v>
      </c>
      <c r="F80" s="109">
        <v>4.13</v>
      </c>
      <c r="G80" s="109">
        <v>3.05</v>
      </c>
      <c r="H80" s="109">
        <v>3.6</v>
      </c>
      <c r="I80" s="96">
        <v>3.24</v>
      </c>
      <c r="J80" s="109">
        <v>3.03</v>
      </c>
      <c r="K80" s="109">
        <v>2.29</v>
      </c>
      <c r="L80" s="109">
        <v>3.03</v>
      </c>
      <c r="M80" s="109">
        <v>3.04</v>
      </c>
      <c r="N80" s="109">
        <v>2.54</v>
      </c>
      <c r="O80" s="109">
        <v>2.54</v>
      </c>
      <c r="P80" s="109">
        <v>2.3199999999999998</v>
      </c>
      <c r="Q80" s="109">
        <v>2.89</v>
      </c>
      <c r="R80" s="109">
        <v>2.5499999999999998</v>
      </c>
      <c r="T80" s="97">
        <v>29</v>
      </c>
      <c r="U80" s="127">
        <v>123.78634500000001</v>
      </c>
      <c r="V80" s="128">
        <f t="shared" ref="V80:AJ80" si="88">D88*D89*D89/2</f>
        <v>94.330987500000006</v>
      </c>
      <c r="W80" s="128">
        <f t="shared" si="88"/>
        <v>0</v>
      </c>
      <c r="X80" s="128">
        <f t="shared" si="88"/>
        <v>0</v>
      </c>
      <c r="Y80" s="128">
        <f t="shared" si="88"/>
        <v>0</v>
      </c>
      <c r="Z80" s="128">
        <f t="shared" si="88"/>
        <v>0</v>
      </c>
      <c r="AA80" s="128">
        <f t="shared" si="88"/>
        <v>0</v>
      </c>
      <c r="AB80" s="128">
        <f t="shared" si="88"/>
        <v>0</v>
      </c>
      <c r="AC80" s="128">
        <f t="shared" si="88"/>
        <v>0</v>
      </c>
      <c r="AD80" s="128">
        <f t="shared" si="88"/>
        <v>0</v>
      </c>
      <c r="AE80" s="128">
        <f t="shared" si="88"/>
        <v>0</v>
      </c>
      <c r="AF80" s="128">
        <f t="shared" si="88"/>
        <v>0</v>
      </c>
      <c r="AG80" s="128">
        <f t="shared" si="88"/>
        <v>0</v>
      </c>
      <c r="AH80" s="128">
        <f t="shared" si="88"/>
        <v>0</v>
      </c>
      <c r="AI80" s="128">
        <f t="shared" si="88"/>
        <v>0</v>
      </c>
      <c r="AJ80" s="128">
        <f t="shared" si="88"/>
        <v>0</v>
      </c>
      <c r="AL80" s="95" t="s">
        <v>545</v>
      </c>
      <c r="AM80" s="109"/>
      <c r="AN80" s="109">
        <v>6.53</v>
      </c>
      <c r="AO80" s="109">
        <v>5.97</v>
      </c>
      <c r="AP80" s="109">
        <v>4.8099999999999996</v>
      </c>
      <c r="AQ80" s="109">
        <v>4.59</v>
      </c>
      <c r="AR80" s="109">
        <v>4.83</v>
      </c>
      <c r="AS80" s="109">
        <v>4.42</v>
      </c>
      <c r="AT80" s="109">
        <v>4.4000000000000004</v>
      </c>
      <c r="AU80" s="109">
        <v>4.59</v>
      </c>
      <c r="AV80" s="109">
        <v>4.8600000000000003</v>
      </c>
      <c r="AW80" s="109">
        <v>5.52</v>
      </c>
      <c r="AX80" s="109">
        <v>5.47</v>
      </c>
      <c r="AY80" s="109">
        <v>6.3</v>
      </c>
      <c r="AZ80" s="109">
        <v>5.32</v>
      </c>
      <c r="BA80" s="109">
        <v>6.58</v>
      </c>
      <c r="BB80" s="109">
        <v>6.1</v>
      </c>
      <c r="BD80" s="97">
        <v>29</v>
      </c>
      <c r="BE80" s="96">
        <v>113.571648</v>
      </c>
      <c r="BF80" s="96">
        <f t="shared" ref="BF80:BT80" si="89">AN88*AN89*AN89/2</f>
        <v>81.666143999999989</v>
      </c>
      <c r="BG80" s="96">
        <f t="shared" si="89"/>
        <v>68.523272999999989</v>
      </c>
      <c r="BH80" s="96">
        <f t="shared" si="89"/>
        <v>51.5696625</v>
      </c>
      <c r="BI80" s="96">
        <f t="shared" si="89"/>
        <v>33.943481000000006</v>
      </c>
      <c r="BJ80" s="96">
        <f t="shared" si="89"/>
        <v>25.5792</v>
      </c>
      <c r="BK80" s="96">
        <f t="shared" si="89"/>
        <v>32.521942000000003</v>
      </c>
      <c r="BL80" s="96">
        <f t="shared" si="89"/>
        <v>35.957707999999997</v>
      </c>
      <c r="BM80" s="96">
        <f t="shared" si="89"/>
        <v>63.667856</v>
      </c>
      <c r="BN80" s="96">
        <f t="shared" si="89"/>
        <v>50.424479999999988</v>
      </c>
      <c r="BO80" s="96">
        <f t="shared" si="89"/>
        <v>52.911199999999994</v>
      </c>
      <c r="BP80" s="96">
        <f t="shared" si="89"/>
        <v>71.993409999999997</v>
      </c>
      <c r="BQ80" s="96">
        <f t="shared" si="89"/>
        <v>91.462812499999998</v>
      </c>
      <c r="BR80" s="128">
        <f t="shared" si="89"/>
        <v>0</v>
      </c>
      <c r="BS80" s="128">
        <f t="shared" si="89"/>
        <v>0</v>
      </c>
      <c r="BT80" s="128">
        <f t="shared" si="89"/>
        <v>0</v>
      </c>
    </row>
    <row r="81" spans="1:72" s="68" customFormat="1" ht="12" customHeight="1">
      <c r="B81" s="95" t="s">
        <v>515</v>
      </c>
      <c r="C81" s="99"/>
      <c r="D81" s="99">
        <v>5.68</v>
      </c>
      <c r="E81" s="99">
        <v>4.66</v>
      </c>
      <c r="F81" s="99">
        <v>3.92</v>
      </c>
      <c r="G81" s="99">
        <v>2.78</v>
      </c>
      <c r="H81" s="99">
        <v>3.36</v>
      </c>
      <c r="I81" s="99">
        <v>2.95</v>
      </c>
      <c r="J81" s="99">
        <v>2.72</v>
      </c>
      <c r="K81" s="99">
        <v>2.08</v>
      </c>
      <c r="L81" s="99">
        <v>2.34</v>
      </c>
      <c r="M81" s="99">
        <v>2.35</v>
      </c>
      <c r="N81" s="99">
        <v>1.84</v>
      </c>
      <c r="O81" s="99">
        <v>2.2799999999999998</v>
      </c>
      <c r="P81" s="99">
        <v>2.2999999999999998</v>
      </c>
      <c r="Q81" s="99">
        <v>2.74</v>
      </c>
      <c r="R81" s="99">
        <v>2.31</v>
      </c>
      <c r="T81" s="97">
        <v>30</v>
      </c>
      <c r="U81" s="96">
        <v>92.433765500000007</v>
      </c>
      <c r="V81" s="96">
        <f t="shared" ref="V81:AJ81" si="90">D90*D91*D91/2</f>
        <v>56.236693500000001</v>
      </c>
      <c r="W81" s="96">
        <f t="shared" si="90"/>
        <v>48.714539499999994</v>
      </c>
      <c r="X81" s="96">
        <f t="shared" si="90"/>
        <v>17.050751999999999</v>
      </c>
      <c r="Y81" s="96">
        <f t="shared" si="90"/>
        <v>19.619872000000001</v>
      </c>
      <c r="Z81" s="96">
        <f t="shared" si="90"/>
        <v>22.984200000000001</v>
      </c>
      <c r="AA81" s="96">
        <f t="shared" si="90"/>
        <v>16.917862499999998</v>
      </c>
      <c r="AB81" s="96">
        <f t="shared" si="90"/>
        <v>4.7269169999999985</v>
      </c>
      <c r="AC81" s="96">
        <f t="shared" si="90"/>
        <v>3.2369919999999999</v>
      </c>
      <c r="AD81" s="96">
        <f t="shared" si="90"/>
        <v>7.8255770000000009</v>
      </c>
      <c r="AE81" s="96">
        <f t="shared" si="90"/>
        <v>1.5539374999999997</v>
      </c>
      <c r="AF81" s="96">
        <f t="shared" si="90"/>
        <v>6.1112160000000006</v>
      </c>
      <c r="AG81" s="96">
        <f t="shared" si="90"/>
        <v>2.2832280000000003</v>
      </c>
      <c r="AH81" s="96">
        <f t="shared" si="90"/>
        <v>0.18180450000000004</v>
      </c>
      <c r="AI81" s="96">
        <f t="shared" si="90"/>
        <v>2.9602E-2</v>
      </c>
      <c r="AJ81" s="96">
        <f t="shared" si="90"/>
        <v>3.6131529999999996</v>
      </c>
      <c r="AL81" s="95" t="s">
        <v>515</v>
      </c>
      <c r="AM81" s="99"/>
      <c r="AN81" s="99">
        <v>6.17</v>
      </c>
      <c r="AO81" s="99">
        <v>5.09</v>
      </c>
      <c r="AP81" s="99">
        <v>4.76</v>
      </c>
      <c r="AQ81" s="99">
        <v>4.32</v>
      </c>
      <c r="AR81" s="99">
        <v>4.75</v>
      </c>
      <c r="AS81" s="99">
        <v>4.26</v>
      </c>
      <c r="AT81" s="99">
        <v>4.32</v>
      </c>
      <c r="AU81" s="99">
        <v>3.94</v>
      </c>
      <c r="AV81" s="99">
        <v>4.84</v>
      </c>
      <c r="AW81" s="99">
        <v>5.03</v>
      </c>
      <c r="AX81" s="99">
        <v>5.12</v>
      </c>
      <c r="AY81" s="99">
        <v>5.15</v>
      </c>
      <c r="AZ81" s="99">
        <v>5.31</v>
      </c>
      <c r="BA81" s="99">
        <v>6.42</v>
      </c>
      <c r="BB81" s="99">
        <v>5.87</v>
      </c>
      <c r="BD81" s="97">
        <v>30</v>
      </c>
      <c r="BE81" s="96">
        <v>76.116771500000013</v>
      </c>
      <c r="BF81" s="96">
        <f t="shared" ref="BF81:BT81" si="91">AN90*AN91*AN91/2</f>
        <v>71.88912000000002</v>
      </c>
      <c r="BG81" s="96">
        <f t="shared" si="91"/>
        <v>59.852408000000004</v>
      </c>
      <c r="BH81" s="96">
        <f t="shared" si="91"/>
        <v>49.582487499999999</v>
      </c>
      <c r="BI81" s="96">
        <f t="shared" si="91"/>
        <v>22.791076</v>
      </c>
      <c r="BJ81" s="96">
        <f t="shared" si="91"/>
        <v>25.920486000000004</v>
      </c>
      <c r="BK81" s="96">
        <f t="shared" si="91"/>
        <v>22.228682500000001</v>
      </c>
      <c r="BL81" s="96">
        <f t="shared" si="91"/>
        <v>17.005627</v>
      </c>
      <c r="BM81" s="96">
        <f t="shared" si="91"/>
        <v>22.42962</v>
      </c>
      <c r="BN81" s="96">
        <f t="shared" si="91"/>
        <v>38.447859000000001</v>
      </c>
      <c r="BO81" s="96">
        <f t="shared" si="91"/>
        <v>35.675437499999994</v>
      </c>
      <c r="BP81" s="96">
        <f t="shared" si="91"/>
        <v>46.094903999999993</v>
      </c>
      <c r="BQ81" s="96">
        <f t="shared" si="91"/>
        <v>55.630173499999998</v>
      </c>
      <c r="BR81" s="96">
        <f t="shared" si="91"/>
        <v>86.685605999999979</v>
      </c>
      <c r="BS81" s="96">
        <f t="shared" si="91"/>
        <v>170.99085000000002</v>
      </c>
      <c r="BT81" s="96">
        <f t="shared" si="91"/>
        <v>145.049418</v>
      </c>
    </row>
    <row r="82" spans="1:72" s="68" customFormat="1" ht="12" customHeight="1">
      <c r="B82" s="100" t="s">
        <v>546</v>
      </c>
      <c r="C82" s="96"/>
      <c r="D82" s="96">
        <v>5.4</v>
      </c>
      <c r="E82" s="96">
        <v>4.34</v>
      </c>
      <c r="F82" s="96">
        <v>3.9</v>
      </c>
      <c r="G82" s="96">
        <v>3.33</v>
      </c>
      <c r="H82" s="96">
        <v>3.38</v>
      </c>
      <c r="I82" s="109">
        <v>2.92</v>
      </c>
      <c r="J82" s="96">
        <v>3.05</v>
      </c>
      <c r="K82" s="96">
        <v>2.74</v>
      </c>
      <c r="L82" s="96">
        <v>2.96</v>
      </c>
      <c r="M82" s="96">
        <v>2.8</v>
      </c>
      <c r="N82" s="96">
        <v>2.2799999999999998</v>
      </c>
      <c r="O82" s="96">
        <v>2.5</v>
      </c>
      <c r="P82" s="96">
        <v>2.79</v>
      </c>
      <c r="Q82" s="96">
        <v>2.39</v>
      </c>
      <c r="R82" s="96">
        <v>2.5</v>
      </c>
      <c r="T82" s="102" t="s">
        <v>519</v>
      </c>
      <c r="U82" s="103">
        <f>AVERAGE(U76:U79,U81)</f>
        <v>141.4446599</v>
      </c>
      <c r="V82" s="103">
        <f t="shared" ref="V82:AH82" si="92">AVERAGE(V76:V79,V81)</f>
        <v>65.386245800000012</v>
      </c>
      <c r="W82" s="103">
        <f t="shared" si="92"/>
        <v>42.852108700000002</v>
      </c>
      <c r="X82" s="103">
        <f t="shared" si="92"/>
        <v>22.445330899999995</v>
      </c>
      <c r="Y82" s="103">
        <f t="shared" si="92"/>
        <v>15.9737594</v>
      </c>
      <c r="Z82" s="103">
        <f t="shared" si="92"/>
        <v>21.291661999999999</v>
      </c>
      <c r="AA82" s="103">
        <f t="shared" si="92"/>
        <v>15.103691699999999</v>
      </c>
      <c r="AB82" s="103">
        <f t="shared" si="92"/>
        <v>9.0523430000000005</v>
      </c>
      <c r="AC82" s="103">
        <f t="shared" si="92"/>
        <v>5.8454238000000007</v>
      </c>
      <c r="AD82" s="103">
        <f t="shared" si="92"/>
        <v>8.1986545</v>
      </c>
      <c r="AE82" s="103">
        <f t="shared" si="92"/>
        <v>6.8559178999999997</v>
      </c>
      <c r="AF82" s="103">
        <f t="shared" si="92"/>
        <v>5.9537925000000005</v>
      </c>
      <c r="AG82" s="103">
        <f t="shared" si="92"/>
        <v>9.0618930000000013</v>
      </c>
      <c r="AH82" s="103">
        <f t="shared" si="92"/>
        <v>4.1923405999999996</v>
      </c>
      <c r="AI82" s="103">
        <f>AVERAGE(AI76:AI79,AI81)</f>
        <v>3.5974371000000005</v>
      </c>
      <c r="AJ82" s="103">
        <f>AVERAGE(AJ76:AJ79,AJ81)</f>
        <v>4.9290063000000002</v>
      </c>
      <c r="AL82" s="100" t="s">
        <v>546</v>
      </c>
      <c r="AM82" s="96"/>
      <c r="AN82" s="96">
        <v>6.19</v>
      </c>
      <c r="AO82" s="96">
        <v>5.61</v>
      </c>
      <c r="AP82" s="96">
        <v>4.87</v>
      </c>
      <c r="AQ82" s="96">
        <v>4.5199999999999996</v>
      </c>
      <c r="AR82" s="96">
        <v>4.54</v>
      </c>
      <c r="AS82" s="96">
        <v>4.6900000000000004</v>
      </c>
      <c r="AT82" s="96">
        <v>4.0999999999999996</v>
      </c>
      <c r="AU82" s="96">
        <v>4.29</v>
      </c>
      <c r="AV82" s="96">
        <v>4.54</v>
      </c>
      <c r="AW82" s="96">
        <v>5.19</v>
      </c>
      <c r="AX82" s="96">
        <v>5.62</v>
      </c>
      <c r="AY82" s="96">
        <v>5.63</v>
      </c>
      <c r="AZ82" s="96">
        <v>5.48</v>
      </c>
      <c r="BA82" s="96">
        <v>7.28</v>
      </c>
      <c r="BB82" s="96">
        <v>6.21</v>
      </c>
      <c r="BD82" s="102" t="s">
        <v>519</v>
      </c>
      <c r="BE82" s="103">
        <f t="shared" ref="BE82:BP82" si="93">AVERAGE(BE76:BE79,BE81)</f>
        <v>146.65460420000002</v>
      </c>
      <c r="BF82" s="103">
        <f t="shared" si="93"/>
        <v>95.844695700000017</v>
      </c>
      <c r="BG82" s="103">
        <f t="shared" si="93"/>
        <v>65.01392890000001</v>
      </c>
      <c r="BH82" s="103">
        <f t="shared" si="93"/>
        <v>45.288436000000004</v>
      </c>
      <c r="BI82" s="103">
        <f t="shared" si="93"/>
        <v>30.733354800000001</v>
      </c>
      <c r="BJ82" s="103">
        <f t="shared" si="93"/>
        <v>36.221552099999997</v>
      </c>
      <c r="BK82" s="103">
        <f t="shared" si="93"/>
        <v>31.408151799999995</v>
      </c>
      <c r="BL82" s="103">
        <f t="shared" si="93"/>
        <v>33.353202999999993</v>
      </c>
      <c r="BM82" s="103">
        <f t="shared" si="93"/>
        <v>32.012386599999999</v>
      </c>
      <c r="BN82" s="103">
        <f t="shared" si="93"/>
        <v>47.678715499999996</v>
      </c>
      <c r="BO82" s="103">
        <f t="shared" si="93"/>
        <v>81.575903099999991</v>
      </c>
      <c r="BP82" s="103">
        <f t="shared" si="93"/>
        <v>106.04530550000001</v>
      </c>
      <c r="BQ82" s="103">
        <f>AVERAGE(BQ76:BQ79,BQ81)</f>
        <v>104.0010796</v>
      </c>
      <c r="BR82" s="103">
        <f>AVERAGE(BR76:BR79,BR81)</f>
        <v>101.8423818</v>
      </c>
      <c r="BS82" s="103">
        <f t="shared" ref="BS82:BT82" si="94">AVERAGE(BS76:BS81)</f>
        <v>129.24365083333333</v>
      </c>
      <c r="BT82" s="103">
        <f t="shared" si="94"/>
        <v>112.3101758333333</v>
      </c>
    </row>
    <row r="83" spans="1:72" s="68" customFormat="1" ht="12" customHeight="1">
      <c r="B83" s="95" t="s">
        <v>515</v>
      </c>
      <c r="C83" s="99"/>
      <c r="D83" s="99">
        <v>4.87</v>
      </c>
      <c r="E83" s="99">
        <v>4.34</v>
      </c>
      <c r="F83" s="99">
        <v>3.73</v>
      </c>
      <c r="G83" s="99">
        <v>3.08</v>
      </c>
      <c r="H83" s="99">
        <v>3.11</v>
      </c>
      <c r="I83" s="99">
        <v>2.91</v>
      </c>
      <c r="J83" s="99">
        <v>3.04</v>
      </c>
      <c r="K83" s="99">
        <v>2.35</v>
      </c>
      <c r="L83" s="99">
        <v>2.91</v>
      </c>
      <c r="M83" s="99">
        <v>2.73</v>
      </c>
      <c r="N83" s="99">
        <v>1.71</v>
      </c>
      <c r="O83" s="99">
        <v>2.42</v>
      </c>
      <c r="P83" s="99">
        <v>2.44</v>
      </c>
      <c r="Q83" s="99">
        <v>1.87</v>
      </c>
      <c r="R83" s="99">
        <v>2.2200000000000002</v>
      </c>
      <c r="T83" s="106" t="s">
        <v>520</v>
      </c>
      <c r="U83" s="107">
        <f>AVERAGE(STDEV(U76:U79,U81))</f>
        <v>35.406290349007946</v>
      </c>
      <c r="V83" s="107">
        <f t="shared" ref="V83:AJ83" si="95">AVERAGE(STDEV(V76:V79,V81))</f>
        <v>13.521037528216793</v>
      </c>
      <c r="W83" s="107">
        <f t="shared" si="95"/>
        <v>8.397004255061745</v>
      </c>
      <c r="X83" s="107">
        <f>AVERAGE(STDEV(X76:X79,X81))</f>
        <v>6.7446549352840135</v>
      </c>
      <c r="Y83" s="107">
        <f t="shared" si="95"/>
        <v>3.873986192823339</v>
      </c>
      <c r="Z83" s="107">
        <f t="shared" si="95"/>
        <v>3.4274073640948219</v>
      </c>
      <c r="AA83" s="107">
        <f t="shared" si="95"/>
        <v>2.1026660389960945</v>
      </c>
      <c r="AB83" s="107">
        <f t="shared" si="95"/>
        <v>3.703559304181586</v>
      </c>
      <c r="AC83" s="107">
        <f t="shared" si="95"/>
        <v>1.9170441715644442</v>
      </c>
      <c r="AD83" s="107">
        <f t="shared" si="95"/>
        <v>2.6498420868223449</v>
      </c>
      <c r="AE83" s="107">
        <f t="shared" si="95"/>
        <v>3.4792214890631814</v>
      </c>
      <c r="AF83" s="107">
        <f t="shared" si="95"/>
        <v>2.1404730433501733</v>
      </c>
      <c r="AG83" s="107">
        <f t="shared" si="95"/>
        <v>5.3836380311348035</v>
      </c>
      <c r="AH83" s="107">
        <f t="shared" si="95"/>
        <v>3.2400847547998137</v>
      </c>
      <c r="AI83" s="107">
        <f t="shared" si="95"/>
        <v>4.3916853813238443</v>
      </c>
      <c r="AJ83" s="107">
        <f t="shared" si="95"/>
        <v>1.4523960029334106</v>
      </c>
      <c r="AL83" s="95" t="s">
        <v>515</v>
      </c>
      <c r="AM83" s="99"/>
      <c r="AN83" s="99">
        <v>5.92</v>
      </c>
      <c r="AO83" s="99">
        <v>5.07</v>
      </c>
      <c r="AP83" s="99">
        <v>4.54</v>
      </c>
      <c r="AQ83" s="99">
        <v>4.09</v>
      </c>
      <c r="AR83" s="99">
        <v>4.09</v>
      </c>
      <c r="AS83" s="99">
        <v>4.38</v>
      </c>
      <c r="AT83" s="99">
        <v>3.85</v>
      </c>
      <c r="AU83" s="99">
        <v>3.83</v>
      </c>
      <c r="AV83" s="99">
        <v>4.29</v>
      </c>
      <c r="AW83" s="99">
        <v>5.16</v>
      </c>
      <c r="AX83" s="99">
        <v>5.35</v>
      </c>
      <c r="AY83" s="99">
        <v>5.5</v>
      </c>
      <c r="AZ83" s="99">
        <v>4.88</v>
      </c>
      <c r="BA83" s="99">
        <v>5.52</v>
      </c>
      <c r="BB83" s="99">
        <v>5.5</v>
      </c>
      <c r="BD83" s="106" t="s">
        <v>520</v>
      </c>
      <c r="BE83" s="107">
        <f t="shared" ref="BE83:BQ83" si="96">AVERAGE(STDEV(BE76:BE79,BE81))</f>
        <v>51.197813011211487</v>
      </c>
      <c r="BF83" s="107">
        <f t="shared" si="96"/>
        <v>21.947243317595877</v>
      </c>
      <c r="BG83" s="107">
        <f t="shared" si="96"/>
        <v>9.2099327561770323</v>
      </c>
      <c r="BH83" s="107">
        <f t="shared" si="96"/>
        <v>8.8103618345831158</v>
      </c>
      <c r="BI83" s="107">
        <f t="shared" si="96"/>
        <v>9.5086250078641186</v>
      </c>
      <c r="BJ83" s="107">
        <f t="shared" si="96"/>
        <v>11.146399825975559</v>
      </c>
      <c r="BK83" s="107">
        <f t="shared" si="96"/>
        <v>11.005579237991842</v>
      </c>
      <c r="BL83" s="107">
        <f t="shared" si="96"/>
        <v>18.977278460616624</v>
      </c>
      <c r="BM83" s="107">
        <f t="shared" si="96"/>
        <v>14.565175677609179</v>
      </c>
      <c r="BN83" s="107">
        <f t="shared" si="96"/>
        <v>27.473522090729034</v>
      </c>
      <c r="BO83" s="107">
        <f t="shared" si="96"/>
        <v>66.782920988473734</v>
      </c>
      <c r="BP83" s="107">
        <f t="shared" si="96"/>
        <v>95.250226332563059</v>
      </c>
      <c r="BQ83" s="107">
        <f t="shared" si="96"/>
        <v>80.530772419376817</v>
      </c>
      <c r="BR83" s="107">
        <f>AVERAGE(STDEV(BR76:BR79,BR81))</f>
        <v>84.822846741070407</v>
      </c>
      <c r="BS83" s="107">
        <f t="shared" ref="BS83:BT83" si="97">AVERAGE(STDEV(BS76:BS81))</f>
        <v>107.29845280551095</v>
      </c>
      <c r="BT83" s="107">
        <f t="shared" si="97"/>
        <v>97.893272925750381</v>
      </c>
    </row>
    <row r="84" spans="1:72" s="68" customFormat="1" ht="12" customHeight="1">
      <c r="B84" s="100" t="s">
        <v>547</v>
      </c>
      <c r="C84" s="96"/>
      <c r="D84" s="96">
        <v>5.03</v>
      </c>
      <c r="E84" s="96">
        <v>4.28</v>
      </c>
      <c r="F84" s="96">
        <v>3.28</v>
      </c>
      <c r="G84" s="96">
        <v>3.61</v>
      </c>
      <c r="H84" s="96">
        <v>4.0199999999999996</v>
      </c>
      <c r="I84" s="96">
        <v>3.48</v>
      </c>
      <c r="J84" s="96">
        <v>2.92</v>
      </c>
      <c r="K84" s="96">
        <v>3</v>
      </c>
      <c r="L84" s="96">
        <v>2.48</v>
      </c>
      <c r="M84" s="96">
        <v>2.78</v>
      </c>
      <c r="N84" s="96">
        <v>2.65</v>
      </c>
      <c r="O84" s="96">
        <v>3.38</v>
      </c>
      <c r="P84" s="96">
        <v>2.2999999999999998</v>
      </c>
      <c r="Q84" s="96">
        <v>1.24</v>
      </c>
      <c r="R84" s="96">
        <v>1.98</v>
      </c>
      <c r="T84" s="82"/>
      <c r="U84" s="82"/>
      <c r="V84" s="82"/>
      <c r="W84" s="82"/>
      <c r="X84" s="82"/>
      <c r="Y84" s="82"/>
      <c r="AL84" s="100" t="s">
        <v>547</v>
      </c>
      <c r="AM84" s="96"/>
      <c r="AN84" s="96">
        <v>5.96</v>
      </c>
      <c r="AO84" s="96">
        <v>5.21</v>
      </c>
      <c r="AP84" s="96">
        <v>4.29</v>
      </c>
      <c r="AQ84" s="96">
        <v>4.18</v>
      </c>
      <c r="AR84" s="96">
        <v>4.13</v>
      </c>
      <c r="AS84" s="96">
        <v>4.37</v>
      </c>
      <c r="AT84" s="96">
        <v>5.68</v>
      </c>
      <c r="AU84" s="96">
        <v>5.0199999999999996</v>
      </c>
      <c r="AV84" s="96">
        <v>6.15</v>
      </c>
      <c r="AW84" s="96">
        <v>8.43</v>
      </c>
      <c r="AX84" s="96">
        <v>9.49</v>
      </c>
      <c r="AY84" s="96">
        <v>7.94</v>
      </c>
      <c r="AZ84" s="96">
        <v>8.0299999999999994</v>
      </c>
      <c r="BA84" s="96">
        <v>9.19</v>
      </c>
      <c r="BB84" s="96">
        <v>9.1199999999999992</v>
      </c>
      <c r="BD84" s="82"/>
      <c r="BE84" s="122"/>
      <c r="BF84" s="122"/>
      <c r="BG84" s="122"/>
      <c r="BH84" s="122"/>
      <c r="BI84" s="122"/>
      <c r="BJ84" s="122"/>
      <c r="BK84" s="122"/>
      <c r="BL84" s="122"/>
      <c r="BM84" s="122"/>
      <c r="BN84" s="122"/>
      <c r="BO84" s="122"/>
      <c r="BP84" s="122"/>
      <c r="BQ84" s="122"/>
      <c r="BR84" s="122"/>
      <c r="BS84" s="122"/>
      <c r="BT84" s="122"/>
    </row>
    <row r="85" spans="1:72" s="68" customFormat="1" ht="12" customHeight="1">
      <c r="B85" s="101" t="s">
        <v>515</v>
      </c>
      <c r="C85" s="99"/>
      <c r="D85" s="99">
        <v>4.75</v>
      </c>
      <c r="E85" s="99">
        <v>4.2699999999999996</v>
      </c>
      <c r="F85" s="99">
        <v>3.14</v>
      </c>
      <c r="G85" s="99">
        <v>3.34</v>
      </c>
      <c r="H85" s="99">
        <v>3.57</v>
      </c>
      <c r="I85" s="99">
        <v>3.17</v>
      </c>
      <c r="J85" s="99">
        <v>2.13</v>
      </c>
      <c r="K85" s="99">
        <v>2.29</v>
      </c>
      <c r="L85" s="99">
        <v>2.35</v>
      </c>
      <c r="M85" s="99">
        <v>2.48</v>
      </c>
      <c r="N85" s="99">
        <v>2.5099999999999998</v>
      </c>
      <c r="O85" s="99">
        <v>2.99</v>
      </c>
      <c r="P85" s="99">
        <v>1.96</v>
      </c>
      <c r="Q85" s="99">
        <v>0.77</v>
      </c>
      <c r="R85" s="99">
        <v>1.97</v>
      </c>
      <c r="T85" s="82" t="s">
        <v>580</v>
      </c>
      <c r="U85" s="82"/>
      <c r="V85" s="82"/>
      <c r="W85" s="82"/>
      <c r="X85" s="82"/>
      <c r="Y85" s="82"/>
      <c r="AL85" s="101" t="s">
        <v>515</v>
      </c>
      <c r="AM85" s="99"/>
      <c r="AN85" s="99">
        <v>5.74</v>
      </c>
      <c r="AO85" s="99">
        <v>4.8</v>
      </c>
      <c r="AP85" s="99">
        <v>4.25</v>
      </c>
      <c r="AQ85" s="99">
        <v>3.76</v>
      </c>
      <c r="AR85" s="99">
        <v>3.78</v>
      </c>
      <c r="AS85" s="99">
        <v>3.71</v>
      </c>
      <c r="AT85" s="99">
        <v>4.67</v>
      </c>
      <c r="AU85" s="99">
        <v>4.6500000000000004</v>
      </c>
      <c r="AV85" s="99">
        <v>5.35</v>
      </c>
      <c r="AW85" s="99">
        <v>6.84</v>
      </c>
      <c r="AX85" s="99">
        <v>7.61</v>
      </c>
      <c r="AY85" s="99">
        <v>7.86</v>
      </c>
      <c r="AZ85" s="99">
        <v>7.88</v>
      </c>
      <c r="BA85" s="99">
        <v>8.1999999999999993</v>
      </c>
      <c r="BB85" s="99">
        <v>7.89</v>
      </c>
      <c r="BD85" s="82" t="s">
        <v>581</v>
      </c>
      <c r="BE85" s="122"/>
      <c r="BF85" s="122"/>
      <c r="BG85" s="122"/>
      <c r="BH85" s="122"/>
      <c r="BI85" s="122"/>
      <c r="BJ85" s="122"/>
      <c r="BK85" s="122"/>
      <c r="BL85" s="122"/>
      <c r="BM85" s="122"/>
      <c r="BN85" s="122"/>
      <c r="BO85" s="122"/>
      <c r="BP85" s="122"/>
      <c r="BQ85" s="122"/>
      <c r="BR85" s="122"/>
      <c r="BS85" s="122"/>
      <c r="BT85" s="122"/>
    </row>
    <row r="86" spans="1:72" s="68" customFormat="1" ht="12" customHeight="1">
      <c r="B86" s="95" t="s">
        <v>549</v>
      </c>
      <c r="C86" s="96"/>
      <c r="D86" s="96">
        <v>5.32</v>
      </c>
      <c r="E86" s="96">
        <v>4.16</v>
      </c>
      <c r="F86" s="96">
        <v>3.59</v>
      </c>
      <c r="G86" s="96">
        <v>3.22</v>
      </c>
      <c r="H86" s="96">
        <v>3.54</v>
      </c>
      <c r="I86" s="96">
        <v>3.13</v>
      </c>
      <c r="J86" s="96">
        <v>2.94</v>
      </c>
      <c r="K86" s="96">
        <v>2.72</v>
      </c>
      <c r="L86" s="96">
        <v>2.83</v>
      </c>
      <c r="M86" s="96">
        <v>2.38</v>
      </c>
      <c r="N86" s="96">
        <v>3.06</v>
      </c>
      <c r="O86" s="96">
        <v>3.11</v>
      </c>
      <c r="P86" s="96">
        <v>1.73</v>
      </c>
      <c r="Q86" s="96">
        <v>1.86</v>
      </c>
      <c r="R86" s="96">
        <v>2.2000000000000002</v>
      </c>
      <c r="T86" s="93"/>
      <c r="U86" s="92">
        <f t="shared" ref="U86:AJ86" si="98">C31</f>
        <v>0</v>
      </c>
      <c r="V86" s="92">
        <f t="shared" si="98"/>
        <v>3</v>
      </c>
      <c r="W86" s="92">
        <f t="shared" si="98"/>
        <v>6</v>
      </c>
      <c r="X86" s="92">
        <f t="shared" si="98"/>
        <v>9</v>
      </c>
      <c r="Y86" s="92">
        <f t="shared" si="98"/>
        <v>14</v>
      </c>
      <c r="Z86" s="92">
        <f t="shared" si="98"/>
        <v>17</v>
      </c>
      <c r="AA86" s="92">
        <f t="shared" si="98"/>
        <v>21</v>
      </c>
      <c r="AB86" s="92">
        <f t="shared" si="98"/>
        <v>25</v>
      </c>
      <c r="AC86" s="92">
        <f t="shared" si="98"/>
        <v>28</v>
      </c>
      <c r="AD86" s="92">
        <f t="shared" si="98"/>
        <v>31</v>
      </c>
      <c r="AE86" s="92">
        <f t="shared" si="98"/>
        <v>35</v>
      </c>
      <c r="AF86" s="92">
        <f t="shared" si="98"/>
        <v>38</v>
      </c>
      <c r="AG86" s="92">
        <f t="shared" si="98"/>
        <v>43</v>
      </c>
      <c r="AH86" s="92">
        <f t="shared" si="98"/>
        <v>48</v>
      </c>
      <c r="AI86" s="92">
        <f t="shared" si="98"/>
        <v>52</v>
      </c>
      <c r="AJ86" s="92">
        <f t="shared" si="98"/>
        <v>55</v>
      </c>
      <c r="AL86" s="95" t="s">
        <v>549</v>
      </c>
      <c r="AM86" s="96"/>
      <c r="AN86" s="96">
        <v>5.92</v>
      </c>
      <c r="AO86" s="96">
        <v>5.07</v>
      </c>
      <c r="AP86" s="96">
        <v>4.68</v>
      </c>
      <c r="AQ86" s="96">
        <v>3.58</v>
      </c>
      <c r="AR86" s="96">
        <v>4.28</v>
      </c>
      <c r="AS86" s="96">
        <v>3.48</v>
      </c>
      <c r="AT86" s="96">
        <v>3.26</v>
      </c>
      <c r="AU86" s="96">
        <v>3.79</v>
      </c>
      <c r="AV86" s="96">
        <v>3.02</v>
      </c>
      <c r="AW86" s="96">
        <v>4.21</v>
      </c>
      <c r="AX86" s="96">
        <v>5.18</v>
      </c>
      <c r="AY86" s="96">
        <v>4.87</v>
      </c>
      <c r="AZ86" s="96">
        <v>4.0999999999999996</v>
      </c>
      <c r="BA86" s="96">
        <v>4.8600000000000003</v>
      </c>
      <c r="BB86" s="96">
        <v>4.68</v>
      </c>
      <c r="BD86" s="93"/>
      <c r="BE86" s="92">
        <f t="shared" ref="BE86:BT86" si="99">AM31</f>
        <v>0</v>
      </c>
      <c r="BF86" s="92">
        <f t="shared" si="99"/>
        <v>3</v>
      </c>
      <c r="BG86" s="92">
        <f t="shared" si="99"/>
        <v>6</v>
      </c>
      <c r="BH86" s="92">
        <f t="shared" si="99"/>
        <v>9</v>
      </c>
      <c r="BI86" s="92">
        <f t="shared" si="99"/>
        <v>14</v>
      </c>
      <c r="BJ86" s="92">
        <f t="shared" si="99"/>
        <v>17</v>
      </c>
      <c r="BK86" s="92">
        <f t="shared" si="99"/>
        <v>21</v>
      </c>
      <c r="BL86" s="92">
        <f t="shared" si="99"/>
        <v>25</v>
      </c>
      <c r="BM86" s="92">
        <f t="shared" si="99"/>
        <v>28</v>
      </c>
      <c r="BN86" s="92">
        <f t="shared" si="99"/>
        <v>31</v>
      </c>
      <c r="BO86" s="92">
        <f t="shared" si="99"/>
        <v>35</v>
      </c>
      <c r="BP86" s="92">
        <f t="shared" si="99"/>
        <v>38</v>
      </c>
      <c r="BQ86" s="92">
        <f t="shared" si="99"/>
        <v>43</v>
      </c>
      <c r="BR86" s="92">
        <f t="shared" si="99"/>
        <v>48</v>
      </c>
      <c r="BS86" s="92">
        <f t="shared" si="99"/>
        <v>52</v>
      </c>
      <c r="BT86" s="92">
        <f t="shared" si="99"/>
        <v>55</v>
      </c>
    </row>
    <row r="87" spans="1:72" s="68" customFormat="1" ht="12" customHeight="1">
      <c r="A87" s="110"/>
      <c r="B87" s="101" t="s">
        <v>515</v>
      </c>
      <c r="C87" s="99"/>
      <c r="D87" s="99">
        <v>4.79</v>
      </c>
      <c r="E87" s="99">
        <v>3.93</v>
      </c>
      <c r="F87" s="99">
        <v>3.35</v>
      </c>
      <c r="G87" s="99">
        <v>2.79</v>
      </c>
      <c r="H87" s="99">
        <v>3.46</v>
      </c>
      <c r="I87" s="99">
        <v>3.06</v>
      </c>
      <c r="J87" s="99">
        <v>2.42</v>
      </c>
      <c r="K87" s="99">
        <v>2.0299999999999998</v>
      </c>
      <c r="L87" s="99">
        <v>1.97</v>
      </c>
      <c r="M87" s="99">
        <v>2.12</v>
      </c>
      <c r="N87" s="99">
        <v>2.2400000000000002</v>
      </c>
      <c r="O87" s="99">
        <v>3</v>
      </c>
      <c r="P87" s="99">
        <v>1.49</v>
      </c>
      <c r="Q87" s="99">
        <v>1.66</v>
      </c>
      <c r="R87" s="99">
        <v>1.96</v>
      </c>
      <c r="T87" s="97" t="s">
        <v>582</v>
      </c>
      <c r="U87" s="96">
        <f>U38/U38</f>
        <v>1</v>
      </c>
      <c r="V87" s="96">
        <f>V38/$U$38</f>
        <v>1.4626246684735142</v>
      </c>
      <c r="W87" s="96">
        <f>W38/$U$38</f>
        <v>1.6540658601642069</v>
      </c>
      <c r="X87" s="96">
        <f>X38/$U$38</f>
        <v>1.7041934385009136</v>
      </c>
      <c r="Y87" s="96">
        <f>Y38/$U$38</f>
        <v>1.8083884961345194</v>
      </c>
      <c r="Z87" s="96">
        <f>Z38/$U$38</f>
        <v>2.2909967171886509</v>
      </c>
      <c r="AA87" s="96">
        <f t="shared" ref="AA87:AH87" si="100">AA38/$U$38</f>
        <v>2.5696711182175216</v>
      </c>
      <c r="AB87" s="96">
        <f t="shared" si="100"/>
        <v>3.2884793201350937</v>
      </c>
      <c r="AC87" s="96">
        <f t="shared" si="100"/>
        <v>3.2686913202809573</v>
      </c>
      <c r="AD87" s="96">
        <f t="shared" si="100"/>
        <v>3.6591857211875221</v>
      </c>
      <c r="AE87" s="96">
        <f t="shared" si="100"/>
        <v>3.8068238999434514</v>
      </c>
      <c r="AF87" s="96">
        <f t="shared" si="100"/>
        <v>3.7887960024096619</v>
      </c>
      <c r="AG87" s="96">
        <f t="shared" si="100"/>
        <v>4.3109232319110626</v>
      </c>
      <c r="AH87" s="96">
        <f t="shared" si="100"/>
        <v>4.4888225765060383</v>
      </c>
      <c r="AI87" s="96"/>
      <c r="AJ87" s="96"/>
      <c r="AL87" s="101" t="s">
        <v>515</v>
      </c>
      <c r="AM87" s="99"/>
      <c r="AN87" s="99">
        <v>5.08</v>
      </c>
      <c r="AO87" s="99">
        <v>4.6900000000000004</v>
      </c>
      <c r="AP87" s="99">
        <v>3.78</v>
      </c>
      <c r="AQ87" s="99">
        <v>3.4</v>
      </c>
      <c r="AR87" s="99">
        <v>3.94</v>
      </c>
      <c r="AS87" s="99">
        <v>3.36</v>
      </c>
      <c r="AT87" s="99">
        <v>3.17</v>
      </c>
      <c r="AU87" s="99">
        <v>2.93</v>
      </c>
      <c r="AV87" s="99">
        <v>2.96</v>
      </c>
      <c r="AW87" s="99">
        <v>4.1399999999999997</v>
      </c>
      <c r="AX87" s="99">
        <v>4.7</v>
      </c>
      <c r="AY87" s="99">
        <v>4.55</v>
      </c>
      <c r="AZ87" s="99">
        <v>4.01</v>
      </c>
      <c r="BA87" s="99">
        <v>4.49</v>
      </c>
      <c r="BB87" s="99">
        <v>4.43</v>
      </c>
      <c r="BD87" s="97" t="s">
        <v>582</v>
      </c>
      <c r="BE87" s="96">
        <f t="shared" ref="BE87:BQ87" si="101">BE38/$BE$38</f>
        <v>1</v>
      </c>
      <c r="BF87" s="96">
        <f t="shared" si="101"/>
        <v>1.2681897240635658</v>
      </c>
      <c r="BG87" s="96">
        <f t="shared" si="101"/>
        <v>1.5521006934217729</v>
      </c>
      <c r="BH87" s="96">
        <f t="shared" si="101"/>
        <v>1.5830211607659819</v>
      </c>
      <c r="BI87" s="96">
        <f t="shared" si="101"/>
        <v>1.8747126186247323</v>
      </c>
      <c r="BJ87" s="96">
        <f t="shared" si="101"/>
        <v>1.9670938127140176</v>
      </c>
      <c r="BK87" s="96">
        <f t="shared" si="101"/>
        <v>2.6984558444492435</v>
      </c>
      <c r="BL87" s="96">
        <f t="shared" si="101"/>
        <v>2.9224004031322894</v>
      </c>
      <c r="BM87" s="96">
        <f t="shared" si="101"/>
        <v>2.7778108701313551</v>
      </c>
      <c r="BN87" s="96">
        <f t="shared" si="101"/>
        <v>3.5321565502934953</v>
      </c>
      <c r="BO87" s="96">
        <f t="shared" si="101"/>
        <v>3.5991718606279886</v>
      </c>
      <c r="BP87" s="96">
        <f t="shared" si="101"/>
        <v>3.5199539475478834</v>
      </c>
      <c r="BQ87" s="96">
        <f t="shared" si="101"/>
        <v>4.3368292013970455</v>
      </c>
      <c r="BR87" s="96"/>
      <c r="BS87" s="96"/>
      <c r="BT87" s="96"/>
    </row>
    <row r="88" spans="1:72" s="68" customFormat="1" ht="12" customHeight="1">
      <c r="A88" s="110"/>
      <c r="B88" s="95" t="s">
        <v>550</v>
      </c>
      <c r="C88" s="109"/>
      <c r="D88" s="109">
        <v>5.91</v>
      </c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T88" s="97" t="s">
        <v>577</v>
      </c>
      <c r="U88" s="96">
        <f t="shared" ref="U88:AJ88" si="102">U49/$U$49</f>
        <v>1</v>
      </c>
      <c r="V88" s="96">
        <f t="shared" si="102"/>
        <v>0.7453467249571879</v>
      </c>
      <c r="W88" s="96">
        <f t="shared" si="102"/>
        <v>0.654035332036488</v>
      </c>
      <c r="X88" s="96">
        <f t="shared" si="102"/>
        <v>0.53574990547319123</v>
      </c>
      <c r="Y88" s="96">
        <f t="shared" si="102"/>
        <v>0.48530522817080729</v>
      </c>
      <c r="Z88" s="96">
        <f t="shared" si="102"/>
        <v>0.39554760242169557</v>
      </c>
      <c r="AA88" s="96">
        <f t="shared" si="102"/>
        <v>0.33330813387593849</v>
      </c>
      <c r="AB88" s="96">
        <f t="shared" si="102"/>
        <v>0.25912034281672991</v>
      </c>
      <c r="AC88" s="96">
        <f>AC49/$U$49</f>
        <v>0.26479692986301612</v>
      </c>
      <c r="AD88" s="96">
        <f t="shared" si="102"/>
        <v>0.30944829323273054</v>
      </c>
      <c r="AE88" s="96">
        <f t="shared" si="102"/>
        <v>0.41612219933673289</v>
      </c>
      <c r="AF88" s="96">
        <f t="shared" si="102"/>
        <v>0.37278051630729936</v>
      </c>
      <c r="AG88" s="96">
        <f t="shared" si="102"/>
        <v>0.55860682125253347</v>
      </c>
      <c r="AH88" s="96">
        <f t="shared" si="102"/>
        <v>0.71817045468741236</v>
      </c>
      <c r="AI88" s="96">
        <f t="shared" si="102"/>
        <v>0.98488221902267969</v>
      </c>
      <c r="AJ88" s="96">
        <f t="shared" si="102"/>
        <v>1.1186821835642087</v>
      </c>
      <c r="AL88" s="95" t="s">
        <v>550</v>
      </c>
      <c r="AM88" s="109"/>
      <c r="AN88" s="109">
        <v>6.43</v>
      </c>
      <c r="AO88" s="109">
        <v>5.46</v>
      </c>
      <c r="AP88" s="109">
        <v>4.7699999999999996</v>
      </c>
      <c r="AQ88" s="109">
        <v>4.18</v>
      </c>
      <c r="AR88" s="109">
        <v>3.84</v>
      </c>
      <c r="AS88" s="109">
        <v>4.1900000000000004</v>
      </c>
      <c r="AT88" s="109">
        <v>4.54</v>
      </c>
      <c r="AU88" s="109">
        <v>5.62</v>
      </c>
      <c r="AV88" s="109">
        <v>4.8499999999999996</v>
      </c>
      <c r="AW88" s="109">
        <v>4.75</v>
      </c>
      <c r="AX88" s="109">
        <v>5.45</v>
      </c>
      <c r="AY88" s="109">
        <v>6.25</v>
      </c>
      <c r="AZ88" s="109"/>
      <c r="BA88" s="109"/>
      <c r="BB88" s="109"/>
      <c r="BD88" s="97" t="s">
        <v>577</v>
      </c>
      <c r="BE88" s="96">
        <f t="shared" ref="BE88:BQ88" si="103">BE49/$BE$49</f>
        <v>1</v>
      </c>
      <c r="BF88" s="96">
        <f t="shared" si="103"/>
        <v>0.97167238300001524</v>
      </c>
      <c r="BG88" s="96">
        <f t="shared" si="103"/>
        <v>1.1491766472361142</v>
      </c>
      <c r="BH88" s="96">
        <f t="shared" si="103"/>
        <v>1.130064917030988</v>
      </c>
      <c r="BI88" s="96">
        <f t="shared" si="103"/>
        <v>1.2717863059552676</v>
      </c>
      <c r="BJ88" s="96">
        <f t="shared" si="103"/>
        <v>1.2303045463603157</v>
      </c>
      <c r="BK88" s="96">
        <f t="shared" si="103"/>
        <v>1.7958072187560032</v>
      </c>
      <c r="BL88" s="96">
        <f t="shared" si="103"/>
        <v>1.9870630041626738</v>
      </c>
      <c r="BM88" s="96">
        <f t="shared" si="103"/>
        <v>2.131729816116311</v>
      </c>
      <c r="BN88" s="96">
        <f t="shared" si="103"/>
        <v>2.6417041626560716</v>
      </c>
      <c r="BO88" s="96">
        <f t="shared" si="103"/>
        <v>2.5975488674778453</v>
      </c>
      <c r="BP88" s="96">
        <f t="shared" si="103"/>
        <v>2.5900537136196164</v>
      </c>
      <c r="BQ88" s="96">
        <f t="shared" si="103"/>
        <v>2.7728998906917859</v>
      </c>
      <c r="BR88" s="96"/>
      <c r="BS88" s="96"/>
      <c r="BT88" s="96"/>
    </row>
    <row r="89" spans="1:72" s="68" customFormat="1" ht="12" customHeight="1">
      <c r="A89" s="110"/>
      <c r="B89" s="95" t="s">
        <v>515</v>
      </c>
      <c r="C89" s="99"/>
      <c r="D89" s="99">
        <v>5.65</v>
      </c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T89" s="97" t="s">
        <v>578</v>
      </c>
      <c r="U89" s="96">
        <f t="shared" ref="U89:AJ89" si="104">U60/$U$60</f>
        <v>1</v>
      </c>
      <c r="V89" s="96">
        <f t="shared" si="104"/>
        <v>0.61865716603542009</v>
      </c>
      <c r="W89" s="96">
        <f t="shared" si="104"/>
        <v>0.43134263598669287</v>
      </c>
      <c r="X89" s="96">
        <f t="shared" si="104"/>
        <v>0.20124574901191805</v>
      </c>
      <c r="Y89" s="96">
        <f t="shared" si="104"/>
        <v>0.12857115247923862</v>
      </c>
      <c r="Z89" s="96">
        <f t="shared" si="104"/>
        <v>0.1213357277240118</v>
      </c>
      <c r="AA89" s="96">
        <f t="shared" si="104"/>
        <v>8.9283923715558725E-2</v>
      </c>
      <c r="AB89" s="96">
        <f t="shared" si="104"/>
        <v>6.8522221772269895E-2</v>
      </c>
      <c r="AC89" s="96">
        <f t="shared" si="104"/>
        <v>7.2966495231429049E-2</v>
      </c>
      <c r="AD89" s="96">
        <f t="shared" si="104"/>
        <v>7.5198952419791479E-2</v>
      </c>
      <c r="AE89" s="96">
        <f t="shared" si="104"/>
        <v>8.2680809022622939E-2</v>
      </c>
      <c r="AF89" s="96">
        <f t="shared" si="104"/>
        <v>6.4827717030782883E-2</v>
      </c>
      <c r="AG89" s="96">
        <f t="shared" si="104"/>
        <v>0.11257419804105274</v>
      </c>
      <c r="AH89" s="96">
        <f t="shared" si="104"/>
        <v>0.15936308800255583</v>
      </c>
      <c r="AI89" s="96">
        <f t="shared" si="104"/>
        <v>0.26694886691623043</v>
      </c>
      <c r="AJ89" s="96">
        <f t="shared" si="104"/>
        <v>0.3424272914554069</v>
      </c>
      <c r="AL89" s="95" t="s">
        <v>515</v>
      </c>
      <c r="AM89" s="99"/>
      <c r="AN89" s="99">
        <v>5.04</v>
      </c>
      <c r="AO89" s="99">
        <v>5.01</v>
      </c>
      <c r="AP89" s="99">
        <v>4.6500000000000004</v>
      </c>
      <c r="AQ89" s="99">
        <v>4.03</v>
      </c>
      <c r="AR89" s="99">
        <v>3.65</v>
      </c>
      <c r="AS89" s="99">
        <v>3.94</v>
      </c>
      <c r="AT89" s="99">
        <v>3.98</v>
      </c>
      <c r="AU89" s="99">
        <v>4.76</v>
      </c>
      <c r="AV89" s="99">
        <v>4.5599999999999996</v>
      </c>
      <c r="AW89" s="99">
        <v>4.72</v>
      </c>
      <c r="AX89" s="99">
        <v>5.14</v>
      </c>
      <c r="AY89" s="99">
        <v>5.41</v>
      </c>
      <c r="AZ89" s="99"/>
      <c r="BA89" s="99"/>
      <c r="BB89" s="99"/>
      <c r="BD89" s="97" t="s">
        <v>578</v>
      </c>
      <c r="BE89" s="96">
        <f t="shared" ref="BE89:BR89" si="105">BE60/$BE$60</f>
        <v>1</v>
      </c>
      <c r="BF89" s="96">
        <f t="shared" si="105"/>
        <v>0.79895231253040777</v>
      </c>
      <c r="BG89" s="96">
        <f t="shared" si="105"/>
        <v>0.86723998590977414</v>
      </c>
      <c r="BH89" s="96">
        <f t="shared" si="105"/>
        <v>0.82230369032630135</v>
      </c>
      <c r="BI89" s="96">
        <f t="shared" si="105"/>
        <v>0.93548054827185911</v>
      </c>
      <c r="BJ89" s="96">
        <f t="shared" si="105"/>
        <v>0.96864664164238345</v>
      </c>
      <c r="BK89" s="96">
        <f t="shared" si="105"/>
        <v>1.4745090107694581</v>
      </c>
      <c r="BL89" s="96">
        <f t="shared" si="105"/>
        <v>1.6454164071540791</v>
      </c>
      <c r="BM89" s="96">
        <f t="shared" si="105"/>
        <v>1.8096676127490627</v>
      </c>
      <c r="BN89" s="96">
        <f t="shared" si="105"/>
        <v>2.2024302686091217</v>
      </c>
      <c r="BO89" s="96">
        <f t="shared" si="105"/>
        <v>2.8447698994008301</v>
      </c>
      <c r="BP89" s="96">
        <f t="shared" si="105"/>
        <v>3.4208458942222242</v>
      </c>
      <c r="BQ89" s="96">
        <f t="shared" si="105"/>
        <v>4.1601583706197136</v>
      </c>
      <c r="BR89" s="96">
        <f t="shared" si="105"/>
        <v>4.4480897465280194</v>
      </c>
      <c r="BS89" s="96"/>
      <c r="BT89" s="96"/>
    </row>
    <row r="90" spans="1:72" s="68" customFormat="1" ht="12" customHeight="1">
      <c r="A90" s="122"/>
      <c r="B90" s="100" t="s">
        <v>551</v>
      </c>
      <c r="C90" s="96"/>
      <c r="D90" s="96">
        <v>5.07</v>
      </c>
      <c r="E90" s="96">
        <v>4.79</v>
      </c>
      <c r="F90" s="96">
        <v>3.69</v>
      </c>
      <c r="G90" s="109">
        <v>3.56</v>
      </c>
      <c r="H90" s="109">
        <v>4</v>
      </c>
      <c r="I90" s="109">
        <v>3.41</v>
      </c>
      <c r="J90" s="109">
        <v>2.34</v>
      </c>
      <c r="K90" s="109">
        <v>2.09</v>
      </c>
      <c r="L90" s="109">
        <v>2.74</v>
      </c>
      <c r="M90" s="109">
        <v>2.35</v>
      </c>
      <c r="N90" s="109">
        <v>2.48</v>
      </c>
      <c r="O90" s="109">
        <v>1.74</v>
      </c>
      <c r="P90" s="109">
        <v>0.81</v>
      </c>
      <c r="Q90" s="109">
        <v>0.41</v>
      </c>
      <c r="R90" s="109">
        <v>1.94</v>
      </c>
      <c r="T90" s="97" t="s">
        <v>579</v>
      </c>
      <c r="U90" s="96">
        <f t="shared" ref="U90:AJ90" si="106">U71/$U$71</f>
        <v>1</v>
      </c>
      <c r="V90" s="96">
        <f t="shared" si="106"/>
        <v>0.58112163028577668</v>
      </c>
      <c r="W90" s="96">
        <f t="shared" si="106"/>
        <v>0.33309792030962343</v>
      </c>
      <c r="X90" s="96">
        <f t="shared" si="106"/>
        <v>0.26975632354939272</v>
      </c>
      <c r="Y90" s="96">
        <f t="shared" si="106"/>
        <v>0.14058408541343315</v>
      </c>
      <c r="Z90" s="96">
        <f t="shared" si="106"/>
        <v>0.16041574275417536</v>
      </c>
      <c r="AA90" s="96">
        <f t="shared" si="106"/>
        <v>0.10978866393357037</v>
      </c>
      <c r="AB90" s="96">
        <f t="shared" si="106"/>
        <v>7.536067495290813E-2</v>
      </c>
      <c r="AC90" s="96">
        <f t="shared" si="106"/>
        <v>4.7387547710605861E-2</v>
      </c>
      <c r="AD90" s="96">
        <f t="shared" si="106"/>
        <v>6.0326269495285779E-2</v>
      </c>
      <c r="AE90" s="96">
        <f t="shared" si="106"/>
        <v>5.9148583172231969E-2</v>
      </c>
      <c r="AF90" s="96">
        <f t="shared" si="106"/>
        <v>6.1740641960036424E-2</v>
      </c>
      <c r="AG90" s="96">
        <f t="shared" si="106"/>
        <v>6.8489432580692539E-2</v>
      </c>
      <c r="AH90" s="96">
        <f t="shared" si="106"/>
        <v>2.9159026109683531E-2</v>
      </c>
      <c r="AI90" s="96">
        <f t="shared" si="106"/>
        <v>4.472879444026296E-2</v>
      </c>
      <c r="AJ90" s="96">
        <f t="shared" si="106"/>
        <v>5.3669128316263894E-2</v>
      </c>
      <c r="AL90" s="100" t="s">
        <v>551</v>
      </c>
      <c r="AM90" s="96"/>
      <c r="AN90" s="96">
        <v>5.4</v>
      </c>
      <c r="AO90" s="96">
        <v>5.1100000000000003</v>
      </c>
      <c r="AP90" s="96">
        <v>4.79</v>
      </c>
      <c r="AQ90" s="96">
        <v>3.92</v>
      </c>
      <c r="AR90" s="96">
        <v>3.87</v>
      </c>
      <c r="AS90" s="96">
        <v>3.65</v>
      </c>
      <c r="AT90" s="96">
        <v>3.26</v>
      </c>
      <c r="AU90" s="96">
        <v>3.6</v>
      </c>
      <c r="AV90" s="96">
        <v>4.38</v>
      </c>
      <c r="AW90" s="96">
        <v>4.3499999999999996</v>
      </c>
      <c r="AX90" s="96">
        <v>5.08</v>
      </c>
      <c r="AY90" s="96">
        <v>5.47</v>
      </c>
      <c r="AZ90" s="96">
        <v>5.88</v>
      </c>
      <c r="BA90" s="96">
        <v>7.08</v>
      </c>
      <c r="BB90" s="96">
        <v>7.24</v>
      </c>
      <c r="BD90" s="97" t="s">
        <v>579</v>
      </c>
      <c r="BE90" s="96">
        <f t="shared" ref="BE90:BT90" si="107">BE71/$BE$71</f>
        <v>1</v>
      </c>
      <c r="BF90" s="96">
        <f t="shared" si="107"/>
        <v>0.79825594456747573</v>
      </c>
      <c r="BG90" s="96">
        <f t="shared" si="107"/>
        <v>0.8013821437759916</v>
      </c>
      <c r="BH90" s="96">
        <f t="shared" si="107"/>
        <v>0.65711481292834606</v>
      </c>
      <c r="BI90" s="96">
        <f t="shared" si="107"/>
        <v>0.52258334586914057</v>
      </c>
      <c r="BJ90" s="96">
        <f t="shared" si="107"/>
        <v>0.56522506246834181</v>
      </c>
      <c r="BK90" s="96">
        <f t="shared" si="107"/>
        <v>0.68523862165160243</v>
      </c>
      <c r="BL90" s="96">
        <f t="shared" si="107"/>
        <v>0.97345232180749208</v>
      </c>
      <c r="BM90" s="96">
        <f t="shared" si="107"/>
        <v>1.0834282980320484</v>
      </c>
      <c r="BN90" s="96">
        <f t="shared" si="107"/>
        <v>1.1940834359572901</v>
      </c>
      <c r="BO90" s="96">
        <f t="shared" si="107"/>
        <v>1.6351037669180422</v>
      </c>
      <c r="BP90" s="96">
        <f t="shared" si="107"/>
        <v>1.5836536221995552</v>
      </c>
      <c r="BQ90" s="96">
        <f t="shared" si="107"/>
        <v>2.062711421040516</v>
      </c>
      <c r="BR90" s="96">
        <f t="shared" si="107"/>
        <v>1.8379169319132289</v>
      </c>
      <c r="BS90" s="96">
        <f t="shared" si="107"/>
        <v>2.3966034143816444</v>
      </c>
      <c r="BT90" s="96">
        <f t="shared" si="107"/>
        <v>2.1895409654017848</v>
      </c>
    </row>
    <row r="91" spans="1:72" s="68" customFormat="1" ht="12" customHeight="1">
      <c r="B91" s="101" t="s">
        <v>515</v>
      </c>
      <c r="C91" s="99"/>
      <c r="D91" s="99">
        <v>4.71</v>
      </c>
      <c r="E91" s="99">
        <v>4.51</v>
      </c>
      <c r="F91" s="99">
        <v>3.04</v>
      </c>
      <c r="G91" s="99">
        <v>3.32</v>
      </c>
      <c r="H91" s="99">
        <v>3.39</v>
      </c>
      <c r="I91" s="99">
        <v>3.15</v>
      </c>
      <c r="J91" s="99">
        <v>2.0099999999999998</v>
      </c>
      <c r="K91" s="99">
        <v>1.76</v>
      </c>
      <c r="L91" s="99">
        <v>2.39</v>
      </c>
      <c r="M91" s="99">
        <v>1.1499999999999999</v>
      </c>
      <c r="N91" s="99">
        <v>2.2200000000000002</v>
      </c>
      <c r="O91" s="99">
        <v>1.62</v>
      </c>
      <c r="P91" s="99">
        <v>0.67</v>
      </c>
      <c r="Q91" s="99">
        <v>0.38</v>
      </c>
      <c r="R91" s="99">
        <v>1.93</v>
      </c>
      <c r="T91" s="97" t="s">
        <v>522</v>
      </c>
      <c r="U91" s="96">
        <f t="shared" ref="U91:AJ91" si="108">U82/$U$82</f>
        <v>1</v>
      </c>
      <c r="V91" s="96">
        <f t="shared" si="108"/>
        <v>0.46227440361642108</v>
      </c>
      <c r="W91" s="96">
        <f t="shared" si="108"/>
        <v>0.30296024417108447</v>
      </c>
      <c r="X91" s="96">
        <f t="shared" si="108"/>
        <v>0.15868630824146082</v>
      </c>
      <c r="Y91" s="96">
        <f t="shared" si="108"/>
        <v>0.11293292663924741</v>
      </c>
      <c r="Z91" s="96">
        <f t="shared" si="108"/>
        <v>0.15052998123119668</v>
      </c>
      <c r="AA91" s="96">
        <f t="shared" si="108"/>
        <v>0.10678163255281721</v>
      </c>
      <c r="AB91" s="96">
        <f t="shared" si="108"/>
        <v>6.3999185309646323E-2</v>
      </c>
      <c r="AC91" s="96">
        <f t="shared" si="108"/>
        <v>4.1326578211808476E-2</v>
      </c>
      <c r="AD91" s="96">
        <f t="shared" si="108"/>
        <v>5.796369057549694E-2</v>
      </c>
      <c r="AE91" s="96">
        <f t="shared" si="108"/>
        <v>4.8470673299699452E-2</v>
      </c>
      <c r="AF91" s="96">
        <f t="shared" si="108"/>
        <v>4.2092734389614098E-2</v>
      </c>
      <c r="AG91" s="96">
        <f t="shared" si="108"/>
        <v>6.4066702881584017E-2</v>
      </c>
      <c r="AH91" s="96">
        <f t="shared" si="108"/>
        <v>2.9639440633276247E-2</v>
      </c>
      <c r="AI91" s="96">
        <f t="shared" si="108"/>
        <v>2.5433530700581793E-2</v>
      </c>
      <c r="AJ91" s="96">
        <f t="shared" si="108"/>
        <v>3.4847595543619388E-2</v>
      </c>
      <c r="AL91" s="101" t="s">
        <v>515</v>
      </c>
      <c r="AM91" s="99"/>
      <c r="AN91" s="99">
        <v>5.16</v>
      </c>
      <c r="AO91" s="99">
        <v>4.84</v>
      </c>
      <c r="AP91" s="99">
        <v>4.55</v>
      </c>
      <c r="AQ91" s="99">
        <v>3.41</v>
      </c>
      <c r="AR91" s="99">
        <v>3.66</v>
      </c>
      <c r="AS91" s="99">
        <v>3.49</v>
      </c>
      <c r="AT91" s="99">
        <v>3.23</v>
      </c>
      <c r="AU91" s="99">
        <v>3.53</v>
      </c>
      <c r="AV91" s="99">
        <v>4.1900000000000004</v>
      </c>
      <c r="AW91" s="99">
        <v>4.05</v>
      </c>
      <c r="AX91" s="99">
        <v>4.26</v>
      </c>
      <c r="AY91" s="99">
        <v>4.51</v>
      </c>
      <c r="AZ91" s="99">
        <v>5.43</v>
      </c>
      <c r="BA91" s="99">
        <v>6.95</v>
      </c>
      <c r="BB91" s="99">
        <v>6.33</v>
      </c>
      <c r="BD91" s="97" t="s">
        <v>522</v>
      </c>
      <c r="BE91" s="96">
        <f t="shared" ref="BE91:BT91" si="109">BE82/$BE$82</f>
        <v>1</v>
      </c>
      <c r="BF91" s="96">
        <f t="shared" si="109"/>
        <v>0.65354031141969426</v>
      </c>
      <c r="BG91" s="96">
        <f t="shared" si="109"/>
        <v>0.4433132478496028</v>
      </c>
      <c r="BH91" s="96">
        <f t="shared" si="109"/>
        <v>0.3088101887223258</v>
      </c>
      <c r="BI91" s="96">
        <f t="shared" si="109"/>
        <v>0.20956283621404365</v>
      </c>
      <c r="BJ91" s="96">
        <f t="shared" si="109"/>
        <v>0.24698544104761214</v>
      </c>
      <c r="BK91" s="96">
        <f t="shared" si="109"/>
        <v>0.2141641032774339</v>
      </c>
      <c r="BL91" s="96">
        <f t="shared" si="109"/>
        <v>0.22742690679192457</v>
      </c>
      <c r="BM91" s="96">
        <f t="shared" si="109"/>
        <v>0.21828422486036067</v>
      </c>
      <c r="BN91" s="96">
        <f t="shared" si="109"/>
        <v>0.32510888942142047</v>
      </c>
      <c r="BO91" s="96">
        <f t="shared" si="109"/>
        <v>0.55624508718970023</v>
      </c>
      <c r="BP91" s="96">
        <f t="shared" si="109"/>
        <v>0.72309564420753447</v>
      </c>
      <c r="BQ91" s="96">
        <f t="shared" si="109"/>
        <v>0.70915659393938058</v>
      </c>
      <c r="BR91" s="96">
        <f t="shared" si="109"/>
        <v>0.69443698924796515</v>
      </c>
      <c r="BS91" s="96">
        <f t="shared" si="109"/>
        <v>0.88127919023311041</v>
      </c>
      <c r="BT91" s="96">
        <f t="shared" si="109"/>
        <v>0.76581418255488554</v>
      </c>
    </row>
    <row r="92" spans="1:72" s="68" customFormat="1" ht="12" customHeight="1">
      <c r="D92" s="122"/>
      <c r="E92" s="122"/>
      <c r="F92" s="122"/>
      <c r="G92" s="122"/>
      <c r="H92" s="122"/>
      <c r="I92" s="122"/>
      <c r="T92" s="122"/>
      <c r="U92" s="122"/>
      <c r="BD92" s="68" t="s">
        <v>583</v>
      </c>
    </row>
    <row r="93" spans="1:72" s="68" customFormat="1" ht="12" customHeight="1">
      <c r="D93" s="122"/>
      <c r="E93" s="122"/>
      <c r="F93" s="122"/>
      <c r="G93" s="122"/>
      <c r="H93" s="122"/>
      <c r="I93" s="122"/>
      <c r="T93" s="68" t="s">
        <v>583</v>
      </c>
      <c r="AL93" s="122"/>
      <c r="BD93" s="93"/>
      <c r="BE93" s="92">
        <f t="shared" ref="BE93:BT93" si="110">AM31</f>
        <v>0</v>
      </c>
      <c r="BF93" s="92">
        <f t="shared" si="110"/>
        <v>3</v>
      </c>
      <c r="BG93" s="92">
        <f t="shared" si="110"/>
        <v>6</v>
      </c>
      <c r="BH93" s="92">
        <f t="shared" si="110"/>
        <v>9</v>
      </c>
      <c r="BI93" s="92">
        <f t="shared" si="110"/>
        <v>14</v>
      </c>
      <c r="BJ93" s="92">
        <f t="shared" si="110"/>
        <v>17</v>
      </c>
      <c r="BK93" s="92">
        <f t="shared" si="110"/>
        <v>21</v>
      </c>
      <c r="BL93" s="92">
        <f t="shared" si="110"/>
        <v>25</v>
      </c>
      <c r="BM93" s="92">
        <f t="shared" si="110"/>
        <v>28</v>
      </c>
      <c r="BN93" s="92">
        <f t="shared" si="110"/>
        <v>31</v>
      </c>
      <c r="BO93" s="92">
        <f t="shared" si="110"/>
        <v>35</v>
      </c>
      <c r="BP93" s="92">
        <f t="shared" si="110"/>
        <v>38</v>
      </c>
      <c r="BQ93" s="92">
        <f t="shared" si="110"/>
        <v>43</v>
      </c>
      <c r="BR93" s="92">
        <f t="shared" si="110"/>
        <v>48</v>
      </c>
      <c r="BS93" s="92">
        <f t="shared" si="110"/>
        <v>52</v>
      </c>
      <c r="BT93" s="92">
        <f t="shared" si="110"/>
        <v>55</v>
      </c>
    </row>
    <row r="94" spans="1:72" s="68" customFormat="1" ht="12" customHeight="1">
      <c r="D94" s="122"/>
      <c r="E94" s="122"/>
      <c r="F94" s="122"/>
      <c r="G94" s="122"/>
      <c r="H94" s="122"/>
      <c r="I94" s="122"/>
      <c r="T94" s="93"/>
      <c r="U94" s="92">
        <f t="shared" ref="U94:AJ94" si="111">C31</f>
        <v>0</v>
      </c>
      <c r="V94" s="92">
        <f t="shared" si="111"/>
        <v>3</v>
      </c>
      <c r="W94" s="92">
        <f t="shared" si="111"/>
        <v>6</v>
      </c>
      <c r="X94" s="92">
        <f t="shared" si="111"/>
        <v>9</v>
      </c>
      <c r="Y94" s="92">
        <f t="shared" si="111"/>
        <v>14</v>
      </c>
      <c r="Z94" s="92">
        <f t="shared" si="111"/>
        <v>17</v>
      </c>
      <c r="AA94" s="92">
        <f t="shared" si="111"/>
        <v>21</v>
      </c>
      <c r="AB94" s="92">
        <f t="shared" si="111"/>
        <v>25</v>
      </c>
      <c r="AC94" s="92">
        <f t="shared" si="111"/>
        <v>28</v>
      </c>
      <c r="AD94" s="92">
        <f t="shared" si="111"/>
        <v>31</v>
      </c>
      <c r="AE94" s="92">
        <f t="shared" si="111"/>
        <v>35</v>
      </c>
      <c r="AF94" s="92">
        <f t="shared" si="111"/>
        <v>38</v>
      </c>
      <c r="AG94" s="92">
        <f t="shared" si="111"/>
        <v>43</v>
      </c>
      <c r="AH94" s="92">
        <f t="shared" si="111"/>
        <v>48</v>
      </c>
      <c r="AI94" s="92">
        <f t="shared" si="111"/>
        <v>52</v>
      </c>
      <c r="AJ94" s="92">
        <f t="shared" si="111"/>
        <v>55</v>
      </c>
      <c r="AL94" s="122"/>
      <c r="BD94" s="97" t="s">
        <v>582</v>
      </c>
      <c r="BE94" s="96">
        <f>BE39/BE38</f>
        <v>0.35605311216864921</v>
      </c>
      <c r="BF94" s="96">
        <f t="shared" ref="BF94:BQ94" si="112">BF39/BF38</f>
        <v>0.32969975365663079</v>
      </c>
      <c r="BG94" s="96">
        <f t="shared" si="112"/>
        <v>0.32794608469329278</v>
      </c>
      <c r="BH94" s="96">
        <f t="shared" si="112"/>
        <v>0.26909803386006653</v>
      </c>
      <c r="BI94" s="96">
        <f t="shared" si="112"/>
        <v>0.32313657034566518</v>
      </c>
      <c r="BJ94" s="96">
        <f t="shared" si="112"/>
        <v>0.26564785566842752</v>
      </c>
      <c r="BK94" s="96">
        <f t="shared" si="112"/>
        <v>0.22239706957168562</v>
      </c>
      <c r="BL94" s="96">
        <f t="shared" si="112"/>
        <v>0.20937176189180626</v>
      </c>
      <c r="BM94" s="96">
        <f t="shared" si="112"/>
        <v>0.19696675311486997</v>
      </c>
      <c r="BN94" s="96">
        <f t="shared" si="112"/>
        <v>0.20733064984145075</v>
      </c>
      <c r="BO94" s="96">
        <f t="shared" si="112"/>
        <v>0.24062182051883785</v>
      </c>
      <c r="BP94" s="96">
        <f t="shared" si="112"/>
        <v>0.16635179488352078</v>
      </c>
      <c r="BQ94" s="96">
        <f t="shared" si="112"/>
        <v>8.8075619609002689E-2</v>
      </c>
      <c r="BR94" s="96"/>
      <c r="BS94" s="96"/>
      <c r="BT94" s="96"/>
    </row>
    <row r="95" spans="1:72" s="68" customFormat="1" ht="12" customHeight="1">
      <c r="C95" s="82"/>
      <c r="D95" s="122"/>
      <c r="E95" s="122"/>
      <c r="F95" s="122"/>
      <c r="G95" s="122"/>
      <c r="H95" s="122"/>
      <c r="I95" s="122"/>
      <c r="T95" s="97" t="s">
        <v>582</v>
      </c>
      <c r="U95" s="96">
        <f>U39/U38</f>
        <v>0.21802106176197983</v>
      </c>
      <c r="V95" s="96">
        <f t="shared" ref="V95:AH95" si="113">V39/V38</f>
        <v>0.25458852185046293</v>
      </c>
      <c r="W95" s="96">
        <f t="shared" si="113"/>
        <v>0.2456188387719801</v>
      </c>
      <c r="X95" s="96">
        <f t="shared" si="113"/>
        <v>0.1655098344506091</v>
      </c>
      <c r="Y95" s="96">
        <f t="shared" si="113"/>
        <v>0.22367234209407494</v>
      </c>
      <c r="Z95" s="96">
        <f t="shared" si="113"/>
        <v>0.18461535607102275</v>
      </c>
      <c r="AA95" s="96">
        <f t="shared" si="113"/>
        <v>0.10732926150029369</v>
      </c>
      <c r="AB95" s="96">
        <f t="shared" si="113"/>
        <v>0.15969918113554177</v>
      </c>
      <c r="AC95" s="96">
        <f t="shared" si="113"/>
        <v>0.1737588905947885</v>
      </c>
      <c r="AD95" s="96">
        <f t="shared" si="113"/>
        <v>0.20118994527459907</v>
      </c>
      <c r="AE95" s="96">
        <f t="shared" si="113"/>
        <v>0.19579852656961633</v>
      </c>
      <c r="AF95" s="96">
        <f t="shared" si="113"/>
        <v>8.2148239157710676E-2</v>
      </c>
      <c r="AG95" s="96">
        <f t="shared" si="113"/>
        <v>0.13854931451891575</v>
      </c>
      <c r="AH95" s="96">
        <f t="shared" si="113"/>
        <v>9.5369702857180716E-2</v>
      </c>
      <c r="AI95" s="96"/>
      <c r="AJ95" s="96"/>
      <c r="AL95" s="122"/>
      <c r="BD95" s="97" t="s">
        <v>577</v>
      </c>
      <c r="BE95" s="96">
        <f>BE50/BE49</f>
        <v>0.2737544434496671</v>
      </c>
      <c r="BF95" s="96">
        <f t="shared" ref="BF95:BQ95" si="114">BF50/BF49</f>
        <v>0.24676404824529624</v>
      </c>
      <c r="BG95" s="96">
        <f t="shared" si="114"/>
        <v>0.26453965059100043</v>
      </c>
      <c r="BH95" s="96">
        <f t="shared" si="114"/>
        <v>0.33215660386292356</v>
      </c>
      <c r="BI95" s="96">
        <f t="shared" si="114"/>
        <v>0.34021228220175703</v>
      </c>
      <c r="BJ95" s="96">
        <f t="shared" si="114"/>
        <v>0.36746504549402736</v>
      </c>
      <c r="BK95" s="96">
        <f t="shared" si="114"/>
        <v>0.32720509544725768</v>
      </c>
      <c r="BL95" s="96">
        <f t="shared" si="114"/>
        <v>0.38804424885531275</v>
      </c>
      <c r="BM95" s="96">
        <f t="shared" si="114"/>
        <v>0.36142511268932676</v>
      </c>
      <c r="BN95" s="96">
        <f t="shared" si="114"/>
        <v>0.42600998949198149</v>
      </c>
      <c r="BO95" s="96">
        <f t="shared" si="114"/>
        <v>0.41237477636353587</v>
      </c>
      <c r="BP95" s="96">
        <f t="shared" si="114"/>
        <v>0.51199497279375705</v>
      </c>
      <c r="BQ95" s="96">
        <f t="shared" si="114"/>
        <v>0.53422700023975456</v>
      </c>
      <c r="BR95" s="96"/>
      <c r="BS95" s="96"/>
      <c r="BT95" s="96"/>
    </row>
    <row r="96" spans="1:72" s="68" customFormat="1" ht="12" customHeight="1">
      <c r="C96" s="82"/>
      <c r="D96" s="122"/>
      <c r="E96" s="122"/>
      <c r="F96" s="122"/>
      <c r="G96" s="122"/>
      <c r="H96" s="122"/>
      <c r="I96" s="122"/>
      <c r="T96" s="97" t="s">
        <v>577</v>
      </c>
      <c r="U96" s="96">
        <f>U50/U49</f>
        <v>0.23198685678429626</v>
      </c>
      <c r="V96" s="96">
        <f t="shared" ref="V96:AI96" si="115">V50/V49</f>
        <v>0.37128280998690538</v>
      </c>
      <c r="W96" s="96">
        <f t="shared" si="115"/>
        <v>0.40883189304360779</v>
      </c>
      <c r="X96" s="96">
        <f t="shared" si="115"/>
        <v>0.44738597545520747</v>
      </c>
      <c r="Y96" s="96">
        <f t="shared" si="115"/>
        <v>0.45891547975181235</v>
      </c>
      <c r="Z96" s="96">
        <f t="shared" si="115"/>
        <v>0.33673027911954073</v>
      </c>
      <c r="AA96" s="96">
        <f t="shared" si="115"/>
        <v>0.30415347174471891</v>
      </c>
      <c r="AB96" s="96">
        <f t="shared" si="115"/>
        <v>0.23926790015608768</v>
      </c>
      <c r="AC96" s="96">
        <f t="shared" si="115"/>
        <v>0.29803145836273431</v>
      </c>
      <c r="AD96" s="96">
        <f t="shared" si="115"/>
        <v>0.43997014484788555</v>
      </c>
      <c r="AE96" s="96">
        <f t="shared" si="115"/>
        <v>0.66436013281914863</v>
      </c>
      <c r="AF96" s="96">
        <f t="shared" si="115"/>
        <v>0.39041283288806955</v>
      </c>
      <c r="AG96" s="96">
        <f t="shared" si="115"/>
        <v>0.49752968130041214</v>
      </c>
      <c r="AH96" s="96">
        <f t="shared" si="115"/>
        <v>0.56076642056277393</v>
      </c>
      <c r="AI96" s="96">
        <f t="shared" si="115"/>
        <v>0.5292341515219523</v>
      </c>
      <c r="AJ96" s="96">
        <f>AJ50/AJ49</f>
        <v>0.49595288936971837</v>
      </c>
      <c r="AL96" s="122"/>
      <c r="BD96" s="97" t="s">
        <v>578</v>
      </c>
      <c r="BE96" s="96">
        <f>BE61/BE60</f>
        <v>0.39798802908463443</v>
      </c>
      <c r="BF96" s="96">
        <f t="shared" ref="BF96:BR96" si="116">BF61/BF60</f>
        <v>0.38990255979409977</v>
      </c>
      <c r="BG96" s="96">
        <f t="shared" si="116"/>
        <v>0.29353585171596908</v>
      </c>
      <c r="BH96" s="96">
        <f t="shared" si="116"/>
        <v>0.29983431151913165</v>
      </c>
      <c r="BI96" s="96">
        <f t="shared" si="116"/>
        <v>0.20259920479097057</v>
      </c>
      <c r="BJ96" s="96">
        <f t="shared" si="116"/>
        <v>0.31642360568414107</v>
      </c>
      <c r="BK96" s="96">
        <f t="shared" si="116"/>
        <v>0.31707733983560971</v>
      </c>
      <c r="BL96" s="96">
        <f t="shared" si="116"/>
        <v>0.27264320884143278</v>
      </c>
      <c r="BM96" s="96">
        <f t="shared" si="116"/>
        <v>0.31794611135656731</v>
      </c>
      <c r="BN96" s="96">
        <f t="shared" si="116"/>
        <v>0.12091854562561731</v>
      </c>
      <c r="BO96" s="96">
        <f t="shared" si="116"/>
        <v>0.23402248236771142</v>
      </c>
      <c r="BP96" s="96">
        <f t="shared" si="116"/>
        <v>0.25386396537793909</v>
      </c>
      <c r="BQ96" s="96">
        <f t="shared" si="116"/>
        <v>0.10209378293185854</v>
      </c>
      <c r="BR96" s="96">
        <f t="shared" si="116"/>
        <v>0.1821075267622432</v>
      </c>
      <c r="BS96" s="96"/>
      <c r="BT96" s="96"/>
    </row>
    <row r="97" spans="1:72" s="68" customFormat="1" ht="12" customHeight="1">
      <c r="C97" s="82"/>
      <c r="D97" s="122"/>
      <c r="E97" s="122"/>
      <c r="F97" s="122"/>
      <c r="G97" s="122"/>
      <c r="H97" s="122"/>
      <c r="I97" s="122"/>
      <c r="T97" s="97" t="s">
        <v>578</v>
      </c>
      <c r="U97" s="96">
        <f>U61/U60</f>
        <v>0.2329793501032649</v>
      </c>
      <c r="V97" s="96">
        <f t="shared" ref="V97:AJ97" si="117">V61/V60</f>
        <v>0.15588270104082497</v>
      </c>
      <c r="W97" s="96">
        <f t="shared" si="117"/>
        <v>0.17962997177941262</v>
      </c>
      <c r="X97" s="96">
        <f t="shared" si="117"/>
        <v>0.24384654594811647</v>
      </c>
      <c r="Y97" s="96">
        <f t="shared" si="117"/>
        <v>0.33842178376936116</v>
      </c>
      <c r="Z97" s="96">
        <f t="shared" si="117"/>
        <v>0.1628556912097649</v>
      </c>
      <c r="AA97" s="96">
        <f t="shared" si="117"/>
        <v>0.29882342665819484</v>
      </c>
      <c r="AB97" s="96">
        <f t="shared" si="117"/>
        <v>0.44153697125512609</v>
      </c>
      <c r="AC97" s="96">
        <f t="shared" si="117"/>
        <v>0.39005672751887477</v>
      </c>
      <c r="AD97" s="96">
        <f t="shared" si="117"/>
        <v>0.30278440288776082</v>
      </c>
      <c r="AE97" s="96">
        <f t="shared" si="117"/>
        <v>0.22849429604984137</v>
      </c>
      <c r="AF97" s="96">
        <f t="shared" si="117"/>
        <v>0.73691524271869735</v>
      </c>
      <c r="AG97" s="96">
        <f t="shared" si="117"/>
        <v>1.0155687111630836</v>
      </c>
      <c r="AH97" s="96">
        <f t="shared" si="117"/>
        <v>1.1069585394089754</v>
      </c>
      <c r="AI97" s="96">
        <f t="shared" si="117"/>
        <v>1.1805471131016727</v>
      </c>
      <c r="AJ97" s="96">
        <f t="shared" si="117"/>
        <v>1.3218038517115098</v>
      </c>
      <c r="AL97" s="122"/>
      <c r="BD97" s="97" t="s">
        <v>579</v>
      </c>
      <c r="BE97" s="96">
        <f>BE72/BE71</f>
        <v>0.39786202228840922</v>
      </c>
      <c r="BF97" s="96">
        <f t="shared" ref="BF97:BT97" si="118">BF72/BF71</f>
        <v>0.46051906825032879</v>
      </c>
      <c r="BG97" s="96">
        <f t="shared" si="118"/>
        <v>0.58273930982149391</v>
      </c>
      <c r="BH97" s="96">
        <f t="shared" si="118"/>
        <v>0.42163336125142931</v>
      </c>
      <c r="BI97" s="96">
        <f t="shared" si="118"/>
        <v>0.57991502857140509</v>
      </c>
      <c r="BJ97" s="96">
        <f t="shared" si="118"/>
        <v>0.45023001152349534</v>
      </c>
      <c r="BK97" s="96">
        <f t="shared" si="118"/>
        <v>0.42201200013733287</v>
      </c>
      <c r="BL97" s="96">
        <f t="shared" si="118"/>
        <v>0.49486998333657306</v>
      </c>
      <c r="BM97" s="96">
        <f t="shared" si="118"/>
        <v>0.57889168736398799</v>
      </c>
      <c r="BN97" s="96">
        <f t="shared" si="118"/>
        <v>0.61507037057211322</v>
      </c>
      <c r="BO97" s="96">
        <f t="shared" si="118"/>
        <v>0.73646604328806542</v>
      </c>
      <c r="BP97" s="96">
        <f t="shared" si="118"/>
        <v>0.71406443532729902</v>
      </c>
      <c r="BQ97" s="96">
        <f t="shared" si="118"/>
        <v>0.63936445974582234</v>
      </c>
      <c r="BR97" s="96">
        <f t="shared" si="118"/>
        <v>0.60319047453672792</v>
      </c>
      <c r="BS97" s="96">
        <f t="shared" si="118"/>
        <v>0.65135978755414625</v>
      </c>
      <c r="BT97" s="96">
        <f t="shared" si="118"/>
        <v>0.57820143696784843</v>
      </c>
    </row>
    <row r="98" spans="1:72" s="68" customFormat="1" ht="12" customHeight="1">
      <c r="A98" s="122"/>
      <c r="B98" s="82"/>
      <c r="C98" s="82"/>
      <c r="D98" s="122"/>
      <c r="E98" s="122"/>
      <c r="F98" s="122"/>
      <c r="G98" s="122"/>
      <c r="H98" s="122"/>
      <c r="I98" s="122"/>
      <c r="T98" s="97" t="s">
        <v>579</v>
      </c>
      <c r="U98" s="96">
        <f>U72/U71</f>
        <v>0.2007324642179141</v>
      </c>
      <c r="V98" s="96">
        <f t="shared" ref="V98:AJ98" si="119">V72/V71</f>
        <v>0.24994407419231032</v>
      </c>
      <c r="W98" s="96">
        <f t="shared" si="119"/>
        <v>0.30028932815278508</v>
      </c>
      <c r="X98" s="96">
        <f t="shared" si="119"/>
        <v>0.34767703335822447</v>
      </c>
      <c r="Y98" s="96">
        <f t="shared" si="119"/>
        <v>0.24728644323974225</v>
      </c>
      <c r="Z98" s="96">
        <f t="shared" si="119"/>
        <v>0.19853085033726708</v>
      </c>
      <c r="AA98" s="96">
        <f t="shared" si="119"/>
        <v>0.27602710213783904</v>
      </c>
      <c r="AB98" s="96">
        <f t="shared" si="119"/>
        <v>0.44895059893379419</v>
      </c>
      <c r="AC98" s="96">
        <f t="shared" si="119"/>
        <v>0.26764630302419812</v>
      </c>
      <c r="AD98" s="96">
        <f t="shared" si="119"/>
        <v>0.28391989723110139</v>
      </c>
      <c r="AE98" s="96">
        <f t="shared" si="119"/>
        <v>0.37458612742895953</v>
      </c>
      <c r="AF98" s="96">
        <f t="shared" si="119"/>
        <v>0.28125757706532017</v>
      </c>
      <c r="AG98" s="96">
        <f t="shared" si="119"/>
        <v>0.38144871294872223</v>
      </c>
      <c r="AH98" s="96">
        <f t="shared" si="119"/>
        <v>0.5915648618777386</v>
      </c>
      <c r="AI98" s="96">
        <f t="shared" si="119"/>
        <v>1.1089676888321613</v>
      </c>
      <c r="AJ98" s="96">
        <f t="shared" si="119"/>
        <v>0.63421623178635078</v>
      </c>
      <c r="AL98" s="122"/>
      <c r="BD98" s="97" t="s">
        <v>522</v>
      </c>
      <c r="BE98" s="96">
        <f>BE83/BE82</f>
        <v>0.34910470960318801</v>
      </c>
      <c r="BF98" s="96">
        <f t="shared" ref="BF98:BT98" si="120">BF83/BF82</f>
        <v>0.2289875632376375</v>
      </c>
      <c r="BG98" s="96">
        <f t="shared" si="120"/>
        <v>0.14166091654517793</v>
      </c>
      <c r="BH98" s="96">
        <f t="shared" si="120"/>
        <v>0.19453888481781784</v>
      </c>
      <c r="BI98" s="96">
        <f t="shared" si="120"/>
        <v>0.30939105313241361</v>
      </c>
      <c r="BJ98" s="96">
        <f t="shared" si="120"/>
        <v>0.30772838765171412</v>
      </c>
      <c r="BK98" s="96">
        <f t="shared" si="120"/>
        <v>0.35040518487279609</v>
      </c>
      <c r="BL98" s="96">
        <f t="shared" si="120"/>
        <v>0.56897919101252814</v>
      </c>
      <c r="BM98" s="96">
        <f t="shared" si="120"/>
        <v>0.45498562352140215</v>
      </c>
      <c r="BN98" s="96">
        <f t="shared" si="120"/>
        <v>0.57622194311692476</v>
      </c>
      <c r="BO98" s="96">
        <f t="shared" si="120"/>
        <v>0.81865990385184884</v>
      </c>
      <c r="BP98" s="96">
        <f t="shared" si="120"/>
        <v>0.89820313953042508</v>
      </c>
      <c r="BQ98" s="96">
        <f t="shared" si="120"/>
        <v>0.77432631208356051</v>
      </c>
      <c r="BR98" s="96">
        <f t="shared" si="120"/>
        <v>0.83288357206381058</v>
      </c>
      <c r="BS98" s="96">
        <f t="shared" si="120"/>
        <v>0.83020289285914783</v>
      </c>
      <c r="BT98" s="96">
        <f t="shared" si="120"/>
        <v>0.87163315522738205</v>
      </c>
    </row>
    <row r="99" spans="1:72" s="68" customFormat="1" ht="12" customHeight="1">
      <c r="A99" s="122"/>
      <c r="B99" s="82"/>
      <c r="C99" s="82"/>
      <c r="D99" s="122"/>
      <c r="E99" s="122"/>
      <c r="F99" s="122"/>
      <c r="G99" s="122"/>
      <c r="H99" s="122"/>
      <c r="I99" s="122"/>
      <c r="K99" s="82"/>
      <c r="L99" s="122"/>
      <c r="M99" s="122"/>
      <c r="N99" s="122"/>
      <c r="O99" s="122"/>
      <c r="P99" s="122"/>
      <c r="Q99" s="122"/>
      <c r="R99" s="122"/>
      <c r="S99" s="122"/>
      <c r="T99" s="97" t="s">
        <v>522</v>
      </c>
      <c r="U99" s="96">
        <f>U83/U82</f>
        <v>0.25031903200898392</v>
      </c>
      <c r="V99" s="96">
        <f t="shared" ref="V99:AJ99" si="121">V83/V82</f>
        <v>0.20678718227032375</v>
      </c>
      <c r="W99" s="96">
        <f t="shared" si="121"/>
        <v>0.19595311665635126</v>
      </c>
      <c r="X99" s="96">
        <f t="shared" si="121"/>
        <v>0.30049255969240424</v>
      </c>
      <c r="Y99" s="96">
        <f t="shared" si="121"/>
        <v>0.24252188203256267</v>
      </c>
      <c r="Z99" s="96">
        <f t="shared" si="121"/>
        <v>0.1609741580574979</v>
      </c>
      <c r="AA99" s="96">
        <f t="shared" si="121"/>
        <v>0.13921537070278617</v>
      </c>
      <c r="AB99" s="96">
        <f t="shared" si="121"/>
        <v>0.4091271513001204</v>
      </c>
      <c r="AC99" s="96">
        <f t="shared" si="121"/>
        <v>0.3279564043867006</v>
      </c>
      <c r="AD99" s="96">
        <f t="shared" si="121"/>
        <v>0.32320450713252336</v>
      </c>
      <c r="AE99" s="96">
        <f t="shared" si="121"/>
        <v>0.5074771226567899</v>
      </c>
      <c r="AF99" s="96">
        <f t="shared" si="121"/>
        <v>0.35951421608162748</v>
      </c>
      <c r="AG99" s="96">
        <f t="shared" si="121"/>
        <v>0.59409640249943396</v>
      </c>
      <c r="AH99" s="96">
        <f t="shared" si="121"/>
        <v>0.77285818685624308</v>
      </c>
      <c r="AI99" s="96">
        <f t="shared" si="121"/>
        <v>1.2207817007624244</v>
      </c>
      <c r="AJ99" s="96">
        <f t="shared" si="121"/>
        <v>0.29466304454376752</v>
      </c>
    </row>
    <row r="100" spans="1:72" s="68" customFormat="1" ht="12" customHeight="1">
      <c r="B100" s="82"/>
      <c r="C100" s="82"/>
      <c r="D100" s="122"/>
      <c r="E100" s="122"/>
      <c r="F100" s="122"/>
      <c r="G100" s="122"/>
      <c r="H100" s="122"/>
      <c r="I100" s="122"/>
      <c r="K100" s="82"/>
      <c r="L100" s="122"/>
      <c r="M100" s="122"/>
      <c r="N100" s="122"/>
      <c r="O100" s="122"/>
      <c r="P100" s="122"/>
      <c r="Q100" s="122"/>
      <c r="R100" s="122"/>
      <c r="S100" s="122"/>
    </row>
    <row r="101" spans="1:72" s="68" customFormat="1" ht="12" customHeight="1">
      <c r="B101" s="82"/>
      <c r="C101" s="82"/>
      <c r="D101" s="122"/>
      <c r="E101" s="122"/>
      <c r="F101" s="122"/>
      <c r="G101" s="122"/>
      <c r="H101" s="122"/>
      <c r="I101" s="122"/>
      <c r="K101" s="8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</row>
    <row r="102" spans="1:72" s="68" customFormat="1" ht="12" customHeight="1">
      <c r="B102" s="82"/>
      <c r="C102" s="82"/>
      <c r="D102" s="122"/>
      <c r="E102" s="122"/>
      <c r="F102" s="122"/>
      <c r="G102" s="122"/>
      <c r="H102" s="122"/>
      <c r="I102" s="122"/>
      <c r="K102" s="8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</row>
    <row r="103" spans="1:72" s="68" customFormat="1" ht="12" customHeight="1">
      <c r="B103" s="82"/>
      <c r="C103" s="82"/>
      <c r="D103" s="122"/>
      <c r="E103" s="122"/>
      <c r="F103" s="122"/>
      <c r="G103" s="122"/>
      <c r="H103" s="122"/>
      <c r="I103" s="122"/>
      <c r="K103" s="8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</row>
    <row r="104" spans="1:72" s="68" customFormat="1" ht="12" customHeight="1">
      <c r="B104" s="82"/>
      <c r="C104" s="122"/>
      <c r="D104" s="122"/>
      <c r="E104" s="122"/>
      <c r="F104" s="122"/>
      <c r="G104" s="122"/>
      <c r="H104" s="122"/>
      <c r="I104" s="122"/>
      <c r="K104" s="8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</row>
    <row r="105" spans="1:72" s="68" customFormat="1" ht="12" customHeight="1">
      <c r="B105" s="82"/>
      <c r="C105" s="122"/>
      <c r="D105" s="122"/>
      <c r="E105" s="122"/>
      <c r="F105" s="122"/>
      <c r="G105" s="122"/>
      <c r="H105" s="122"/>
      <c r="I105" s="122"/>
      <c r="K105" s="8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</row>
    <row r="106" spans="1:72" s="68" customFormat="1" ht="12" customHeight="1">
      <c r="B106" s="82"/>
      <c r="C106" s="122"/>
      <c r="D106" s="122"/>
      <c r="E106" s="122"/>
      <c r="F106" s="122"/>
      <c r="G106" s="122"/>
      <c r="H106" s="122"/>
      <c r="I106" s="122"/>
      <c r="K106" s="8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</row>
    <row r="107" spans="1:72" s="122" customFormat="1" ht="12" customHeight="1"/>
    <row r="108" spans="1:72" s="122" customFormat="1" ht="12" customHeight="1"/>
    <row r="109" spans="1:72" s="122" customFormat="1" ht="12" customHeight="1"/>
    <row r="110" spans="1:72" s="122" customFormat="1" ht="12" customHeight="1"/>
    <row r="111" spans="1:72" s="122" customFormat="1" ht="12" customHeight="1"/>
    <row r="112" spans="1:72" s="122" customFormat="1" ht="12" customHeight="1"/>
    <row r="113" spans="1:40" s="122" customFormat="1" ht="12" customHeight="1"/>
    <row r="114" spans="1:40" s="122" customFormat="1" ht="12" customHeight="1"/>
    <row r="115" spans="1:40" s="122" customFormat="1" ht="12" customHeight="1"/>
    <row r="116" spans="1:40" s="122" customFormat="1" ht="12" customHeight="1"/>
    <row r="117" spans="1:40" s="122" customFormat="1" ht="12" customHeight="1"/>
    <row r="118" spans="1:40" s="122" customFormat="1" ht="12" customHeight="1"/>
    <row r="119" spans="1:40" s="122" customFormat="1" ht="12" customHeight="1"/>
    <row r="120" spans="1:40" s="122" customFormat="1" ht="12" customHeight="1">
      <c r="A120" s="65"/>
    </row>
    <row r="121" spans="1:40" s="122" customFormat="1" ht="12" customHeight="1">
      <c r="A121" s="65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</row>
    <row r="122" spans="1:40" s="122" customFormat="1" ht="12" customHeight="1">
      <c r="A122" s="65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</row>
    <row r="123" spans="1:40" s="122" customFormat="1" ht="12" customHeight="1">
      <c r="A123" s="65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</row>
    <row r="124" spans="1:40" s="122" customFormat="1" ht="12" customHeight="1">
      <c r="A124" s="65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</row>
    <row r="125" spans="1:40" s="122" customFormat="1" ht="12" customHeight="1">
      <c r="A125" s="65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</row>
    <row r="126" spans="1:40" s="122" customFormat="1" ht="12" customHeight="1">
      <c r="A126" s="65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</row>
    <row r="127" spans="1:40" s="122" customFormat="1" ht="12" customHeight="1"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</row>
    <row r="128" spans="1:40" s="122" customFormat="1" ht="12" customHeight="1"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</row>
    <row r="129" spans="1:40" s="122" customFormat="1" ht="12" customHeight="1"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</row>
    <row r="130" spans="1:40" s="122" customFormat="1" ht="12" customHeight="1">
      <c r="J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</row>
    <row r="131" spans="1:40" s="122" customFormat="1" ht="12" customHeight="1">
      <c r="J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</row>
    <row r="132" spans="1:40" s="122" customFormat="1" ht="12" customHeight="1">
      <c r="J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</row>
    <row r="133" spans="1:40" s="68" customFormat="1" ht="12" customHeight="1">
      <c r="A133" s="122"/>
      <c r="C133" s="111"/>
      <c r="D133" s="111"/>
      <c r="E133" s="81"/>
      <c r="F133" s="81"/>
      <c r="G133" s="82"/>
      <c r="H133" s="82"/>
      <c r="I133" s="82"/>
      <c r="J133" s="8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</row>
    <row r="134" spans="1:40" s="68" customFormat="1" ht="12" customHeight="1">
      <c r="A134" s="122"/>
      <c r="C134" s="81"/>
      <c r="D134" s="81"/>
      <c r="E134" s="81"/>
      <c r="F134" s="81"/>
      <c r="G134" s="82"/>
      <c r="H134" s="82"/>
      <c r="I134" s="82"/>
      <c r="J134" s="8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</row>
    <row r="135" spans="1:40" s="68" customFormat="1" ht="12" customHeight="1">
      <c r="A135" s="122"/>
      <c r="C135" s="81"/>
      <c r="D135" s="81"/>
      <c r="E135" s="81"/>
      <c r="F135" s="81"/>
      <c r="G135" s="82"/>
      <c r="H135" s="82"/>
      <c r="I135" s="82"/>
      <c r="J135" s="82"/>
      <c r="K135" s="122"/>
      <c r="L135" s="122"/>
      <c r="M135" s="122"/>
      <c r="N135" s="122"/>
      <c r="O135" s="122"/>
      <c r="P135" s="122"/>
      <c r="Q135" s="122"/>
      <c r="R135" s="122"/>
      <c r="S135" s="122"/>
      <c r="T135" s="65"/>
    </row>
    <row r="136" spans="1:40" s="68" customFormat="1" ht="12" customHeight="1">
      <c r="A136" s="122"/>
      <c r="C136" s="81"/>
      <c r="D136" s="81"/>
      <c r="E136" s="81"/>
      <c r="F136" s="81"/>
      <c r="G136" s="82"/>
      <c r="H136" s="82"/>
      <c r="I136" s="8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65"/>
    </row>
    <row r="137" spans="1:40" s="68" customFormat="1" ht="12" customHeight="1">
      <c r="A137" s="122"/>
      <c r="C137" s="81"/>
      <c r="D137" s="81"/>
      <c r="E137" s="81"/>
      <c r="F137" s="81"/>
      <c r="G137" s="82"/>
      <c r="H137" s="82"/>
      <c r="I137" s="8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65"/>
    </row>
    <row r="138" spans="1:40" s="68" customFormat="1" ht="12" customHeight="1">
      <c r="A138" s="122"/>
      <c r="C138" s="81"/>
      <c r="D138" s="81"/>
      <c r="E138" s="81"/>
      <c r="F138" s="81"/>
      <c r="G138" s="82"/>
      <c r="H138" s="82"/>
      <c r="I138" s="8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65"/>
    </row>
    <row r="139" spans="1:40" s="68" customFormat="1" ht="12" customHeight="1"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65"/>
      <c r="U139" s="122"/>
      <c r="V139" s="122"/>
      <c r="X139" s="81"/>
      <c r="Y139" s="81"/>
      <c r="Z139" s="81"/>
      <c r="AA139" s="81"/>
      <c r="AB139" s="82"/>
      <c r="AC139" s="82"/>
    </row>
    <row r="140" spans="1:40" s="68" customFormat="1" ht="12" customHeight="1"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65"/>
      <c r="U140" s="122"/>
      <c r="V140" s="122"/>
      <c r="X140" s="81"/>
      <c r="Y140" s="81"/>
      <c r="Z140" s="81"/>
      <c r="AA140" s="81"/>
      <c r="AB140" s="82"/>
      <c r="AC140" s="82"/>
    </row>
    <row r="141" spans="1:40" s="68" customFormat="1" ht="12" customHeight="1"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65"/>
      <c r="U141" s="122"/>
      <c r="V141" s="122"/>
      <c r="X141" s="81"/>
      <c r="Y141" s="81"/>
      <c r="Z141" s="81"/>
      <c r="AA141" s="81"/>
      <c r="AB141" s="82"/>
      <c r="AC141" s="82"/>
    </row>
    <row r="142" spans="1:40" s="68" customFormat="1" ht="12" customHeight="1"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65"/>
      <c r="U142" s="122"/>
      <c r="V142" s="122"/>
      <c r="X142" s="81"/>
      <c r="Y142" s="81"/>
      <c r="Z142" s="81"/>
      <c r="AA142" s="81"/>
      <c r="AB142" s="82"/>
      <c r="AC142" s="82"/>
    </row>
    <row r="143" spans="1:40" s="68" customFormat="1" ht="12" customHeight="1"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65"/>
      <c r="U143" s="122"/>
      <c r="V143" s="122"/>
      <c r="X143" s="81"/>
      <c r="Y143" s="81"/>
      <c r="Z143" s="81"/>
      <c r="AA143" s="81"/>
      <c r="AB143" s="82"/>
      <c r="AC143" s="82"/>
    </row>
    <row r="144" spans="1:40" s="68" customFormat="1" ht="12" customHeight="1">
      <c r="H144" s="122"/>
      <c r="I144" s="122"/>
      <c r="J144" s="122"/>
      <c r="K144" s="65"/>
      <c r="L144" s="65"/>
      <c r="M144" s="65"/>
      <c r="N144" s="65"/>
      <c r="O144" s="65"/>
      <c r="P144" s="65"/>
      <c r="Q144" s="65"/>
      <c r="R144" s="122"/>
      <c r="S144" s="122"/>
      <c r="T144" s="65"/>
      <c r="U144" s="122"/>
      <c r="V144" s="122"/>
      <c r="X144" s="81"/>
      <c r="Y144" s="81"/>
      <c r="Z144" s="81"/>
      <c r="AA144" s="81"/>
      <c r="AB144" s="82"/>
      <c r="AC144" s="82"/>
    </row>
    <row r="145" spans="1:40" s="68" customFormat="1" ht="12" customHeight="1">
      <c r="H145" s="122"/>
      <c r="I145" s="122"/>
      <c r="J145" s="122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122"/>
      <c r="V145" s="122"/>
    </row>
    <row r="146" spans="1:40" s="68" customFormat="1" ht="12" customHeight="1">
      <c r="H146" s="122"/>
      <c r="I146" s="122"/>
      <c r="J146" s="122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122"/>
      <c r="V146" s="122"/>
    </row>
    <row r="147" spans="1:40" s="68" customFormat="1" ht="12" customHeight="1">
      <c r="H147" s="122"/>
      <c r="I147" s="122"/>
      <c r="J147" s="122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122"/>
      <c r="V147" s="122"/>
    </row>
    <row r="148" spans="1:40" s="68" customFormat="1" ht="12" customHeight="1">
      <c r="H148" s="122"/>
      <c r="I148" s="122"/>
      <c r="J148" s="122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122"/>
      <c r="V148" s="122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</row>
    <row r="149" spans="1:40" s="68" customFormat="1" ht="12" customHeight="1">
      <c r="A149" s="65"/>
      <c r="B149" s="65"/>
      <c r="C149" s="65"/>
      <c r="D149" s="65"/>
      <c r="E149" s="65"/>
      <c r="F149" s="65"/>
      <c r="G149" s="65"/>
      <c r="H149" s="122"/>
      <c r="I149" s="122"/>
      <c r="J149" s="122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122"/>
      <c r="V149" s="122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</row>
    <row r="150" spans="1:40" s="68" customFormat="1" ht="12" customHeight="1">
      <c r="A150" s="65"/>
      <c r="B150" s="65"/>
      <c r="C150" s="65"/>
      <c r="D150" s="65"/>
      <c r="E150" s="65"/>
      <c r="F150" s="65"/>
      <c r="G150" s="65"/>
      <c r="H150" s="122"/>
      <c r="I150" s="122"/>
      <c r="J150" s="122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122"/>
      <c r="V150" s="122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</row>
    <row r="151" spans="1:40" s="68" customFormat="1" ht="12" customHeight="1">
      <c r="A151" s="65"/>
      <c r="B151" s="65"/>
      <c r="C151" s="65"/>
      <c r="D151" s="65"/>
      <c r="E151" s="65"/>
      <c r="F151" s="65"/>
      <c r="G151" s="65"/>
      <c r="H151" s="122"/>
      <c r="I151" s="122"/>
      <c r="J151" s="122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122"/>
      <c r="V151" s="122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</row>
    <row r="152" spans="1:40" s="68" customFormat="1" ht="12" customHeight="1">
      <c r="A152" s="65"/>
      <c r="B152" s="65"/>
      <c r="C152" s="65"/>
      <c r="D152" s="65"/>
      <c r="E152" s="65"/>
      <c r="F152" s="65"/>
      <c r="G152" s="65"/>
      <c r="H152" s="122"/>
      <c r="I152" s="122"/>
      <c r="J152" s="122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122"/>
      <c r="V152" s="122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</row>
    <row r="153" spans="1:40" s="68" customFormat="1" ht="12" customHeight="1">
      <c r="A153" s="65"/>
      <c r="B153" s="65"/>
      <c r="C153" s="65"/>
      <c r="D153" s="65"/>
      <c r="E153" s="65"/>
      <c r="F153" s="65"/>
      <c r="G153" s="65"/>
      <c r="H153" s="122"/>
      <c r="I153" s="122"/>
      <c r="J153" s="122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122"/>
      <c r="V153" s="122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</row>
    <row r="154" spans="1:40" s="68" customFormat="1" ht="12" customHeight="1">
      <c r="A154" s="65"/>
      <c r="B154" s="65"/>
      <c r="C154" s="65"/>
      <c r="D154" s="65"/>
      <c r="E154" s="65"/>
      <c r="F154" s="65"/>
      <c r="G154" s="65"/>
      <c r="H154" s="122"/>
      <c r="I154" s="122"/>
      <c r="J154" s="122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122"/>
      <c r="V154" s="122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</row>
    <row r="155" spans="1:40" s="68" customFormat="1" ht="12" customHeight="1">
      <c r="A155" s="65"/>
      <c r="B155" s="65"/>
      <c r="C155" s="65"/>
      <c r="D155" s="65"/>
      <c r="E155" s="65"/>
      <c r="F155" s="65"/>
      <c r="G155" s="65"/>
      <c r="H155" s="122"/>
      <c r="I155" s="122"/>
      <c r="J155" s="122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122"/>
      <c r="V155" s="122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</row>
    <row r="156" spans="1:40" s="68" customFormat="1" ht="12" customHeight="1">
      <c r="A156" s="65"/>
      <c r="B156" s="65"/>
      <c r="C156" s="65"/>
      <c r="D156" s="65"/>
      <c r="E156" s="65"/>
      <c r="F156" s="65"/>
      <c r="G156" s="65"/>
      <c r="H156" s="122"/>
      <c r="I156" s="122"/>
      <c r="J156" s="122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122"/>
      <c r="V156" s="122"/>
      <c r="AK156" s="65"/>
      <c r="AL156" s="65"/>
      <c r="AM156" s="65"/>
      <c r="AN156" s="65"/>
    </row>
    <row r="157" spans="1:40" s="68" customFormat="1" ht="12" customHeight="1">
      <c r="A157" s="65"/>
      <c r="B157" s="65"/>
      <c r="C157" s="65"/>
      <c r="D157" s="65"/>
      <c r="E157" s="65"/>
      <c r="F157" s="65"/>
      <c r="G157" s="65"/>
      <c r="H157" s="122"/>
      <c r="I157" s="122"/>
      <c r="J157" s="122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122"/>
      <c r="V157" s="122"/>
      <c r="AK157" s="65"/>
      <c r="AL157" s="65"/>
      <c r="AM157" s="65"/>
      <c r="AN157" s="65"/>
    </row>
    <row r="158" spans="1:40" s="68" customFormat="1" ht="12" customHeight="1">
      <c r="A158" s="65"/>
      <c r="B158" s="65"/>
      <c r="C158" s="65"/>
      <c r="D158" s="65"/>
      <c r="E158" s="65"/>
      <c r="F158" s="65"/>
      <c r="G158" s="65"/>
      <c r="H158" s="122"/>
      <c r="I158" s="122"/>
      <c r="J158" s="122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122"/>
      <c r="V158" s="122"/>
      <c r="AK158" s="65"/>
      <c r="AL158" s="65"/>
      <c r="AM158" s="65"/>
      <c r="AN158" s="65"/>
    </row>
    <row r="159" spans="1:40" s="68" customFormat="1" ht="12" customHeight="1">
      <c r="A159" s="65"/>
      <c r="B159" s="65"/>
      <c r="C159" s="65"/>
      <c r="D159" s="65"/>
      <c r="E159" s="65"/>
      <c r="F159" s="65"/>
      <c r="G159" s="65"/>
      <c r="H159" s="122"/>
      <c r="I159" s="122"/>
      <c r="J159" s="122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122"/>
      <c r="V159" s="122"/>
      <c r="AK159" s="65"/>
      <c r="AL159" s="65"/>
      <c r="AM159" s="65"/>
      <c r="AN159" s="65"/>
    </row>
    <row r="160" spans="1:40" ht="12" customHeight="1">
      <c r="H160" s="122"/>
      <c r="I160" s="122"/>
      <c r="J160" s="122"/>
      <c r="U160" s="122"/>
      <c r="V160" s="122"/>
      <c r="X160" s="68"/>
      <c r="Y160" s="68"/>
      <c r="Z160" s="68"/>
      <c r="AA160" s="68"/>
    </row>
    <row r="161" spans="8:29" ht="12" customHeight="1">
      <c r="H161" s="122"/>
      <c r="I161" s="122"/>
      <c r="J161" s="122"/>
      <c r="U161" s="122"/>
      <c r="V161" s="122"/>
      <c r="X161" s="68"/>
      <c r="Y161" s="68"/>
      <c r="Z161" s="68"/>
      <c r="AA161" s="68"/>
    </row>
    <row r="162" spans="8:29" ht="12" customHeight="1">
      <c r="I162" s="122"/>
      <c r="J162" s="122"/>
      <c r="U162" s="122"/>
      <c r="V162" s="122"/>
      <c r="W162" s="122"/>
      <c r="X162" s="122"/>
      <c r="Z162" s="68"/>
      <c r="AA162" s="68"/>
      <c r="AB162" s="68"/>
      <c r="AC162" s="68"/>
    </row>
    <row r="163" spans="8:29" ht="12" customHeight="1">
      <c r="I163" s="122"/>
      <c r="J163" s="122"/>
      <c r="U163" s="122"/>
      <c r="V163" s="122"/>
      <c r="W163" s="122"/>
      <c r="X163" s="122"/>
      <c r="Z163" s="68"/>
      <c r="AA163" s="68"/>
      <c r="AB163" s="68"/>
      <c r="AC163" s="68"/>
    </row>
    <row r="164" spans="8:29" ht="12" customHeight="1">
      <c r="I164" s="122"/>
      <c r="J164" s="122"/>
      <c r="U164" s="122"/>
      <c r="V164" s="122"/>
      <c r="W164" s="122"/>
      <c r="X164" s="122"/>
      <c r="Z164" s="68"/>
      <c r="AA164" s="68"/>
      <c r="AB164" s="68"/>
      <c r="AC164" s="68"/>
    </row>
    <row r="165" spans="8:29" ht="12" customHeight="1">
      <c r="I165" s="122"/>
      <c r="J165" s="122"/>
      <c r="U165" s="122"/>
      <c r="V165" s="122"/>
      <c r="W165" s="122"/>
      <c r="X165" s="122"/>
      <c r="Z165" s="68"/>
      <c r="AA165" s="68"/>
      <c r="AB165" s="68"/>
      <c r="AC165" s="68"/>
    </row>
    <row r="166" spans="8:29" ht="12" customHeight="1">
      <c r="I166" s="122"/>
      <c r="J166" s="122"/>
      <c r="U166" s="122"/>
      <c r="V166" s="122"/>
      <c r="W166" s="122"/>
      <c r="X166" s="122"/>
      <c r="Z166" s="68"/>
      <c r="AA166" s="68"/>
      <c r="AB166" s="68"/>
      <c r="AC166" s="68"/>
    </row>
    <row r="167" spans="8:29" ht="12" customHeight="1">
      <c r="I167" s="122"/>
      <c r="J167" s="122"/>
      <c r="U167" s="122"/>
      <c r="V167" s="122"/>
      <c r="W167" s="122"/>
      <c r="X167" s="122"/>
      <c r="Z167" s="68"/>
      <c r="AA167" s="68"/>
      <c r="AB167" s="68"/>
      <c r="AC167" s="68"/>
    </row>
    <row r="168" spans="8:29" ht="12" customHeight="1">
      <c r="J168" s="122"/>
      <c r="X168" s="122"/>
      <c r="Y168" s="122"/>
      <c r="Z168" s="122"/>
      <c r="AA168" s="122"/>
      <c r="AC168" s="68"/>
    </row>
    <row r="169" spans="8:29" ht="12" customHeight="1">
      <c r="J169" s="122"/>
      <c r="X169" s="122"/>
      <c r="Y169" s="122"/>
      <c r="Z169" s="122"/>
      <c r="AA169" s="122"/>
      <c r="AC169" s="68"/>
    </row>
    <row r="170" spans="8:29" ht="12" customHeight="1">
      <c r="J170" s="122"/>
      <c r="X170" s="122"/>
      <c r="Y170" s="122"/>
      <c r="Z170" s="122"/>
      <c r="AA170" s="122"/>
      <c r="AC170" s="68"/>
    </row>
    <row r="171" spans="8:29" ht="12" customHeight="1">
      <c r="J171" s="122"/>
      <c r="X171" s="122"/>
      <c r="Y171" s="122"/>
      <c r="Z171" s="122"/>
      <c r="AA171" s="122"/>
      <c r="AC171" s="68"/>
    </row>
    <row r="172" spans="8:29" ht="12" customHeight="1">
      <c r="J172" s="122"/>
      <c r="Z172" s="122"/>
      <c r="AA172" s="122"/>
      <c r="AB172" s="122"/>
      <c r="AC172" s="122"/>
    </row>
    <row r="173" spans="8:29" ht="12" customHeight="1">
      <c r="J173" s="122"/>
      <c r="Z173" s="122"/>
      <c r="AA173" s="122"/>
      <c r="AB173" s="122"/>
      <c r="AC173" s="122"/>
    </row>
    <row r="174" spans="8:29" ht="12" customHeight="1">
      <c r="J174" s="122"/>
      <c r="Z174" s="122"/>
      <c r="AA174" s="122"/>
      <c r="AB174" s="122"/>
      <c r="AC174" s="122"/>
    </row>
    <row r="175" spans="8:29" ht="12" customHeight="1">
      <c r="J175" s="122"/>
      <c r="Z175" s="122"/>
      <c r="AA175" s="122"/>
      <c r="AB175" s="122"/>
      <c r="AC175" s="122"/>
    </row>
    <row r="176" spans="8:29" ht="12" customHeight="1">
      <c r="J176" s="122"/>
      <c r="Z176" s="122"/>
      <c r="AA176" s="122"/>
      <c r="AB176" s="122"/>
      <c r="AC176" s="122"/>
    </row>
    <row r="177" spans="1:46" ht="12" customHeight="1">
      <c r="J177" s="122"/>
      <c r="Z177" s="122"/>
      <c r="AA177" s="122"/>
      <c r="AB177" s="122"/>
      <c r="AC177" s="122"/>
    </row>
    <row r="178" spans="1:46" ht="12" customHeight="1">
      <c r="J178" s="122"/>
      <c r="Z178" s="122"/>
      <c r="AA178" s="122"/>
      <c r="AB178" s="122"/>
      <c r="AC178" s="122"/>
    </row>
    <row r="179" spans="1:46" ht="12" customHeight="1">
      <c r="J179" s="122"/>
      <c r="Z179" s="122"/>
      <c r="AA179" s="122"/>
      <c r="AB179" s="122"/>
      <c r="AC179" s="122"/>
    </row>
    <row r="180" spans="1:46" ht="12" customHeight="1">
      <c r="J180" s="122"/>
      <c r="Z180" s="122"/>
      <c r="AA180" s="122"/>
      <c r="AB180" s="122"/>
      <c r="AC180" s="122"/>
    </row>
    <row r="181" spans="1:46" ht="12" customHeight="1">
      <c r="J181" s="122"/>
      <c r="Z181" s="122"/>
      <c r="AA181" s="122"/>
      <c r="AB181" s="122"/>
      <c r="AC181" s="122"/>
    </row>
    <row r="182" spans="1:46" ht="12" customHeight="1">
      <c r="J182" s="122"/>
      <c r="Z182" s="122"/>
      <c r="AA182" s="122"/>
      <c r="AB182" s="122"/>
      <c r="AC182" s="122"/>
    </row>
    <row r="183" spans="1:46" ht="12" customHeight="1">
      <c r="J183" s="122"/>
      <c r="Z183" s="122"/>
      <c r="AA183" s="122"/>
      <c r="AB183" s="122"/>
      <c r="AC183" s="122"/>
    </row>
    <row r="184" spans="1:46" ht="12" customHeight="1">
      <c r="J184" s="122"/>
      <c r="Z184" s="122"/>
      <c r="AA184" s="122"/>
      <c r="AB184" s="122"/>
      <c r="AC184" s="122"/>
    </row>
    <row r="185" spans="1:46" ht="12" customHeight="1">
      <c r="J185" s="122"/>
      <c r="Z185" s="122"/>
      <c r="AA185" s="122"/>
      <c r="AB185" s="122"/>
      <c r="AC185" s="122"/>
    </row>
    <row r="186" spans="1:46" ht="12" customHeight="1">
      <c r="J186" s="122"/>
      <c r="Z186" s="122"/>
      <c r="AA186" s="122"/>
      <c r="AB186" s="122"/>
      <c r="AC186" s="122"/>
    </row>
    <row r="187" spans="1:46" ht="12" customHeight="1">
      <c r="J187" s="122"/>
      <c r="Z187" s="122"/>
      <c r="AA187" s="122"/>
      <c r="AB187" s="122"/>
      <c r="AC187" s="122"/>
    </row>
    <row r="188" spans="1:46" ht="12" customHeight="1">
      <c r="J188" s="122"/>
      <c r="Z188" s="122"/>
      <c r="AA188" s="122"/>
      <c r="AB188" s="122"/>
      <c r="AC188" s="122"/>
    </row>
    <row r="189" spans="1:46" ht="12" customHeight="1">
      <c r="J189" s="122"/>
      <c r="Z189" s="122"/>
      <c r="AA189" s="122"/>
      <c r="AB189" s="122"/>
      <c r="AC189" s="122"/>
    </row>
    <row r="190" spans="1:46" s="68" customFormat="1" ht="12" customHeight="1">
      <c r="A190" s="65"/>
      <c r="B190" s="65"/>
      <c r="C190" s="65"/>
      <c r="D190" s="65"/>
      <c r="E190" s="65"/>
      <c r="F190" s="65"/>
      <c r="G190" s="65"/>
      <c r="H190" s="65"/>
      <c r="I190" s="65"/>
      <c r="J190" s="122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122"/>
      <c r="AA190" s="122"/>
      <c r="AB190" s="122"/>
      <c r="AC190" s="122"/>
      <c r="AD190" s="65"/>
      <c r="AM190" s="65"/>
      <c r="AN190" s="65"/>
      <c r="AO190" s="65"/>
      <c r="AP190" s="65"/>
      <c r="AQ190" s="65"/>
      <c r="AR190" s="65"/>
      <c r="AS190" s="65"/>
      <c r="AT190" s="65"/>
    </row>
    <row r="191" spans="1:46" s="68" customFormat="1" ht="12" customHeight="1">
      <c r="A191" s="65"/>
      <c r="B191" s="65"/>
      <c r="C191" s="65"/>
      <c r="D191" s="65"/>
      <c r="E191" s="65"/>
      <c r="F191" s="65"/>
      <c r="G191" s="65"/>
      <c r="H191" s="65"/>
      <c r="I191" s="65"/>
      <c r="J191" s="122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122"/>
      <c r="AA191" s="122"/>
      <c r="AB191" s="122"/>
      <c r="AC191" s="122"/>
      <c r="AD191" s="65"/>
      <c r="AM191" s="65"/>
      <c r="AN191" s="65"/>
      <c r="AO191" s="65"/>
      <c r="AP191" s="65"/>
      <c r="AQ191" s="65"/>
      <c r="AR191" s="65"/>
      <c r="AS191" s="65"/>
      <c r="AT191" s="65"/>
    </row>
    <row r="192" spans="1:46" s="68" customFormat="1" ht="12" customHeight="1">
      <c r="A192" s="65"/>
      <c r="B192" s="65"/>
      <c r="C192" s="65"/>
      <c r="D192" s="65"/>
      <c r="E192" s="65"/>
      <c r="F192" s="65"/>
      <c r="G192" s="65"/>
      <c r="H192" s="65"/>
      <c r="I192" s="65"/>
      <c r="J192" s="122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122"/>
      <c r="AA192" s="122"/>
      <c r="AB192" s="122"/>
      <c r="AC192" s="122"/>
      <c r="AD192" s="65"/>
      <c r="AM192" s="65"/>
      <c r="AN192" s="65"/>
      <c r="AO192" s="65"/>
      <c r="AP192" s="65"/>
      <c r="AQ192" s="65"/>
      <c r="AR192" s="65"/>
      <c r="AS192" s="65"/>
      <c r="AT192" s="65"/>
    </row>
    <row r="193" spans="1:46" s="68" customFormat="1" ht="12" customHeight="1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122"/>
      <c r="AA193" s="122"/>
      <c r="AB193" s="122"/>
      <c r="AC193" s="122"/>
      <c r="AD193" s="65"/>
      <c r="AM193" s="65"/>
      <c r="AN193" s="65"/>
      <c r="AO193" s="65"/>
      <c r="AP193" s="65"/>
      <c r="AQ193" s="65"/>
      <c r="AR193" s="65"/>
      <c r="AS193" s="65"/>
      <c r="AT193" s="65"/>
    </row>
    <row r="194" spans="1:46" s="68" customFormat="1" ht="12" customHeight="1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122"/>
      <c r="AA194" s="122"/>
      <c r="AB194" s="122"/>
      <c r="AC194" s="122"/>
      <c r="AD194" s="65"/>
      <c r="AM194" s="65"/>
      <c r="AN194" s="65"/>
      <c r="AO194" s="65"/>
      <c r="AP194" s="65"/>
      <c r="AQ194" s="65"/>
      <c r="AR194" s="65"/>
      <c r="AS194" s="65"/>
      <c r="AT194" s="65"/>
    </row>
    <row r="195" spans="1:46" s="68" customFormat="1" ht="12" customHeight="1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122"/>
      <c r="AA195" s="122"/>
      <c r="AB195" s="122"/>
      <c r="AC195" s="122"/>
      <c r="AD195" s="65"/>
      <c r="AM195" s="65"/>
      <c r="AN195" s="65"/>
      <c r="AO195" s="65"/>
      <c r="AP195" s="65"/>
      <c r="AQ195" s="65"/>
      <c r="AR195" s="65"/>
      <c r="AS195" s="65"/>
      <c r="AT195" s="65"/>
    </row>
    <row r="196" spans="1:46" s="68" customFormat="1" ht="12" customHeight="1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122"/>
      <c r="AA196" s="122"/>
      <c r="AB196" s="122"/>
      <c r="AC196" s="122"/>
      <c r="AD196" s="65"/>
      <c r="AM196" s="65"/>
      <c r="AN196" s="65"/>
      <c r="AO196" s="65"/>
      <c r="AP196" s="65"/>
      <c r="AQ196" s="65"/>
      <c r="AR196" s="65"/>
      <c r="AS196" s="65"/>
      <c r="AT196" s="65"/>
    </row>
    <row r="197" spans="1:46" s="68" customFormat="1" ht="12" customHeight="1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122"/>
      <c r="AA197" s="122"/>
      <c r="AB197" s="122"/>
      <c r="AC197" s="122"/>
      <c r="AD197" s="65"/>
      <c r="AM197" s="65"/>
      <c r="AN197" s="65"/>
      <c r="AO197" s="65"/>
      <c r="AP197" s="65"/>
      <c r="AQ197" s="65"/>
      <c r="AR197" s="65"/>
      <c r="AS197" s="65"/>
      <c r="AT197" s="65"/>
    </row>
    <row r="198" spans="1:46" s="68" customFormat="1" ht="12" customHeight="1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122"/>
      <c r="AA198" s="122"/>
      <c r="AB198" s="122"/>
      <c r="AC198" s="122"/>
      <c r="AD198" s="65"/>
      <c r="AM198" s="65"/>
      <c r="AN198" s="65"/>
      <c r="AO198" s="65"/>
      <c r="AP198" s="65"/>
      <c r="AQ198" s="65"/>
      <c r="AR198" s="65"/>
      <c r="AS198" s="65"/>
      <c r="AT198" s="65"/>
    </row>
    <row r="199" spans="1:46" s="68" customFormat="1" ht="12" customHeight="1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122"/>
      <c r="AA199" s="122"/>
      <c r="AB199" s="122"/>
      <c r="AC199" s="122"/>
      <c r="AD199" s="65"/>
      <c r="AM199" s="65"/>
      <c r="AN199" s="65"/>
      <c r="AO199" s="65"/>
      <c r="AP199" s="65"/>
      <c r="AQ199" s="65"/>
      <c r="AR199" s="65"/>
      <c r="AS199" s="65"/>
      <c r="AT199" s="65"/>
    </row>
    <row r="200" spans="1:46" s="68" customFormat="1" ht="12" customHeight="1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122"/>
      <c r="AA200" s="122"/>
      <c r="AB200" s="122"/>
      <c r="AC200" s="122"/>
      <c r="AD200" s="65"/>
      <c r="AM200" s="65"/>
      <c r="AN200" s="65"/>
      <c r="AO200" s="65"/>
      <c r="AP200" s="65"/>
      <c r="AQ200" s="65"/>
      <c r="AR200" s="65"/>
      <c r="AS200" s="65"/>
      <c r="AT200" s="65"/>
    </row>
    <row r="201" spans="1:46" s="68" customFormat="1" ht="12" customHeight="1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122"/>
      <c r="AA201" s="122"/>
      <c r="AB201" s="122"/>
      <c r="AC201" s="122"/>
      <c r="AD201" s="65"/>
      <c r="AM201" s="65"/>
      <c r="AN201" s="65"/>
      <c r="AO201" s="65"/>
      <c r="AP201" s="65"/>
      <c r="AQ201" s="65"/>
      <c r="AR201" s="65"/>
      <c r="AS201" s="65"/>
      <c r="AT201" s="65"/>
    </row>
    <row r="202" spans="1:46" s="68" customFormat="1" ht="12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122"/>
      <c r="AA202" s="122"/>
      <c r="AB202" s="122"/>
      <c r="AC202" s="122"/>
      <c r="AD202" s="65"/>
      <c r="AM202" s="65"/>
      <c r="AN202" s="65"/>
      <c r="AO202" s="65"/>
      <c r="AP202" s="65"/>
      <c r="AQ202" s="65"/>
      <c r="AR202" s="65"/>
      <c r="AS202" s="65"/>
      <c r="AT202" s="65"/>
    </row>
    <row r="203" spans="1:46" s="68" customFormat="1" ht="12" customHeight="1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122"/>
      <c r="AA203" s="122"/>
      <c r="AB203" s="122"/>
      <c r="AC203" s="122"/>
      <c r="AD203" s="65"/>
      <c r="AM203" s="65"/>
      <c r="AN203" s="65"/>
      <c r="AO203" s="65"/>
      <c r="AP203" s="65"/>
      <c r="AQ203" s="65"/>
      <c r="AR203" s="65"/>
      <c r="AS203" s="65"/>
      <c r="AT203" s="65"/>
    </row>
    <row r="204" spans="1:46" s="68" customFormat="1" ht="12" customHeight="1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122"/>
      <c r="AA204" s="122"/>
      <c r="AB204" s="122"/>
      <c r="AC204" s="122"/>
      <c r="AD204" s="65"/>
      <c r="AM204" s="65"/>
      <c r="AN204" s="65"/>
      <c r="AO204" s="65"/>
      <c r="AP204" s="65"/>
      <c r="AQ204" s="65"/>
      <c r="AR204" s="65"/>
      <c r="AS204" s="65"/>
      <c r="AT204" s="65"/>
    </row>
    <row r="205" spans="1:46" s="68" customFormat="1" ht="12" customHeight="1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122"/>
      <c r="AA205" s="122"/>
      <c r="AB205" s="122"/>
      <c r="AC205" s="122"/>
      <c r="AD205" s="65"/>
      <c r="AM205" s="65"/>
      <c r="AN205" s="65"/>
      <c r="AO205" s="65"/>
      <c r="AP205" s="65"/>
      <c r="AQ205" s="65"/>
      <c r="AR205" s="65"/>
      <c r="AS205" s="65"/>
      <c r="AT205" s="65"/>
    </row>
    <row r="206" spans="1:46" ht="12" customHeight="1">
      <c r="Z206" s="122"/>
      <c r="AA206" s="122"/>
      <c r="AB206" s="122"/>
      <c r="AC206" s="122"/>
    </row>
    <row r="207" spans="1:46" ht="12" customHeight="1">
      <c r="Z207" s="122"/>
      <c r="AA207" s="122"/>
      <c r="AB207" s="122"/>
      <c r="AC207" s="122"/>
    </row>
    <row r="208" spans="1:46" ht="12" customHeight="1">
      <c r="Z208" s="122"/>
      <c r="AA208" s="122"/>
      <c r="AB208" s="122"/>
      <c r="AC208" s="122"/>
    </row>
    <row r="209" spans="26:29" ht="12" customHeight="1">
      <c r="Z209" s="122"/>
      <c r="AA209" s="122"/>
      <c r="AB209" s="122"/>
      <c r="AC209" s="122"/>
    </row>
    <row r="210" spans="26:29" ht="12" customHeight="1">
      <c r="Z210" s="122"/>
      <c r="AA210" s="122"/>
      <c r="AB210" s="122"/>
      <c r="AC210" s="122"/>
    </row>
    <row r="211" spans="26:29" ht="12" customHeight="1">
      <c r="Z211" s="122"/>
      <c r="AA211" s="122"/>
      <c r="AB211" s="122"/>
      <c r="AC211" s="122"/>
    </row>
    <row r="212" spans="26:29" ht="12" customHeight="1">
      <c r="Z212" s="122"/>
      <c r="AA212" s="122"/>
      <c r="AB212" s="122"/>
      <c r="AC212" s="122"/>
    </row>
    <row r="213" spans="26:29" ht="12" customHeight="1">
      <c r="Z213" s="122"/>
      <c r="AA213" s="122"/>
      <c r="AB213" s="122"/>
      <c r="AC213" s="122"/>
    </row>
    <row r="214" spans="26:29" ht="12" customHeight="1">
      <c r="Z214" s="122"/>
      <c r="AA214" s="122"/>
      <c r="AB214" s="122"/>
      <c r="AC214" s="122"/>
    </row>
    <row r="215" spans="26:29" ht="12" customHeight="1">
      <c r="Z215" s="122"/>
      <c r="AA215" s="122"/>
      <c r="AB215" s="122"/>
      <c r="AC215" s="122"/>
    </row>
    <row r="216" spans="26:29" ht="12" customHeight="1">
      <c r="Z216" s="122"/>
      <c r="AA216" s="122"/>
      <c r="AB216" s="122"/>
      <c r="AC216" s="122"/>
    </row>
    <row r="217" spans="26:29" ht="12" customHeight="1">
      <c r="Z217" s="122"/>
      <c r="AA217" s="122"/>
      <c r="AB217" s="122"/>
      <c r="AC217" s="122"/>
    </row>
    <row r="218" spans="26:29" ht="12" customHeight="1">
      <c r="Z218" s="122"/>
      <c r="AA218" s="122"/>
      <c r="AB218" s="122"/>
      <c r="AC218" s="122"/>
    </row>
    <row r="219" spans="26:29" ht="12" customHeight="1">
      <c r="Z219" s="122"/>
      <c r="AA219" s="122"/>
      <c r="AB219" s="122"/>
      <c r="AC219" s="122"/>
    </row>
    <row r="220" spans="26:29" ht="12" customHeight="1">
      <c r="Z220" s="122"/>
      <c r="AA220" s="122"/>
      <c r="AB220" s="122"/>
      <c r="AC220" s="122"/>
    </row>
    <row r="221" spans="26:29" ht="12" customHeight="1">
      <c r="Z221" s="122"/>
      <c r="AA221" s="122"/>
      <c r="AB221" s="122"/>
      <c r="AC221" s="122"/>
    </row>
    <row r="222" spans="26:29" ht="12" customHeight="1">
      <c r="Z222" s="122"/>
      <c r="AA222" s="122"/>
      <c r="AB222" s="122"/>
      <c r="AC222" s="122"/>
    </row>
    <row r="223" spans="26:29" ht="12" customHeight="1">
      <c r="Z223" s="122"/>
      <c r="AA223" s="122"/>
      <c r="AB223" s="122"/>
      <c r="AC223" s="122"/>
    </row>
    <row r="224" spans="26:29" ht="12" customHeight="1">
      <c r="Z224" s="122"/>
      <c r="AA224" s="122"/>
      <c r="AB224" s="122"/>
      <c r="AC224" s="122"/>
    </row>
    <row r="225" spans="26:29" ht="12" customHeight="1">
      <c r="Z225" s="122"/>
      <c r="AA225" s="122"/>
      <c r="AB225" s="122"/>
      <c r="AC225" s="122"/>
    </row>
    <row r="226" spans="26:29" ht="12" customHeight="1"/>
    <row r="227" spans="26:29" ht="12" customHeight="1"/>
    <row r="228" spans="26:29" ht="12" customHeight="1"/>
    <row r="229" spans="26:29" ht="12" customHeight="1"/>
    <row r="230" spans="26:29" ht="12" customHeight="1"/>
    <row r="231" spans="26:29" ht="12" customHeight="1"/>
    <row r="232" spans="26:29" ht="12" customHeight="1"/>
    <row r="233" spans="26:29" ht="12" customHeight="1"/>
    <row r="234" spans="26:29" ht="12" customHeight="1"/>
    <row r="235" spans="26:29" ht="12" customHeight="1"/>
    <row r="236" spans="26:29" ht="12" customHeight="1"/>
    <row r="237" spans="26:29" ht="12" customHeight="1"/>
    <row r="238" spans="26:29" ht="12" customHeight="1"/>
  </sheetData>
  <phoneticPr fontId="1"/>
  <printOptions horizontalCentered="1"/>
  <pageMargins left="0" right="0" top="0.78000000000000014" bottom="0.39000000000000007" header="0" footer="0"/>
  <pageSetup paperSize="9"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8</vt:i4>
      </vt:variant>
    </vt:vector>
  </HeadingPairs>
  <TitlesOfParts>
    <vt:vector size="28" baseType="lpstr">
      <vt:lpstr>Figure 1B</vt:lpstr>
      <vt:lpstr>Figure 1C</vt:lpstr>
      <vt:lpstr>Figure 2h_U-118 MG</vt:lpstr>
      <vt:lpstr>Figure 2i_PDX (CTG0848)</vt:lpstr>
      <vt:lpstr>Figure 3e_KM12</vt:lpstr>
      <vt:lpstr>Figure 3a_IC50</vt:lpstr>
      <vt:lpstr>Figure 6c_ROS1-WT</vt:lpstr>
      <vt:lpstr>Figure 6d_G2032R</vt:lpstr>
      <vt:lpstr>Figure 7a 7c_HCC78</vt:lpstr>
      <vt:lpstr>Supp S1b</vt:lpstr>
      <vt:lpstr>Supp Table S1a</vt:lpstr>
      <vt:lpstr>Supp Table S1c</vt:lpstr>
      <vt:lpstr>Supp Figure S5a_U-118 MG</vt:lpstr>
      <vt:lpstr>Supp Figure S5c_KM12</vt:lpstr>
      <vt:lpstr>Supp Figure S5d</vt:lpstr>
      <vt:lpstr>Supp Figure S5e</vt:lpstr>
      <vt:lpstr>Supp Figure S5b</vt:lpstr>
      <vt:lpstr>Supp Fig S6a</vt:lpstr>
      <vt:lpstr>Supp Fig S6c</vt:lpstr>
      <vt:lpstr>Supp Fig S7a S7b</vt:lpstr>
      <vt:lpstr>'Figure 1C'!Print_Area</vt:lpstr>
      <vt:lpstr>'Figure 6c_ROS1-WT'!Print_Area</vt:lpstr>
      <vt:lpstr>'Figure 6d_G2032R'!Print_Area</vt:lpstr>
      <vt:lpstr>'Figure 7a 7c_HCC78'!Print_Area</vt:lpstr>
      <vt:lpstr>'Supp Fig S6a'!Print_Area</vt:lpstr>
      <vt:lpstr>'Supp Fig S6c'!Print_Area</vt:lpstr>
      <vt:lpstr>'Supp Fig S7a S7b'!Print_Area</vt:lpstr>
      <vt:lpstr>'Figure 1C'!Print_Titles</vt:lpstr>
    </vt:vector>
  </TitlesOfParts>
  <Company>DAIICHI SANKYO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Katayama Ryohei</dc:creator>
  <cp:lastModifiedBy>Ryohei Katayama</cp:lastModifiedBy>
  <dcterms:created xsi:type="dcterms:W3CDTF">2017-05-24T08:38:53Z</dcterms:created>
  <dcterms:modified xsi:type="dcterms:W3CDTF">2019-02-05T00:10:51Z</dcterms:modified>
</cp:coreProperties>
</file>