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7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8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9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5"/>
  <workbookPr/>
  <mc:AlternateContent xmlns:mc="http://schemas.openxmlformats.org/markup-compatibility/2006">
    <mc:Choice Requires="x15">
      <x15ac:absPath xmlns:x15ac="http://schemas.microsoft.com/office/spreadsheetml/2010/11/ac" url="/Users/thibeaul/Desktop/Nature Communications 2019/Revision 2/"/>
    </mc:Choice>
  </mc:AlternateContent>
  <xr:revisionPtr revIDLastSave="0" documentId="8_{CE09AD18-E623-D44A-93FD-C63C8AD6EA59}" xr6:coauthVersionLast="36" xr6:coauthVersionMax="36" xr10:uidLastSave="{00000000-0000-0000-0000-000000000000}"/>
  <bookViews>
    <workbookView xWindow="2300" yWindow="460" windowWidth="25620" windowHeight="15980" tabRatio="702" activeTab="8" xr2:uid="{00000000-000D-0000-FFFF-FFFF00000000}"/>
  </bookViews>
  <sheets>
    <sheet name="Figure 1" sheetId="1" r:id="rId1"/>
    <sheet name="Figure 2 graphs" sheetId="2" r:id="rId2"/>
    <sheet name="Figure 3 graphs " sheetId="4" r:id="rId3"/>
    <sheet name="Figure 4 graphs" sheetId="5" r:id="rId4"/>
    <sheet name="Figure 7" sheetId="9" r:id="rId5"/>
    <sheet name="Figure 10" sheetId="12" r:id="rId6"/>
    <sheet name="Figure 10 graph E" sheetId="14" r:id="rId7"/>
    <sheet name="Table 2" sheetId="19" r:id="rId8"/>
    <sheet name="Sheet1" sheetId="23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" i="19" l="1"/>
  <c r="V4" i="19"/>
  <c r="V5" i="19"/>
  <c r="V6" i="19"/>
  <c r="V7" i="19"/>
  <c r="V8" i="19"/>
  <c r="V9" i="19"/>
  <c r="V10" i="19"/>
  <c r="V11" i="19"/>
  <c r="V12" i="19"/>
  <c r="V13" i="19"/>
  <c r="V14" i="19"/>
  <c r="V15" i="19"/>
  <c r="V16" i="19"/>
  <c r="V18" i="19"/>
  <c r="V19" i="19"/>
  <c r="V20" i="19"/>
  <c r="V21" i="19"/>
  <c r="V22" i="19"/>
  <c r="V23" i="19"/>
  <c r="V24" i="19"/>
  <c r="V25" i="19"/>
  <c r="V27" i="19"/>
  <c r="T27" i="19" l="1"/>
  <c r="S27" i="19"/>
  <c r="N27" i="19"/>
  <c r="M27" i="19"/>
  <c r="L27" i="19"/>
  <c r="K27" i="19"/>
  <c r="U26" i="19"/>
  <c r="T26" i="19"/>
  <c r="S26" i="19"/>
  <c r="T25" i="19"/>
  <c r="S25" i="19"/>
  <c r="N25" i="19"/>
  <c r="M25" i="19"/>
  <c r="L25" i="19"/>
  <c r="K25" i="19"/>
  <c r="T24" i="19"/>
  <c r="S24" i="19"/>
  <c r="N24" i="19"/>
  <c r="M24" i="19"/>
  <c r="L24" i="19"/>
  <c r="K24" i="19"/>
  <c r="S23" i="19"/>
  <c r="M23" i="19"/>
  <c r="L23" i="19"/>
  <c r="K23" i="19"/>
  <c r="U22" i="19"/>
  <c r="T22" i="19"/>
  <c r="S22" i="19"/>
  <c r="T21" i="19"/>
  <c r="S21" i="19"/>
  <c r="N21" i="19"/>
  <c r="M21" i="19"/>
  <c r="L21" i="19"/>
  <c r="K21" i="19"/>
  <c r="T20" i="19"/>
  <c r="S20" i="19"/>
  <c r="N20" i="19"/>
  <c r="M20" i="19"/>
  <c r="L20" i="19"/>
  <c r="K20" i="19"/>
  <c r="U19" i="19"/>
  <c r="J19" i="19"/>
  <c r="I19" i="19"/>
  <c r="H19" i="19"/>
  <c r="G19" i="19"/>
  <c r="F19" i="19"/>
  <c r="E19" i="19"/>
  <c r="D19" i="19"/>
  <c r="C19" i="19"/>
  <c r="B19" i="19"/>
  <c r="A19" i="19"/>
  <c r="T18" i="19"/>
  <c r="S18" i="19"/>
  <c r="N18" i="19"/>
  <c r="M18" i="19"/>
  <c r="L18" i="19"/>
  <c r="K18" i="19"/>
  <c r="U16" i="19"/>
  <c r="T16" i="19"/>
  <c r="S16" i="19"/>
  <c r="U15" i="19"/>
  <c r="T15" i="19"/>
  <c r="S15" i="19"/>
  <c r="U14" i="19"/>
  <c r="T14" i="19"/>
  <c r="S14" i="19"/>
  <c r="T13" i="19"/>
  <c r="S13" i="19"/>
  <c r="M13" i="19"/>
  <c r="L13" i="19"/>
  <c r="K13" i="19"/>
  <c r="T12" i="19"/>
  <c r="S12" i="19"/>
  <c r="N12" i="19"/>
  <c r="M12" i="19"/>
  <c r="L12" i="19"/>
  <c r="K12" i="19"/>
  <c r="U11" i="19"/>
  <c r="T11" i="19"/>
  <c r="S11" i="19"/>
  <c r="U10" i="19"/>
  <c r="J10" i="19"/>
  <c r="I10" i="19"/>
  <c r="H10" i="19"/>
  <c r="G10" i="19"/>
  <c r="F10" i="19"/>
  <c r="E10" i="19"/>
  <c r="D10" i="19"/>
  <c r="C10" i="19"/>
  <c r="B10" i="19"/>
  <c r="A10" i="19"/>
  <c r="T9" i="19"/>
  <c r="S9" i="19"/>
  <c r="N9" i="19"/>
  <c r="M9" i="19"/>
  <c r="L9" i="19"/>
  <c r="K9" i="19"/>
  <c r="U8" i="19"/>
  <c r="T8" i="19"/>
  <c r="S8" i="19"/>
  <c r="T7" i="19"/>
  <c r="S7" i="19"/>
  <c r="N7" i="19"/>
  <c r="M7" i="19"/>
  <c r="L7" i="19"/>
  <c r="K7" i="19"/>
  <c r="T6" i="19"/>
  <c r="S6" i="19"/>
  <c r="N6" i="19"/>
  <c r="M6" i="19"/>
  <c r="L6" i="19"/>
  <c r="K6" i="19"/>
  <c r="T5" i="19"/>
  <c r="S5" i="19"/>
  <c r="N5" i="19"/>
  <c r="M5" i="19"/>
  <c r="L5" i="19"/>
  <c r="K5" i="19"/>
  <c r="T4" i="19"/>
  <c r="S4" i="19"/>
  <c r="N4" i="19"/>
  <c r="M4" i="19"/>
  <c r="L4" i="19"/>
  <c r="K4" i="19"/>
  <c r="T3" i="19"/>
  <c r="S3" i="19"/>
  <c r="N3" i="19"/>
  <c r="M3" i="19"/>
  <c r="L3" i="19"/>
  <c r="K3" i="19"/>
  <c r="P6" i="12"/>
  <c r="S6" i="12"/>
  <c r="R6" i="12"/>
  <c r="Q6" i="12"/>
  <c r="S5" i="12"/>
  <c r="R5" i="12"/>
  <c r="Q5" i="12"/>
  <c r="P5" i="12"/>
  <c r="U7" i="19" l="1"/>
  <c r="U27" i="19"/>
  <c r="U25" i="19"/>
  <c r="U3" i="19"/>
  <c r="U4" i="19"/>
  <c r="U9" i="19"/>
  <c r="T10" i="19"/>
  <c r="U12" i="19"/>
  <c r="U21" i="19"/>
  <c r="U24" i="19"/>
  <c r="U20" i="19"/>
  <c r="U6" i="19"/>
  <c r="U5" i="19"/>
  <c r="S10" i="19"/>
  <c r="U18" i="19"/>
  <c r="S19" i="19"/>
  <c r="T19" i="19"/>
  <c r="U23" i="19"/>
  <c r="U13" i="19"/>
  <c r="T23" i="19"/>
  <c r="I6" i="14" l="1"/>
  <c r="H6" i="14"/>
  <c r="G6" i="14"/>
  <c r="F6" i="14"/>
  <c r="E6" i="14"/>
  <c r="D6" i="14"/>
  <c r="C6" i="14"/>
  <c r="B6" i="14"/>
  <c r="I5" i="14"/>
  <c r="H5" i="14"/>
  <c r="G5" i="14"/>
  <c r="F5" i="14"/>
  <c r="E5" i="14"/>
  <c r="D5" i="14"/>
  <c r="C5" i="14"/>
  <c r="B5" i="14"/>
  <c r="C65" i="12" l="1"/>
  <c r="C66" i="12" s="1"/>
  <c r="B65" i="12"/>
  <c r="B66" i="12" s="1"/>
  <c r="C58" i="12"/>
  <c r="C59" i="12" s="1"/>
  <c r="B58" i="12"/>
  <c r="B59" i="12" s="1"/>
  <c r="H52" i="12"/>
  <c r="G52" i="12"/>
  <c r="H51" i="12"/>
  <c r="G51" i="12"/>
  <c r="C51" i="12"/>
  <c r="C52" i="12" s="1"/>
  <c r="B51" i="12"/>
  <c r="B52" i="12" s="1"/>
  <c r="T49" i="12"/>
  <c r="S49" i="12"/>
  <c r="R49" i="12"/>
  <c r="Q49" i="12"/>
  <c r="P49" i="12"/>
  <c r="O49" i="12"/>
  <c r="N49" i="12"/>
  <c r="M49" i="12"/>
  <c r="L49" i="12"/>
  <c r="K49" i="12"/>
  <c r="T48" i="12"/>
  <c r="S48" i="12"/>
  <c r="R48" i="12"/>
  <c r="Q48" i="12"/>
  <c r="P48" i="12"/>
  <c r="O48" i="12"/>
  <c r="N48" i="12"/>
  <c r="M48" i="12"/>
  <c r="L48" i="12"/>
  <c r="K48" i="12"/>
  <c r="H45" i="12"/>
  <c r="G45" i="12"/>
  <c r="H44" i="12"/>
  <c r="G44" i="12"/>
  <c r="C44" i="12"/>
  <c r="C45" i="12" s="1"/>
  <c r="B44" i="12"/>
  <c r="B45" i="12" s="1"/>
  <c r="H38" i="12"/>
  <c r="G38" i="12"/>
  <c r="H37" i="12"/>
  <c r="G37" i="12"/>
  <c r="C37" i="12"/>
  <c r="C38" i="12" s="1"/>
  <c r="B37" i="12"/>
  <c r="B38" i="12" s="1"/>
  <c r="H31" i="12"/>
  <c r="G31" i="12"/>
  <c r="H30" i="12"/>
  <c r="G30" i="12"/>
  <c r="C30" i="12"/>
  <c r="C31" i="12" s="1"/>
  <c r="B30" i="12"/>
  <c r="B31" i="12" s="1"/>
  <c r="V24" i="12"/>
  <c r="U24" i="12"/>
  <c r="T24" i="12"/>
  <c r="S24" i="12"/>
  <c r="R24" i="12"/>
  <c r="Q24" i="12"/>
  <c r="P24" i="12"/>
  <c r="O24" i="12"/>
  <c r="N24" i="12"/>
  <c r="M24" i="12"/>
  <c r="L24" i="12"/>
  <c r="K24" i="12"/>
  <c r="H24" i="12"/>
  <c r="G24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H23" i="12"/>
  <c r="G23" i="12"/>
  <c r="C23" i="12"/>
  <c r="C24" i="12" s="1"/>
  <c r="B23" i="12"/>
  <c r="B24" i="12" s="1"/>
  <c r="X22" i="12"/>
  <c r="W22" i="12"/>
  <c r="X21" i="12"/>
  <c r="W21" i="12"/>
  <c r="X20" i="12"/>
  <c r="W20" i="12"/>
  <c r="X19" i="12"/>
  <c r="W19" i="12"/>
  <c r="W24" i="12" l="1"/>
  <c r="X24" i="12"/>
  <c r="B5" i="12"/>
  <c r="C5" i="12"/>
  <c r="D5" i="12"/>
  <c r="E5" i="12"/>
  <c r="B6" i="12"/>
  <c r="C6" i="12"/>
  <c r="D6" i="12"/>
  <c r="E6" i="12"/>
  <c r="B19" i="4" l="1"/>
  <c r="F48" i="5"/>
  <c r="E48" i="5"/>
  <c r="D48" i="5"/>
  <c r="C48" i="5"/>
  <c r="B48" i="5"/>
  <c r="F47" i="5"/>
  <c r="E47" i="5"/>
  <c r="D47" i="5"/>
  <c r="C47" i="5"/>
  <c r="B47" i="5"/>
  <c r="F41" i="5"/>
  <c r="E41" i="5"/>
  <c r="D41" i="5"/>
  <c r="C41" i="5"/>
  <c r="B41" i="5"/>
  <c r="F40" i="5"/>
  <c r="E40" i="5"/>
  <c r="D40" i="5"/>
  <c r="C40" i="5"/>
  <c r="B40" i="5"/>
  <c r="F34" i="5"/>
  <c r="E34" i="5"/>
  <c r="D34" i="5"/>
  <c r="C34" i="5"/>
  <c r="B34" i="5"/>
  <c r="F33" i="5"/>
  <c r="E33" i="5"/>
  <c r="D33" i="5"/>
  <c r="C33" i="5"/>
  <c r="B33" i="5"/>
  <c r="F27" i="5"/>
  <c r="E27" i="5"/>
  <c r="D27" i="5"/>
  <c r="C27" i="5"/>
  <c r="B27" i="5"/>
  <c r="F26" i="5"/>
  <c r="E26" i="5"/>
  <c r="D26" i="5"/>
  <c r="C26" i="5"/>
  <c r="B26" i="5"/>
  <c r="F20" i="5"/>
  <c r="E20" i="5"/>
  <c r="D20" i="5"/>
  <c r="C20" i="5"/>
  <c r="B20" i="5"/>
  <c r="F19" i="5"/>
  <c r="E19" i="5"/>
  <c r="D19" i="5"/>
  <c r="C19" i="5"/>
  <c r="B19" i="5"/>
  <c r="F13" i="5"/>
  <c r="E13" i="5"/>
  <c r="D13" i="5"/>
  <c r="C13" i="5"/>
  <c r="B13" i="5"/>
  <c r="F12" i="5"/>
  <c r="E12" i="5"/>
  <c r="D12" i="5"/>
  <c r="C12" i="5"/>
  <c r="B12" i="5"/>
  <c r="F6" i="5"/>
  <c r="E6" i="5"/>
  <c r="D6" i="5"/>
  <c r="C6" i="5"/>
  <c r="B6" i="5"/>
  <c r="F5" i="5"/>
  <c r="E5" i="5"/>
  <c r="D5" i="5"/>
  <c r="C5" i="5"/>
  <c r="B5" i="5"/>
  <c r="F37" i="4"/>
  <c r="E37" i="4"/>
  <c r="D37" i="4"/>
  <c r="C37" i="4"/>
  <c r="B37" i="4"/>
  <c r="F36" i="4"/>
  <c r="E36" i="4"/>
  <c r="D36" i="4"/>
  <c r="C36" i="4"/>
  <c r="B36" i="4"/>
  <c r="F31" i="4"/>
  <c r="E31" i="4"/>
  <c r="D31" i="4"/>
  <c r="C31" i="4"/>
  <c r="B31" i="4"/>
  <c r="F30" i="4"/>
  <c r="E30" i="4"/>
  <c r="D30" i="4"/>
  <c r="C30" i="4"/>
  <c r="B30" i="4"/>
  <c r="F25" i="4"/>
  <c r="E25" i="4"/>
  <c r="D25" i="4"/>
  <c r="C25" i="4"/>
  <c r="B25" i="4"/>
  <c r="F24" i="4"/>
  <c r="E24" i="4"/>
  <c r="D24" i="4"/>
  <c r="C24" i="4"/>
  <c r="B24" i="4"/>
  <c r="F19" i="4"/>
  <c r="E19" i="4"/>
  <c r="D19" i="4"/>
  <c r="C19" i="4"/>
  <c r="F18" i="4"/>
  <c r="E18" i="4"/>
  <c r="D18" i="4"/>
  <c r="C18" i="4"/>
  <c r="B18" i="4"/>
  <c r="F13" i="4"/>
  <c r="E13" i="4"/>
  <c r="D13" i="4"/>
  <c r="C13" i="4"/>
  <c r="B13" i="4"/>
  <c r="F12" i="4"/>
  <c r="E12" i="4"/>
  <c r="D12" i="4"/>
  <c r="C12" i="4"/>
  <c r="B12" i="4"/>
  <c r="F6" i="4"/>
  <c r="E6" i="4"/>
  <c r="D6" i="4"/>
  <c r="B6" i="4"/>
  <c r="F5" i="4"/>
  <c r="E5" i="4"/>
  <c r="D5" i="4"/>
  <c r="B5" i="4"/>
  <c r="C4" i="4"/>
  <c r="C5" i="4" s="1"/>
  <c r="A15" i="2"/>
  <c r="O14" i="2"/>
  <c r="N14" i="2"/>
  <c r="M14" i="2"/>
  <c r="L14" i="2"/>
  <c r="J14" i="2"/>
  <c r="I14" i="2"/>
  <c r="H14" i="2"/>
  <c r="G14" i="2"/>
  <c r="E14" i="2"/>
  <c r="D14" i="2"/>
  <c r="C14" i="2"/>
  <c r="B14" i="2"/>
  <c r="A14" i="2"/>
  <c r="O13" i="2"/>
  <c r="N13" i="2"/>
  <c r="M13" i="2"/>
  <c r="L13" i="2"/>
  <c r="J13" i="2"/>
  <c r="I13" i="2"/>
  <c r="H13" i="2"/>
  <c r="G13" i="2"/>
  <c r="E13" i="2"/>
  <c r="D13" i="2"/>
  <c r="C13" i="2"/>
  <c r="B13" i="2"/>
  <c r="O12" i="2"/>
  <c r="N12" i="2"/>
  <c r="M12" i="2"/>
  <c r="L12" i="2"/>
  <c r="J12" i="2"/>
  <c r="I12" i="2"/>
  <c r="H12" i="2"/>
  <c r="G12" i="2"/>
  <c r="E12" i="2"/>
  <c r="D12" i="2"/>
  <c r="C12" i="2"/>
  <c r="B12" i="2"/>
  <c r="O11" i="2"/>
  <c r="O15" i="2" s="1"/>
  <c r="N11" i="2"/>
  <c r="N15" i="2" s="1"/>
  <c r="M11" i="2"/>
  <c r="M15" i="2" s="1"/>
  <c r="L11" i="2"/>
  <c r="L15" i="2" s="1"/>
  <c r="J11" i="2"/>
  <c r="J15" i="2" s="1"/>
  <c r="I11" i="2"/>
  <c r="I15" i="2" s="1"/>
  <c r="H11" i="2"/>
  <c r="G11" i="2"/>
  <c r="G15" i="2" s="1"/>
  <c r="E11" i="2"/>
  <c r="E15" i="2" s="1"/>
  <c r="D11" i="2"/>
  <c r="D15" i="2" s="1"/>
  <c r="C11" i="2"/>
  <c r="C15" i="2" s="1"/>
  <c r="B11" i="2"/>
  <c r="B15" i="2" s="1"/>
  <c r="O10" i="2"/>
  <c r="N10" i="2"/>
  <c r="M10" i="2"/>
  <c r="L10" i="2"/>
  <c r="J10" i="2"/>
  <c r="I10" i="2"/>
  <c r="H10" i="2"/>
  <c r="G10" i="2"/>
  <c r="E10" i="2"/>
  <c r="D10" i="2"/>
  <c r="C10" i="2"/>
  <c r="B10" i="2"/>
  <c r="R6" i="2"/>
  <c r="Q6" i="2"/>
  <c r="P6" i="2"/>
  <c r="O6" i="2"/>
  <c r="N6" i="2"/>
  <c r="L6" i="2"/>
  <c r="K6" i="2"/>
  <c r="J6" i="2"/>
  <c r="I6" i="2"/>
  <c r="H6" i="2"/>
  <c r="F6" i="2"/>
  <c r="E6" i="2"/>
  <c r="D6" i="2"/>
  <c r="C6" i="2"/>
  <c r="B6" i="2"/>
  <c r="R5" i="2"/>
  <c r="R7" i="2" s="1"/>
  <c r="Q5" i="2"/>
  <c r="Q7" i="2" s="1"/>
  <c r="P5" i="2"/>
  <c r="P7" i="2" s="1"/>
  <c r="O5" i="2"/>
  <c r="O7" i="2" s="1"/>
  <c r="N5" i="2"/>
  <c r="N7" i="2" s="1"/>
  <c r="L5" i="2"/>
  <c r="L7" i="2" s="1"/>
  <c r="K5" i="2"/>
  <c r="K7" i="2" s="1"/>
  <c r="J5" i="2"/>
  <c r="J7" i="2" s="1"/>
  <c r="I5" i="2"/>
  <c r="I7" i="2" s="1"/>
  <c r="H5" i="2"/>
  <c r="H7" i="2" s="1"/>
  <c r="F5" i="2"/>
  <c r="F7" i="2" s="1"/>
  <c r="E5" i="2"/>
  <c r="E7" i="2" s="1"/>
  <c r="D5" i="2"/>
  <c r="D7" i="2" s="1"/>
  <c r="C5" i="2"/>
  <c r="C7" i="2" s="1"/>
  <c r="B5" i="2"/>
  <c r="B7" i="2" s="1"/>
  <c r="H15" i="2" l="1"/>
  <c r="C6" i="4"/>
</calcChain>
</file>

<file path=xl/sharedStrings.xml><?xml version="1.0" encoding="utf-8"?>
<sst xmlns="http://schemas.openxmlformats.org/spreadsheetml/2006/main" count="263" uniqueCount="135">
  <si>
    <t>Ki67</t>
  </si>
  <si>
    <t>VFE Control</t>
  </si>
  <si>
    <t>VFE CSE</t>
  </si>
  <si>
    <t xml:space="preserve">VFF Control </t>
  </si>
  <si>
    <t>VFF CSE</t>
  </si>
  <si>
    <t>Average</t>
  </si>
  <si>
    <t>STDEV</t>
  </si>
  <si>
    <t>AFE control</t>
  </si>
  <si>
    <t>no FGFs</t>
  </si>
  <si>
    <t>low bFGF</t>
  </si>
  <si>
    <t>high bFGF</t>
  </si>
  <si>
    <t>FGFs mix</t>
  </si>
  <si>
    <t>SHH</t>
  </si>
  <si>
    <t>Stdev</t>
  </si>
  <si>
    <t>p63</t>
  </si>
  <si>
    <t>average</t>
  </si>
  <si>
    <t>STDev</t>
  </si>
  <si>
    <t>K8</t>
  </si>
  <si>
    <t>K5</t>
  </si>
  <si>
    <t>K14</t>
  </si>
  <si>
    <t>K13</t>
  </si>
  <si>
    <t>iPS p63</t>
  </si>
  <si>
    <t>iIPS K8</t>
  </si>
  <si>
    <t>iPS K5</t>
  </si>
  <si>
    <t>iPS K14</t>
  </si>
  <si>
    <t>iPS k13</t>
  </si>
  <si>
    <t>DE p63</t>
  </si>
  <si>
    <t>DE K8</t>
  </si>
  <si>
    <t>DE K5</t>
  </si>
  <si>
    <t>DE K14</t>
  </si>
  <si>
    <t>DE K13</t>
  </si>
  <si>
    <t>AFE p63</t>
  </si>
  <si>
    <t>AFE K8</t>
  </si>
  <si>
    <t>AFE K5</t>
  </si>
  <si>
    <t>AFE K14</t>
  </si>
  <si>
    <t>AFE K13</t>
  </si>
  <si>
    <t>STD</t>
  </si>
  <si>
    <t>log</t>
  </si>
  <si>
    <t>gene p63</t>
  </si>
  <si>
    <t>iPS</t>
  </si>
  <si>
    <t>DE</t>
  </si>
  <si>
    <t>AFE</t>
  </si>
  <si>
    <t>VBP</t>
  </si>
  <si>
    <t>VFE</t>
  </si>
  <si>
    <t>gene K8</t>
  </si>
  <si>
    <t>gene K14</t>
  </si>
  <si>
    <t>gene K13</t>
  </si>
  <si>
    <t>gene K5</t>
  </si>
  <si>
    <t>MUC1</t>
  </si>
  <si>
    <t>MUC4</t>
  </si>
  <si>
    <t>Gene p63</t>
  </si>
  <si>
    <t>Control VFE</t>
  </si>
  <si>
    <t>CSE 5% VFE</t>
  </si>
  <si>
    <t>COL1A1</t>
  </si>
  <si>
    <t>Control VFF</t>
  </si>
  <si>
    <t>CSE 5% VFF</t>
  </si>
  <si>
    <t>K14 Control VFE</t>
  </si>
  <si>
    <t>K14 CSE 5% VFE</t>
  </si>
  <si>
    <t>K13 Control VFE</t>
  </si>
  <si>
    <t>K13 CSE 5% VFE</t>
  </si>
  <si>
    <t>p63 Control VFE</t>
  </si>
  <si>
    <t>p63 CSE 5% VFE</t>
  </si>
  <si>
    <t>K8 Control VFE</t>
  </si>
  <si>
    <t>K8 CSE 5% VFE</t>
  </si>
  <si>
    <t>CDH 1 Control VFE</t>
  </si>
  <si>
    <t>CDH1 CSE 5% VFE</t>
  </si>
  <si>
    <t>MUC 1Control VFE</t>
  </si>
  <si>
    <t>Muc 1CSE 5% VFE</t>
  </si>
  <si>
    <t>COL1A2</t>
  </si>
  <si>
    <t>HAS3</t>
  </si>
  <si>
    <t>TGFb</t>
  </si>
  <si>
    <t>Col 1a1 Control VFF</t>
  </si>
  <si>
    <t>Col 1a1 CSE 5% VFF</t>
  </si>
  <si>
    <t>Col 1a2Control VFF</t>
  </si>
  <si>
    <t>Col 1a2CSE 5% VFF</t>
  </si>
  <si>
    <t>HAS3 Control VFF</t>
  </si>
  <si>
    <t>HAS3 CSE 5% VFF</t>
  </si>
  <si>
    <t>TGF Control VFF</t>
  </si>
  <si>
    <t>TGF CSE 5% VFF</t>
  </si>
  <si>
    <t>MMP2 Control VFF</t>
  </si>
  <si>
    <t>MMP2 CSE 5% VFF</t>
  </si>
  <si>
    <t>CDH1</t>
  </si>
  <si>
    <t>MMP-2</t>
  </si>
  <si>
    <t>VFE67/1</t>
  </si>
  <si>
    <t>VFE 67/2</t>
  </si>
  <si>
    <t>VFE 80/1</t>
  </si>
  <si>
    <t>VFE80/2</t>
  </si>
  <si>
    <t>iPS VFE 37A</t>
  </si>
  <si>
    <t>iPS VFE 37b</t>
  </si>
  <si>
    <t>iPS VFE39A</t>
  </si>
  <si>
    <t>iPS VFE39B</t>
  </si>
  <si>
    <t>fetal Eso 1</t>
  </si>
  <si>
    <t>Fetal Eso 2</t>
  </si>
  <si>
    <t>Fetal Eso 3</t>
  </si>
  <si>
    <t>fetal Eso 4</t>
  </si>
  <si>
    <t>IpsVFE new file</t>
  </si>
  <si>
    <t>human VFE</t>
  </si>
  <si>
    <t>iPS VFE</t>
  </si>
  <si>
    <t>Eso</t>
  </si>
  <si>
    <t>iPS new</t>
  </si>
  <si>
    <t>C1orf85</t>
  </si>
  <si>
    <t>EE</t>
  </si>
  <si>
    <t>C22orf28</t>
  </si>
  <si>
    <t>CALR</t>
  </si>
  <si>
    <t>CANX</t>
  </si>
  <si>
    <t>CARS</t>
  </si>
  <si>
    <t>CD151</t>
  </si>
  <si>
    <t>CDH13</t>
  </si>
  <si>
    <t>FOXC2</t>
  </si>
  <si>
    <t>KLF16</t>
  </si>
  <si>
    <t>NME2</t>
  </si>
  <si>
    <t>RHOC</t>
  </si>
  <si>
    <t>SERP1</t>
  </si>
  <si>
    <t>TCEA1</t>
  </si>
  <si>
    <t>HOXB3</t>
  </si>
  <si>
    <t>PBX4</t>
  </si>
  <si>
    <t>RFX3</t>
  </si>
  <si>
    <t>SAMHD1</t>
  </si>
  <si>
    <t>MUC22</t>
  </si>
  <si>
    <t>CDH6</t>
  </si>
  <si>
    <t>SOX13</t>
  </si>
  <si>
    <t>SOX2</t>
  </si>
  <si>
    <t>NOTCH4</t>
  </si>
  <si>
    <t>Control VFE IL6</t>
  </si>
  <si>
    <t>CSE VFE IL6</t>
  </si>
  <si>
    <t>Control VFE IL8</t>
  </si>
  <si>
    <t>CSE VFE IL8</t>
  </si>
  <si>
    <t>Control VFF IL6</t>
  </si>
  <si>
    <t>CSE VFF IL6</t>
  </si>
  <si>
    <t>Control VFF IL8</t>
  </si>
  <si>
    <t>CSE VFF IL8</t>
  </si>
  <si>
    <t>GFP + Control</t>
  </si>
  <si>
    <t>GFP+ CSE</t>
  </si>
  <si>
    <t>GFP- control</t>
  </si>
  <si>
    <t>GFP-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</si>
</sst>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[2]Sheet1!$A$5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accent1"/>
            </a:solidFill>
            <a:ln w="6350"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505-42A5-BFD3-CBE84076AD3F}"/>
              </c:ext>
            </c:extLst>
          </c:dPt>
          <c:dPt>
            <c:idx val="1"/>
            <c:invertIfNegative val="0"/>
            <c:bubble3D val="0"/>
            <c:spPr>
              <a:solidFill>
                <a:schemeClr val="bg2">
                  <a:lumMod val="50000"/>
                </a:schemeClr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505-42A5-BFD3-CBE84076AD3F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505-42A5-BFD3-CBE84076AD3F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505-42A5-BFD3-CBE84076AD3F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505-42A5-BFD3-CBE84076AD3F}"/>
              </c:ext>
            </c:extLst>
          </c:dPt>
          <c:dPt>
            <c:idx val="6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505-42A5-BFD3-CBE84076AD3F}"/>
              </c:ext>
            </c:extLst>
          </c:dPt>
          <c:dPt>
            <c:idx val="7"/>
            <c:invertIfNegative val="0"/>
            <c:bubble3D val="0"/>
            <c:spPr>
              <a:solidFill>
                <a:schemeClr val="bg2">
                  <a:lumMod val="50000"/>
                </a:schemeClr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505-42A5-BFD3-CBE84076AD3F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505-42A5-BFD3-CBE84076AD3F}"/>
              </c:ext>
            </c:extLst>
          </c:dPt>
          <c:dPt>
            <c:idx val="9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F505-42A5-BFD3-CBE84076AD3F}"/>
              </c:ext>
            </c:extLst>
          </c:dPt>
          <c:dPt>
            <c:idx val="1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F505-42A5-BFD3-CBE84076AD3F}"/>
              </c:ext>
            </c:extLst>
          </c:dPt>
          <c:dPt>
            <c:idx val="12"/>
            <c:invertIfNegative val="0"/>
            <c:bubble3D val="0"/>
            <c:spPr>
              <a:solidFill>
                <a:schemeClr val="tx1"/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F505-42A5-BFD3-CBE84076AD3F}"/>
              </c:ext>
            </c:extLst>
          </c:dPt>
          <c:dPt>
            <c:idx val="13"/>
            <c:invertIfNegative val="0"/>
            <c:bubble3D val="0"/>
            <c:spPr>
              <a:solidFill>
                <a:schemeClr val="bg2">
                  <a:lumMod val="50000"/>
                </a:schemeClr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F505-42A5-BFD3-CBE84076AD3F}"/>
              </c:ext>
            </c:extLst>
          </c:dPt>
          <c:dPt>
            <c:idx val="1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F505-42A5-BFD3-CBE84076AD3F}"/>
              </c:ext>
            </c:extLst>
          </c:dPt>
          <c:dPt>
            <c:idx val="15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F505-42A5-BFD3-CBE84076AD3F}"/>
              </c:ext>
            </c:extLst>
          </c:dPt>
          <c:dPt>
            <c:idx val="16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63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F505-42A5-BFD3-CBE84076AD3F}"/>
              </c:ext>
            </c:extLst>
          </c:dPt>
          <c:errBars>
            <c:errBarType val="both"/>
            <c:errValType val="cust"/>
            <c:noEndCap val="0"/>
            <c:plus>
              <c:numRef>
                <c:f>[2]Sheet1!$B$6:$R$6</c:f>
                <c:numCache>
                  <c:formatCode>General</c:formatCode>
                  <c:ptCount val="17"/>
                  <c:pt idx="0">
                    <c:v>0.40438183276040796</c:v>
                  </c:pt>
                  <c:pt idx="1">
                    <c:v>0.25279636073329903</c:v>
                  </c:pt>
                  <c:pt idx="2">
                    <c:v>0.12083045973594458</c:v>
                  </c:pt>
                  <c:pt idx="3">
                    <c:v>4.4969125210773515E-2</c:v>
                  </c:pt>
                  <c:pt idx="4">
                    <c:v>0.12036980056845206</c:v>
                  </c:pt>
                  <c:pt idx="6">
                    <c:v>6.6233593356308892E-2</c:v>
                  </c:pt>
                  <c:pt idx="7">
                    <c:v>0.14337208778404401</c:v>
                  </c:pt>
                  <c:pt idx="8">
                    <c:v>4.9665548085837792E-2</c:v>
                  </c:pt>
                  <c:pt idx="9">
                    <c:v>2.8674417556808759E-2</c:v>
                  </c:pt>
                  <c:pt idx="10">
                    <c:v>0.2286676384818998</c:v>
                  </c:pt>
                  <c:pt idx="12">
                    <c:v>2.1048568175109215</c:v>
                  </c:pt>
                  <c:pt idx="13">
                    <c:v>0.22602851344219574</c:v>
                  </c:pt>
                  <c:pt idx="14">
                    <c:v>3.0912061651652348E-2</c:v>
                  </c:pt>
                  <c:pt idx="15">
                    <c:v>8.1649658092772682E-3</c:v>
                  </c:pt>
                  <c:pt idx="16">
                    <c:v>3.3993463423951903E-2</c:v>
                  </c:pt>
                </c:numCache>
              </c:numRef>
            </c:plus>
            <c:minus>
              <c:numRef>
                <c:f>[2]Sheet1!$B$6:$R$6</c:f>
                <c:numCache>
                  <c:formatCode>General</c:formatCode>
                  <c:ptCount val="17"/>
                  <c:pt idx="0">
                    <c:v>0.40438183276040796</c:v>
                  </c:pt>
                  <c:pt idx="1">
                    <c:v>0.25279636073329903</c:v>
                  </c:pt>
                  <c:pt idx="2">
                    <c:v>0.12083045973594458</c:v>
                  </c:pt>
                  <c:pt idx="3">
                    <c:v>4.4969125210773515E-2</c:v>
                  </c:pt>
                  <c:pt idx="4">
                    <c:v>0.12036980056845206</c:v>
                  </c:pt>
                  <c:pt idx="6">
                    <c:v>6.6233593356308892E-2</c:v>
                  </c:pt>
                  <c:pt idx="7">
                    <c:v>0.14337208778404401</c:v>
                  </c:pt>
                  <c:pt idx="8">
                    <c:v>4.9665548085837792E-2</c:v>
                  </c:pt>
                  <c:pt idx="9">
                    <c:v>2.8674417556808759E-2</c:v>
                  </c:pt>
                  <c:pt idx="10">
                    <c:v>0.2286676384818998</c:v>
                  </c:pt>
                  <c:pt idx="12">
                    <c:v>2.1048568175109215</c:v>
                  </c:pt>
                  <c:pt idx="13">
                    <c:v>0.22602851344219574</c:v>
                  </c:pt>
                  <c:pt idx="14">
                    <c:v>3.0912061651652348E-2</c:v>
                  </c:pt>
                  <c:pt idx="15">
                    <c:v>8.1649658092772682E-3</c:v>
                  </c:pt>
                  <c:pt idx="16">
                    <c:v>3.3993463423951903E-2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[2]Sheet1!$B$5:$R$5</c:f>
              <c:numCache>
                <c:formatCode>General</c:formatCode>
                <c:ptCount val="17"/>
                <c:pt idx="0">
                  <c:v>1.284</c:v>
                </c:pt>
                <c:pt idx="1">
                  <c:v>0.93299999999999994</c:v>
                </c:pt>
                <c:pt idx="2">
                  <c:v>1.04</c:v>
                </c:pt>
                <c:pt idx="3">
                  <c:v>1.0266666666666666</c:v>
                </c:pt>
                <c:pt idx="4">
                  <c:v>0.91666666666666663</c:v>
                </c:pt>
                <c:pt idx="6">
                  <c:v>0.31366666666666665</c:v>
                </c:pt>
                <c:pt idx="7">
                  <c:v>3.9833333333333329</c:v>
                </c:pt>
                <c:pt idx="8">
                  <c:v>0.79999999999999993</c:v>
                </c:pt>
                <c:pt idx="9">
                  <c:v>0.27333333333333337</c:v>
                </c:pt>
                <c:pt idx="10">
                  <c:v>0.54666666666666675</c:v>
                </c:pt>
                <c:pt idx="12">
                  <c:v>7.0933333333333337</c:v>
                </c:pt>
                <c:pt idx="13">
                  <c:v>4.0533333333333337</c:v>
                </c:pt>
                <c:pt idx="14">
                  <c:v>0.45666666666666672</c:v>
                </c:pt>
                <c:pt idx="15">
                  <c:v>0.54</c:v>
                </c:pt>
                <c:pt idx="16">
                  <c:v>0.49666666666666665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F505-42A5-BFD3-CBE84076A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-27"/>
        <c:axId val="375802208"/>
        <c:axId val="375802536"/>
      </c:barChart>
      <c:catAx>
        <c:axId val="3758022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802536"/>
        <c:crosses val="autoZero"/>
        <c:auto val="1"/>
        <c:lblAlgn val="ctr"/>
        <c:lblOffset val="100"/>
        <c:noMultiLvlLbl val="0"/>
      </c:catAx>
      <c:valAx>
        <c:axId val="3758025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802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352449506043504"/>
          <c:y val="0.15910659712302333"/>
          <c:w val="0.84589129483814496"/>
          <c:h val="0.768379221768322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[1]Sheet2!$A$5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682-44E2-BAE0-EE377550CF92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682-44E2-BAE0-EE377550CF92}"/>
              </c:ext>
            </c:extLst>
          </c:dPt>
          <c:dPt>
            <c:idx val="2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682-44E2-BAE0-EE377550CF92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682-44E2-BAE0-EE377550CF92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682-44E2-BAE0-EE377550CF92}"/>
              </c:ext>
            </c:extLst>
          </c:dPt>
          <c:dPt>
            <c:idx val="6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682-44E2-BAE0-EE377550CF92}"/>
              </c:ext>
            </c:extLst>
          </c:dPt>
          <c:dPt>
            <c:idx val="7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682-44E2-BAE0-EE377550CF92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682-44E2-BAE0-EE377550CF92}"/>
              </c:ext>
            </c:extLst>
          </c:dPt>
          <c:dPt>
            <c:idx val="1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682-44E2-BAE0-EE377550CF92}"/>
              </c:ext>
            </c:extLst>
          </c:dPt>
          <c:dPt>
            <c:idx val="11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682-44E2-BAE0-EE377550CF92}"/>
              </c:ext>
            </c:extLst>
          </c:dPt>
          <c:dPt>
            <c:idx val="12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1682-44E2-BAE0-EE377550CF92}"/>
              </c:ext>
            </c:extLst>
          </c:dPt>
          <c:dPt>
            <c:idx val="1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1682-44E2-BAE0-EE377550CF92}"/>
              </c:ext>
            </c:extLst>
          </c:dPt>
          <c:errBars>
            <c:errBarType val="both"/>
            <c:errValType val="cust"/>
            <c:noEndCap val="0"/>
            <c:plus>
              <c:numRef>
                <c:f>[1]Sheet2!$B$6:$O$6</c:f>
                <c:numCache>
                  <c:formatCode>General</c:formatCode>
                  <c:ptCount val="14"/>
                  <c:pt idx="0">
                    <c:v>4.0276819911981947E-2</c:v>
                  </c:pt>
                  <c:pt idx="1">
                    <c:v>2.8284271247461926E-2</c:v>
                  </c:pt>
                  <c:pt idx="2">
                    <c:v>0.18873850222522776</c:v>
                  </c:pt>
                  <c:pt idx="3">
                    <c:v>0.40285095120762582</c:v>
                  </c:pt>
                  <c:pt idx="5">
                    <c:v>4.4969125210773475E-3</c:v>
                  </c:pt>
                  <c:pt idx="6">
                    <c:v>43.222936298014531</c:v>
                  </c:pt>
                  <c:pt idx="7">
                    <c:v>8.2013210318013172</c:v>
                  </c:pt>
                  <c:pt idx="8">
                    <c:v>5.792715732327585E-2</c:v>
                  </c:pt>
                  <c:pt idx="10">
                    <c:v>0.48237836693708452</c:v>
                  </c:pt>
                  <c:pt idx="11">
                    <c:v>5.5903269632066568</c:v>
                  </c:pt>
                  <c:pt idx="12">
                    <c:v>0.44946882230275181</c:v>
                  </c:pt>
                  <c:pt idx="13">
                    <c:v>9.8092926463747759E-2</c:v>
                  </c:pt>
                </c:numCache>
              </c:numRef>
            </c:plus>
            <c:minus>
              <c:numRef>
                <c:f>[1]Sheet2!$B$6:$O$6</c:f>
                <c:numCache>
                  <c:formatCode>General</c:formatCode>
                  <c:ptCount val="14"/>
                  <c:pt idx="0">
                    <c:v>4.0276819911981947E-2</c:v>
                  </c:pt>
                  <c:pt idx="1">
                    <c:v>2.8284271247461926E-2</c:v>
                  </c:pt>
                  <c:pt idx="2">
                    <c:v>0.18873850222522776</c:v>
                  </c:pt>
                  <c:pt idx="3">
                    <c:v>0.40285095120762582</c:v>
                  </c:pt>
                  <c:pt idx="5">
                    <c:v>4.4969125210773475E-3</c:v>
                  </c:pt>
                  <c:pt idx="6">
                    <c:v>43.222936298014531</c:v>
                  </c:pt>
                  <c:pt idx="7">
                    <c:v>8.2013210318013172</c:v>
                  </c:pt>
                  <c:pt idx="8">
                    <c:v>5.792715732327585E-2</c:v>
                  </c:pt>
                  <c:pt idx="10">
                    <c:v>0.48237836693708452</c:v>
                  </c:pt>
                  <c:pt idx="11">
                    <c:v>5.5903269632066568</c:v>
                  </c:pt>
                  <c:pt idx="12">
                    <c:v>0.44946882230275181</c:v>
                  </c:pt>
                  <c:pt idx="13">
                    <c:v>9.8092926463747759E-2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[1]Sheet2!$B$5:$O$5</c:f>
              <c:numCache>
                <c:formatCode>General</c:formatCode>
                <c:ptCount val="14"/>
                <c:pt idx="0">
                  <c:v>1.0033333333333332</c:v>
                </c:pt>
                <c:pt idx="1">
                  <c:v>1</c:v>
                </c:pt>
                <c:pt idx="2">
                  <c:v>1.0166666666666666</c:v>
                </c:pt>
                <c:pt idx="3">
                  <c:v>1.0866666666666667</c:v>
                </c:pt>
                <c:pt idx="5">
                  <c:v>2.6666666666666668E-2</c:v>
                </c:pt>
                <c:pt idx="6">
                  <c:v>899.66666666666663</c:v>
                </c:pt>
                <c:pt idx="7">
                  <c:v>61.29</c:v>
                </c:pt>
                <c:pt idx="8">
                  <c:v>0.17666666666666667</c:v>
                </c:pt>
                <c:pt idx="10">
                  <c:v>2.0133333333333332</c:v>
                </c:pt>
                <c:pt idx="11">
                  <c:v>22.196666666666669</c:v>
                </c:pt>
                <c:pt idx="12">
                  <c:v>16.666666666666668</c:v>
                </c:pt>
                <c:pt idx="13">
                  <c:v>0.23333333333333331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682-44E2-BAE0-EE377550C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"/>
        <c:overlap val="-15"/>
        <c:axId val="-2048975600"/>
        <c:axId val="-2058247904"/>
      </c:barChart>
      <c:catAx>
        <c:axId val="-20489756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58247904"/>
        <c:crosses val="autoZero"/>
        <c:auto val="1"/>
        <c:lblAlgn val="ctr"/>
        <c:lblOffset val="100"/>
        <c:noMultiLvlLbl val="0"/>
      </c:catAx>
      <c:valAx>
        <c:axId val="-2058247904"/>
        <c:scaling>
          <c:logBase val="10"/>
          <c:orientation val="minMax"/>
          <c:max val="5000"/>
          <c:min val="6.0000000000000001E-3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4897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[3]Sheet1!$A$4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7AF-4189-B523-68426B559E70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7AF-4189-B523-68426B559E70}"/>
              </c:ext>
            </c:extLst>
          </c:dPt>
          <c:dPt>
            <c:idx val="2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7AF-4189-B523-68426B559E70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7AF-4189-B523-68426B559E70}"/>
              </c:ext>
            </c:extLst>
          </c:dPt>
          <c:dPt>
            <c:idx val="4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7AF-4189-B523-68426B559E70}"/>
              </c:ext>
            </c:extLst>
          </c:dPt>
          <c:errBars>
            <c:errBarType val="both"/>
            <c:errValType val="cust"/>
            <c:noEndCap val="0"/>
            <c:plus>
              <c:numRef>
                <c:f>[3]Sheet1!$B$5:$F$5</c:f>
                <c:numCache>
                  <c:formatCode>General</c:formatCode>
                  <c:ptCount val="5"/>
                  <c:pt idx="0">
                    <c:v>5.232590180780456E-2</c:v>
                  </c:pt>
                  <c:pt idx="1">
                    <c:v>0.28708535316173872</c:v>
                  </c:pt>
                  <c:pt idx="2">
                    <c:v>3.8650456659656625</c:v>
                  </c:pt>
                  <c:pt idx="3">
                    <c:v>4.2779960261786103</c:v>
                  </c:pt>
                  <c:pt idx="4">
                    <c:v>6.3144635559958697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[3]Sheet1!$B$4:$F$4</c:f>
              <c:numCache>
                <c:formatCode>General</c:formatCode>
                <c:ptCount val="5"/>
                <c:pt idx="0">
                  <c:v>1.0009999999999999</c:v>
                </c:pt>
                <c:pt idx="1">
                  <c:v>4.0880000000000001</c:v>
                </c:pt>
                <c:pt idx="2">
                  <c:v>13.213000000000001</c:v>
                </c:pt>
                <c:pt idx="3">
                  <c:v>19.055</c:v>
                </c:pt>
                <c:pt idx="4">
                  <c:v>52.284999999999997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7AF-4189-B523-68426B559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-27"/>
        <c:axId val="-2058678304"/>
        <c:axId val="-2053210208"/>
      </c:barChart>
      <c:catAx>
        <c:axId val="-20586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53210208"/>
        <c:crosses val="autoZero"/>
        <c:auto val="1"/>
        <c:lblAlgn val="ctr"/>
        <c:lblOffset val="100"/>
        <c:noMultiLvlLbl val="0"/>
      </c:catAx>
      <c:valAx>
        <c:axId val="-20532102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58678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 horizontalDpi="0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p63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636482939632506E-2"/>
          <c:y val="0.17171296296296301"/>
          <c:w val="0.88325240594925603"/>
          <c:h val="0.71857283464566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[3]Sheet1!$A$10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[3]Sheet1!$A$11:$F$11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3.4648232278140782E-2</c:v>
                  </c:pt>
                  <c:pt idx="2">
                    <c:v>4.5396255352176365</c:v>
                  </c:pt>
                  <c:pt idx="3">
                    <c:v>10.521748904055825</c:v>
                  </c:pt>
                  <c:pt idx="4">
                    <c:v>19.572715703243642</c:v>
                  </c:pt>
                  <c:pt idx="5">
                    <c:v>16.362450916656719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[3]Sheet1!$B$10:$G$10</c:f>
              <c:numCache>
                <c:formatCode>General</c:formatCode>
                <c:ptCount val="6"/>
                <c:pt idx="0">
                  <c:v>1.0004999999999999</c:v>
                </c:pt>
                <c:pt idx="1">
                  <c:v>63.43</c:v>
                </c:pt>
                <c:pt idx="2">
                  <c:v>117.91</c:v>
                </c:pt>
                <c:pt idx="3">
                  <c:v>204.88</c:v>
                </c:pt>
                <c:pt idx="4">
                  <c:v>159.38999999999999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D8-4499-84D9-1D30437C5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-27"/>
        <c:axId val="-2086927184"/>
        <c:axId val="-2074313952"/>
      </c:barChart>
      <c:catAx>
        <c:axId val="-20869271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74313952"/>
        <c:crosses val="autoZero"/>
        <c:auto val="1"/>
        <c:lblAlgn val="ctr"/>
        <c:lblOffset val="100"/>
        <c:noMultiLvlLbl val="0"/>
      </c:catAx>
      <c:valAx>
        <c:axId val="-2074313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86927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[3]Sheet1!$A$15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[3]Sheet1!$B$16:$F$16</c:f>
                <c:numCache>
                  <c:formatCode>General</c:formatCode>
                  <c:ptCount val="5"/>
                  <c:pt idx="0">
                    <c:v>4.3840620433565985E-2</c:v>
                  </c:pt>
                  <c:pt idx="1">
                    <c:v>0.38890872965260104</c:v>
                  </c:pt>
                  <c:pt idx="2">
                    <c:v>0.16970562748477155</c:v>
                  </c:pt>
                  <c:pt idx="3">
                    <c:v>0.28284271247461895</c:v>
                  </c:pt>
                  <c:pt idx="4">
                    <c:v>5.6568542494923699E-2</c:v>
                  </c:pt>
                </c:numCache>
              </c:numRef>
            </c:plus>
            <c:minus>
              <c:numRef>
                <c:f>[3]Sheet1!$B$16:$F$16</c:f>
                <c:numCache>
                  <c:formatCode>General</c:formatCode>
                  <c:ptCount val="5"/>
                  <c:pt idx="0">
                    <c:v>4.3840620433565985E-2</c:v>
                  </c:pt>
                  <c:pt idx="1">
                    <c:v>0.38890872965260104</c:v>
                  </c:pt>
                  <c:pt idx="2">
                    <c:v>0.16970562748477155</c:v>
                  </c:pt>
                  <c:pt idx="3">
                    <c:v>0.28284271247461895</c:v>
                  </c:pt>
                  <c:pt idx="4">
                    <c:v>5.6568542494923699E-2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[3]Sheet1!$B$15:$F$15</c:f>
              <c:numCache>
                <c:formatCode>General</c:formatCode>
                <c:ptCount val="5"/>
                <c:pt idx="0">
                  <c:v>1.0009999999999999</c:v>
                </c:pt>
                <c:pt idx="1">
                  <c:v>3.855</c:v>
                </c:pt>
                <c:pt idx="2">
                  <c:v>4.1399999999999997</c:v>
                </c:pt>
                <c:pt idx="3">
                  <c:v>3.1799999999999997</c:v>
                </c:pt>
                <c:pt idx="4">
                  <c:v>1.1499999999999999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3-42A8-AFC3-AE283D0AD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4"/>
        <c:overlap val="-27"/>
        <c:axId val="-2086814288"/>
        <c:axId val="-2074542032"/>
      </c:barChart>
      <c:catAx>
        <c:axId val="-20868142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74542032"/>
        <c:crosses val="autoZero"/>
        <c:auto val="1"/>
        <c:lblAlgn val="ctr"/>
        <c:lblOffset val="100"/>
        <c:noMultiLvlLbl val="0"/>
      </c:catAx>
      <c:valAx>
        <c:axId val="-20745420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86814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 horizontalDpi="0" verticalDpi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[3]Sheet1!$A$20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[3]Sheet1!$B$21:$F$21</c:f>
                <c:numCache>
                  <c:formatCode>General</c:formatCode>
                  <c:ptCount val="5"/>
                  <c:pt idx="0">
                    <c:v>3.5355339059327327E-2</c:v>
                  </c:pt>
                  <c:pt idx="1">
                    <c:v>0.42426406871192951</c:v>
                  </c:pt>
                  <c:pt idx="2">
                    <c:v>4.157787873376904</c:v>
                  </c:pt>
                  <c:pt idx="3">
                    <c:v>1.0040916292848987</c:v>
                  </c:pt>
                  <c:pt idx="4">
                    <c:v>8.1670833227046291</c:v>
                  </c:pt>
                </c:numCache>
              </c:numRef>
            </c:plus>
            <c:minus>
              <c:numRef>
                <c:f>[3]Sheet1!$B$21:$F$21</c:f>
                <c:numCache>
                  <c:formatCode>General</c:formatCode>
                  <c:ptCount val="5"/>
                  <c:pt idx="0">
                    <c:v>3.5355339059327327E-2</c:v>
                  </c:pt>
                  <c:pt idx="1">
                    <c:v>0.42426406871192951</c:v>
                  </c:pt>
                  <c:pt idx="2">
                    <c:v>4.157787873376904</c:v>
                  </c:pt>
                  <c:pt idx="3">
                    <c:v>1.0040916292848987</c:v>
                  </c:pt>
                  <c:pt idx="4">
                    <c:v>8.1670833227046291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[3]Sheet1!$B$20:$F$20</c:f>
              <c:numCache>
                <c:formatCode>General</c:formatCode>
                <c:ptCount val="5"/>
                <c:pt idx="0">
                  <c:v>1</c:v>
                </c:pt>
                <c:pt idx="1">
                  <c:v>17.29</c:v>
                </c:pt>
                <c:pt idx="2">
                  <c:v>15.7</c:v>
                </c:pt>
                <c:pt idx="3">
                  <c:v>14.809999999999999</c:v>
                </c:pt>
                <c:pt idx="4">
                  <c:v>27.024999999999999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A-4415-B18C-17F7D40F1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overlap val="-27"/>
        <c:axId val="-2057336432"/>
        <c:axId val="-2058048016"/>
      </c:barChart>
      <c:catAx>
        <c:axId val="-20573364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58048016"/>
        <c:crosses val="autoZero"/>
        <c:auto val="1"/>
        <c:lblAlgn val="ctr"/>
        <c:lblOffset val="100"/>
        <c:noMultiLvlLbl val="0"/>
      </c:catAx>
      <c:valAx>
        <c:axId val="-2058048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57336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 horizontalDpi="0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K14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[3]Sheet1!$A$25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[3]Sheet1!$B$26:$F$26</c:f>
                <c:numCache>
                  <c:formatCode>General</c:formatCode>
                  <c:ptCount val="5"/>
                  <c:pt idx="0">
                    <c:v>1.4142135623730963E-2</c:v>
                  </c:pt>
                  <c:pt idx="1">
                    <c:v>7.0710678118654779E-2</c:v>
                  </c:pt>
                  <c:pt idx="2">
                    <c:v>9.8994949366116247E-2</c:v>
                  </c:pt>
                  <c:pt idx="3">
                    <c:v>0.25455844122715882</c:v>
                  </c:pt>
                  <c:pt idx="4">
                    <c:v>6.8094383028264494</c:v>
                  </c:pt>
                </c:numCache>
              </c:numRef>
            </c:plus>
            <c:minus>
              <c:numRef>
                <c:f>[3]Sheet1!$B$26:$F$26</c:f>
                <c:numCache>
                  <c:formatCode>General</c:formatCode>
                  <c:ptCount val="5"/>
                  <c:pt idx="0">
                    <c:v>1.4142135623730963E-2</c:v>
                  </c:pt>
                  <c:pt idx="1">
                    <c:v>7.0710678118654779E-2</c:v>
                  </c:pt>
                  <c:pt idx="2">
                    <c:v>9.8994949366116247E-2</c:v>
                  </c:pt>
                  <c:pt idx="3">
                    <c:v>0.25455844122715882</c:v>
                  </c:pt>
                  <c:pt idx="4">
                    <c:v>6.8094383028264494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[3]Sheet1!$B$25:$F$25</c:f>
              <c:numCache>
                <c:formatCode>General</c:formatCode>
                <c:ptCount val="5"/>
                <c:pt idx="0">
                  <c:v>1</c:v>
                </c:pt>
                <c:pt idx="1">
                  <c:v>0.39</c:v>
                </c:pt>
                <c:pt idx="2">
                  <c:v>0.58000000000000007</c:v>
                </c:pt>
                <c:pt idx="3">
                  <c:v>1.72</c:v>
                </c:pt>
                <c:pt idx="4">
                  <c:v>49.305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CF-46F5-AEDA-03D834B78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-27"/>
        <c:axId val="-2077166256"/>
        <c:axId val="-2072689856"/>
      </c:barChart>
      <c:catAx>
        <c:axId val="-20771662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72689856"/>
        <c:crosses val="autoZero"/>
        <c:auto val="1"/>
        <c:lblAlgn val="ctr"/>
        <c:lblOffset val="100"/>
        <c:noMultiLvlLbl val="0"/>
      </c:catAx>
      <c:valAx>
        <c:axId val="-20726898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77166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K13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[3]Sheet1!$A$30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[3]Sheet1!$B$31:$F$31</c:f>
                <c:numCache>
                  <c:formatCode>General</c:formatCode>
                  <c:ptCount val="5"/>
                  <c:pt idx="0">
                    <c:v>0.29698484809835007</c:v>
                  </c:pt>
                  <c:pt idx="1">
                    <c:v>0.31819805153394631</c:v>
                  </c:pt>
                  <c:pt idx="2">
                    <c:v>4.9497474683058366E-2</c:v>
                  </c:pt>
                  <c:pt idx="3">
                    <c:v>1.6334166645409252</c:v>
                  </c:pt>
                  <c:pt idx="4">
                    <c:v>6.8023672350145787</c:v>
                  </c:pt>
                </c:numCache>
              </c:numRef>
            </c:plus>
            <c:minus>
              <c:numRef>
                <c:f>[3]Sheet1!$B$31:$F$31</c:f>
                <c:numCache>
                  <c:formatCode>General</c:formatCode>
                  <c:ptCount val="5"/>
                  <c:pt idx="0">
                    <c:v>0.29698484809835007</c:v>
                  </c:pt>
                  <c:pt idx="1">
                    <c:v>0.31819805153394631</c:v>
                  </c:pt>
                  <c:pt idx="2">
                    <c:v>4.9497474683058366E-2</c:v>
                  </c:pt>
                  <c:pt idx="3">
                    <c:v>1.6334166645409252</c:v>
                  </c:pt>
                  <c:pt idx="4">
                    <c:v>6.8023672350145787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[3]Sheet1!$B$30:$F$30</c:f>
              <c:numCache>
                <c:formatCode>General</c:formatCode>
                <c:ptCount val="5"/>
                <c:pt idx="0">
                  <c:v>1.02</c:v>
                </c:pt>
                <c:pt idx="1">
                  <c:v>0.51500000000000001</c:v>
                </c:pt>
                <c:pt idx="2">
                  <c:v>0.72499999999999998</c:v>
                </c:pt>
                <c:pt idx="3">
                  <c:v>2.3149999999999999</c:v>
                </c:pt>
                <c:pt idx="4">
                  <c:v>20.39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6-412D-AD82-26B192201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-2104420560"/>
        <c:axId val="-2085717216"/>
      </c:barChart>
      <c:catAx>
        <c:axId val="-21044205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85717216"/>
        <c:crosses val="autoZero"/>
        <c:auto val="1"/>
        <c:lblAlgn val="ctr"/>
        <c:lblOffset val="100"/>
        <c:noMultiLvlLbl val="0"/>
      </c:catAx>
      <c:valAx>
        <c:axId val="-20857172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04420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358705161854769E-2"/>
          <c:y val="2.5428331875182269E-2"/>
          <c:w val="0.89019685039370078"/>
          <c:h val="0.898148148148148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'[4]VFE derivation'!$A$5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'[4]VFE derivation'!$B$6:$F$6</c:f>
                <c:numCache>
                  <c:formatCode>General</c:formatCode>
                  <c:ptCount val="5"/>
                  <c:pt idx="0">
                    <c:v>5.5075705472861065E-2</c:v>
                  </c:pt>
                  <c:pt idx="1">
                    <c:v>3.7859388972001848E-2</c:v>
                  </c:pt>
                  <c:pt idx="2">
                    <c:v>4.5179014302365355</c:v>
                  </c:pt>
                  <c:pt idx="3">
                    <c:v>28.005503625775621</c:v>
                  </c:pt>
                  <c:pt idx="4">
                    <c:v>60.285432181691569</c:v>
                  </c:pt>
                </c:numCache>
              </c:numRef>
            </c:plus>
            <c:minus>
              <c:numRef>
                <c:f>'[4]VFE derivation'!$B$6:$F$6</c:f>
                <c:numCache>
                  <c:formatCode>General</c:formatCode>
                  <c:ptCount val="5"/>
                  <c:pt idx="0">
                    <c:v>5.5075705472861065E-2</c:v>
                  </c:pt>
                  <c:pt idx="1">
                    <c:v>3.7859388972001848E-2</c:v>
                  </c:pt>
                  <c:pt idx="2">
                    <c:v>4.5179014302365355</c:v>
                  </c:pt>
                  <c:pt idx="3">
                    <c:v>28.005503625775621</c:v>
                  </c:pt>
                  <c:pt idx="4">
                    <c:v>60.285432181691569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'[4]VFE derivation'!$B$5:$F$5</c:f>
              <c:numCache>
                <c:formatCode>General</c:formatCode>
                <c:ptCount val="5"/>
                <c:pt idx="0">
                  <c:v>1.0266666666666666</c:v>
                </c:pt>
                <c:pt idx="1">
                  <c:v>0.16666666666666666</c:v>
                </c:pt>
                <c:pt idx="2">
                  <c:v>45.086666666666666</c:v>
                </c:pt>
                <c:pt idx="3">
                  <c:v>100.70333333333333</c:v>
                </c:pt>
                <c:pt idx="4">
                  <c:v>744.33333333333337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48-4734-9098-E722D1B59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overlap val="34"/>
        <c:axId val="411172408"/>
        <c:axId val="411174376"/>
      </c:barChart>
      <c:catAx>
        <c:axId val="411172408"/>
        <c:scaling>
          <c:orientation val="minMax"/>
        </c:scaling>
        <c:delete val="1"/>
        <c:axPos val="b"/>
        <c:majorTickMark val="none"/>
        <c:minorTickMark val="none"/>
        <c:tickLblPos val="nextTo"/>
        <c:crossAx val="411174376"/>
        <c:crosses val="autoZero"/>
        <c:auto val="1"/>
        <c:lblAlgn val="ctr"/>
        <c:lblOffset val="100"/>
        <c:noMultiLvlLbl val="0"/>
      </c:catAx>
      <c:valAx>
        <c:axId val="411174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117240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'[4]VFE derivation'!$B$12:$F$12</c:f>
              <c:numCache>
                <c:formatCode>General</c:formatCode>
                <c:ptCount val="5"/>
                <c:pt idx="0">
                  <c:v>1.01</c:v>
                </c:pt>
                <c:pt idx="1">
                  <c:v>4.2566666666666668</c:v>
                </c:pt>
                <c:pt idx="2">
                  <c:v>5.413333333333334</c:v>
                </c:pt>
                <c:pt idx="3">
                  <c:v>8.5666666666666664</c:v>
                </c:pt>
                <c:pt idx="4">
                  <c:v>1.7966666666666666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E-4560-A641-F70B09D72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overlap val="-27"/>
        <c:axId val="410448600"/>
        <c:axId val="410448928"/>
      </c:barChart>
      <c:catAx>
        <c:axId val="410448600"/>
        <c:scaling>
          <c:orientation val="minMax"/>
        </c:scaling>
        <c:delete val="1"/>
        <c:axPos val="b"/>
        <c:majorTickMark val="none"/>
        <c:minorTickMark val="none"/>
        <c:tickLblPos val="nextTo"/>
        <c:crossAx val="410448928"/>
        <c:crosses val="autoZero"/>
        <c:auto val="1"/>
        <c:lblAlgn val="ctr"/>
        <c:lblOffset val="100"/>
        <c:noMultiLvlLbl val="0"/>
      </c:catAx>
      <c:valAx>
        <c:axId val="410448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448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10890019221643"/>
          <c:y val="4.4799080278512038E-2"/>
          <c:w val="0.76438677578005865"/>
          <c:h val="0.9337252526692082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>
                <a:lumMod val="85000"/>
                <a:lumOff val="15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660-4CA2-8BFD-18753CA5DA3D}"/>
              </c:ext>
            </c:extLst>
          </c:dPt>
          <c:errBars>
            <c:errBarType val="both"/>
            <c:errValType val="cust"/>
            <c:noEndCap val="0"/>
            <c:plus>
              <c:numRef>
                <c:f>'[4]VFE derivation'!$B$20:$F$20</c:f>
                <c:numCache>
                  <c:formatCode>General</c:formatCode>
                  <c:ptCount val="5"/>
                  <c:pt idx="0">
                    <c:v>0.12529964086141662</c:v>
                  </c:pt>
                  <c:pt idx="1">
                    <c:v>2.6457513110645932E-2</c:v>
                  </c:pt>
                  <c:pt idx="2">
                    <c:v>9.5043849529221999E-2</c:v>
                  </c:pt>
                  <c:pt idx="3">
                    <c:v>0.12529964086141621</c:v>
                  </c:pt>
                  <c:pt idx="4">
                    <c:v>1334.4987823149183</c:v>
                  </c:pt>
                </c:numCache>
              </c:numRef>
            </c:plus>
            <c:minus>
              <c:numRef>
                <c:f>'[4]VFE derivation'!$B$20:$F$20</c:f>
                <c:numCache>
                  <c:formatCode>General</c:formatCode>
                  <c:ptCount val="5"/>
                  <c:pt idx="0">
                    <c:v>0.12529964086141662</c:v>
                  </c:pt>
                  <c:pt idx="1">
                    <c:v>2.6457513110645932E-2</c:v>
                  </c:pt>
                  <c:pt idx="2">
                    <c:v>9.5043849529221999E-2</c:v>
                  </c:pt>
                  <c:pt idx="3">
                    <c:v>0.12529964086141621</c:v>
                  </c:pt>
                  <c:pt idx="4">
                    <c:v>1334.4987823149183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'[4]VFE derivation'!$B$19:$F$19</c:f>
              <c:numCache>
                <c:formatCode>General</c:formatCode>
                <c:ptCount val="5"/>
                <c:pt idx="0">
                  <c:v>1.0599999999999998</c:v>
                </c:pt>
                <c:pt idx="1">
                  <c:v>0.72000000000000008</c:v>
                </c:pt>
                <c:pt idx="2">
                  <c:v>0.3833333333333333</c:v>
                </c:pt>
                <c:pt idx="3">
                  <c:v>0.49000000000000005</c:v>
                </c:pt>
                <c:pt idx="4">
                  <c:v>2419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60-4CA2-8BFD-18753CA5D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overlap val="-27"/>
        <c:axId val="481691688"/>
        <c:axId val="481692016"/>
      </c:barChart>
      <c:catAx>
        <c:axId val="481691688"/>
        <c:scaling>
          <c:orientation val="minMax"/>
        </c:scaling>
        <c:delete val="1"/>
        <c:axPos val="b"/>
        <c:majorTickMark val="none"/>
        <c:minorTickMark val="none"/>
        <c:tickLblPos val="nextTo"/>
        <c:crossAx val="481692016"/>
        <c:crosses val="autoZero"/>
        <c:auto val="1"/>
        <c:lblAlgn val="ctr"/>
        <c:lblOffset val="100"/>
        <c:noMultiLvlLbl val="0"/>
      </c:catAx>
      <c:valAx>
        <c:axId val="481692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691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21442167057362"/>
          <c:y val="5.0925925925925923E-2"/>
          <c:w val="0.77562781751517706"/>
          <c:h val="0.898148148148148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C66-41A5-B5AE-F5D3CD14FBB7}"/>
              </c:ext>
            </c:extLst>
          </c:dPt>
          <c:errBars>
            <c:errBarType val="both"/>
            <c:errValType val="cust"/>
            <c:noEndCap val="0"/>
            <c:plus>
              <c:numRef>
                <c:f>'[4]VFE derivation'!$B$27:$F$27</c:f>
                <c:numCache>
                  <c:formatCode>General</c:formatCode>
                  <c:ptCount val="5"/>
                  <c:pt idx="0">
                    <c:v>9.6090235369330479E-2</c:v>
                  </c:pt>
                  <c:pt idx="1">
                    <c:v>3.7859388972001938E-2</c:v>
                  </c:pt>
                  <c:pt idx="2">
                    <c:v>0.19157244060668005</c:v>
                  </c:pt>
                  <c:pt idx="3">
                    <c:v>0.16258331197676273</c:v>
                  </c:pt>
                  <c:pt idx="4">
                    <c:v>787.50894174817665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'[4]VFE derivation'!$B$26:$F$26</c:f>
              <c:numCache>
                <c:formatCode>General</c:formatCode>
                <c:ptCount val="5"/>
                <c:pt idx="0">
                  <c:v>1.0433333333333332</c:v>
                </c:pt>
                <c:pt idx="1">
                  <c:v>0.19666666666666666</c:v>
                </c:pt>
                <c:pt idx="2">
                  <c:v>0.65</c:v>
                </c:pt>
                <c:pt idx="3">
                  <c:v>0.52333333333333332</c:v>
                </c:pt>
                <c:pt idx="4">
                  <c:v>1776.6666666666667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66-41A5-B5AE-F5D3CD14F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overlap val="-27"/>
        <c:axId val="269693552"/>
        <c:axId val="269692240"/>
      </c:barChart>
      <c:catAx>
        <c:axId val="2696935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9692240"/>
        <c:crosses val="autoZero"/>
        <c:auto val="1"/>
        <c:lblAlgn val="ctr"/>
        <c:lblOffset val="100"/>
        <c:noMultiLvlLbl val="0"/>
      </c:catAx>
      <c:valAx>
        <c:axId val="2696922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9693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'[4]VFE derivation'!$B$34:$F$34</c:f>
                <c:numCache>
                  <c:formatCode>General</c:formatCode>
                  <c:ptCount val="5"/>
                  <c:pt idx="0">
                    <c:v>9.4516312525052132E-2</c:v>
                  </c:pt>
                  <c:pt idx="1">
                    <c:v>0.79153858613041239</c:v>
                  </c:pt>
                  <c:pt idx="2">
                    <c:v>8.3864970836060773E-2</c:v>
                  </c:pt>
                  <c:pt idx="3">
                    <c:v>1.1521429309479501</c:v>
                  </c:pt>
                  <c:pt idx="4">
                    <c:v>23.643180835073778</c:v>
                  </c:pt>
                </c:numCache>
              </c:numRef>
            </c:plus>
            <c:minus>
              <c:numRef>
                <c:f>'[4]VFE derivation'!$B$34:$F$34</c:f>
                <c:numCache>
                  <c:formatCode>General</c:formatCode>
                  <c:ptCount val="5"/>
                  <c:pt idx="0">
                    <c:v>9.4516312525052132E-2</c:v>
                  </c:pt>
                  <c:pt idx="1">
                    <c:v>0.79153858613041239</c:v>
                  </c:pt>
                  <c:pt idx="2">
                    <c:v>8.3864970836060773E-2</c:v>
                  </c:pt>
                  <c:pt idx="3">
                    <c:v>1.1521429309479501</c:v>
                  </c:pt>
                  <c:pt idx="4">
                    <c:v>23.643180835073778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'[4]VFE derivation'!$B$33:$F$33</c:f>
              <c:numCache>
                <c:formatCode>General</c:formatCode>
                <c:ptCount val="5"/>
                <c:pt idx="0">
                  <c:v>1.0233333333333334</c:v>
                </c:pt>
                <c:pt idx="1">
                  <c:v>1.5166666666666668</c:v>
                </c:pt>
                <c:pt idx="2">
                  <c:v>1.1533333333333335</c:v>
                </c:pt>
                <c:pt idx="3">
                  <c:v>1.6333333333333335</c:v>
                </c:pt>
                <c:pt idx="4">
                  <c:v>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3E-4C9A-BDD4-F15C79B7F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overlap val="-27"/>
        <c:axId val="274236464"/>
        <c:axId val="274229576"/>
      </c:barChart>
      <c:catAx>
        <c:axId val="2742364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4229576"/>
        <c:crosses val="autoZero"/>
        <c:auto val="1"/>
        <c:lblAlgn val="ctr"/>
        <c:lblOffset val="100"/>
        <c:noMultiLvlLbl val="0"/>
      </c:catAx>
      <c:valAx>
        <c:axId val="2742295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4236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'[4]VFE derivation'!$B$41:$F$41</c:f>
                <c:numCache>
                  <c:formatCode>General</c:formatCode>
                  <c:ptCount val="5"/>
                  <c:pt idx="0">
                    <c:v>7.0945988845975833E-2</c:v>
                  </c:pt>
                  <c:pt idx="1">
                    <c:v>9.9999999999999256E-3</c:v>
                  </c:pt>
                  <c:pt idx="2">
                    <c:v>4.9999999999999989E-2</c:v>
                  </c:pt>
                  <c:pt idx="3">
                    <c:v>0.2306512518934162</c:v>
                  </c:pt>
                  <c:pt idx="4">
                    <c:v>3.6602231261677662</c:v>
                  </c:pt>
                </c:numCache>
              </c:numRef>
            </c:plus>
            <c:minus>
              <c:numRef>
                <c:f>'[4]VFE derivation'!$B$41:$F$41</c:f>
                <c:numCache>
                  <c:formatCode>General</c:formatCode>
                  <c:ptCount val="5"/>
                  <c:pt idx="0">
                    <c:v>7.0945988845975833E-2</c:v>
                  </c:pt>
                  <c:pt idx="1">
                    <c:v>9.9999999999999256E-3</c:v>
                  </c:pt>
                  <c:pt idx="2">
                    <c:v>4.9999999999999989E-2</c:v>
                  </c:pt>
                  <c:pt idx="3">
                    <c:v>0.2306512518934162</c:v>
                  </c:pt>
                  <c:pt idx="4">
                    <c:v>3.6602231261677662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'[4]VFE derivation'!$B$40:$F$40</c:f>
              <c:numCache>
                <c:formatCode>General</c:formatCode>
                <c:ptCount val="5"/>
                <c:pt idx="0">
                  <c:v>1.0633333333333332</c:v>
                </c:pt>
                <c:pt idx="1">
                  <c:v>7.0000000000000007E-2</c:v>
                </c:pt>
                <c:pt idx="2">
                  <c:v>0.98</c:v>
                </c:pt>
                <c:pt idx="3">
                  <c:v>1.03</c:v>
                </c:pt>
                <c:pt idx="4">
                  <c:v>39.866666666666667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83-4738-A9D6-1A39FADA3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overlap val="-27"/>
        <c:axId val="378830744"/>
        <c:axId val="378828448"/>
      </c:barChart>
      <c:catAx>
        <c:axId val="3788307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8828448"/>
        <c:crosses val="autoZero"/>
        <c:auto val="1"/>
        <c:lblAlgn val="ctr"/>
        <c:lblOffset val="100"/>
        <c:noMultiLvlLbl val="0"/>
      </c:catAx>
      <c:valAx>
        <c:axId val="3788284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8830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'[4]VFE derivation'!$B$47:$F$47</c:f>
              <c:numCache>
                <c:formatCode>General</c:formatCode>
                <c:ptCount val="5"/>
                <c:pt idx="0">
                  <c:v>1.0066666666666666</c:v>
                </c:pt>
                <c:pt idx="1">
                  <c:v>0.55333333333333334</c:v>
                </c:pt>
                <c:pt idx="2">
                  <c:v>0.76666666666666672</c:v>
                </c:pt>
                <c:pt idx="3">
                  <c:v>0.45333333333333337</c:v>
                </c:pt>
                <c:pt idx="4">
                  <c:v>24.13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62-4E1B-B696-4E0B4935C7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overlap val="-27"/>
        <c:axId val="378027424"/>
        <c:axId val="378026768"/>
      </c:barChart>
      <c:catAx>
        <c:axId val="37802742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8026768"/>
        <c:crosses val="autoZero"/>
        <c:auto val="1"/>
        <c:lblAlgn val="ctr"/>
        <c:lblOffset val="100"/>
        <c:noMultiLvlLbl val="0"/>
      </c:catAx>
      <c:valAx>
        <c:axId val="378026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802742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922-449C-AB6E-1927C8977B10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922-449C-AB6E-1927C8977B10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922-449C-AB6E-1927C8977B10}"/>
              </c:ext>
            </c:extLst>
          </c:dPt>
          <c:errBars>
            <c:errBarType val="both"/>
            <c:errValType val="cust"/>
            <c:noEndCap val="0"/>
            <c:plus>
              <c:numRef>
                <c:f>'[4]Assesment of cell proliferation'!$B$6:$E$6</c:f>
                <c:numCache>
                  <c:formatCode>General</c:formatCode>
                  <c:ptCount val="4"/>
                  <c:pt idx="0">
                    <c:v>4.5071313862958672E-2</c:v>
                  </c:pt>
                  <c:pt idx="1">
                    <c:v>3.1635897331986698E-2</c:v>
                  </c:pt>
                  <c:pt idx="2">
                    <c:v>2.1470773934195591E-2</c:v>
                  </c:pt>
                  <c:pt idx="3">
                    <c:v>4.935922743857857E-3</c:v>
                  </c:pt>
                </c:numCache>
              </c:numRef>
            </c:plus>
            <c:minus>
              <c:numRef>
                <c:f>'[4]Assesment of cell proliferation'!$B$6:$E$6</c:f>
                <c:numCache>
                  <c:formatCode>General</c:formatCode>
                  <c:ptCount val="4"/>
                  <c:pt idx="0">
                    <c:v>4.5071313862958672E-2</c:v>
                  </c:pt>
                  <c:pt idx="1">
                    <c:v>3.1635897331986698E-2</c:v>
                  </c:pt>
                  <c:pt idx="2">
                    <c:v>2.1470773934195591E-2</c:v>
                  </c:pt>
                  <c:pt idx="3">
                    <c:v>4.935922743857857E-3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'[4]Assesment of cell proliferation'!$B$5:$E$5</c:f>
              <c:numCache>
                <c:formatCode>General</c:formatCode>
                <c:ptCount val="4"/>
                <c:pt idx="0">
                  <c:v>0.17336666666666667</c:v>
                </c:pt>
                <c:pt idx="1">
                  <c:v>8.6899999999999991E-2</c:v>
                </c:pt>
                <c:pt idx="2">
                  <c:v>2.9226666666666668E-2</c:v>
                </c:pt>
                <c:pt idx="3">
                  <c:v>2.0566666666666667E-2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922-449C-AB6E-1927C8977B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27"/>
        <c:axId val="434840104"/>
        <c:axId val="434848304"/>
      </c:barChart>
      <c:catAx>
        <c:axId val="434840104"/>
        <c:scaling>
          <c:orientation val="minMax"/>
        </c:scaling>
        <c:delete val="1"/>
        <c:axPos val="b"/>
        <c:majorTickMark val="none"/>
        <c:minorTickMark val="none"/>
        <c:tickLblPos val="nextTo"/>
        <c:crossAx val="434848304"/>
        <c:crosses val="autoZero"/>
        <c:auto val="1"/>
        <c:lblAlgn val="ctr"/>
        <c:lblOffset val="100"/>
        <c:noMultiLvlLbl val="0"/>
      </c:catAx>
      <c:valAx>
        <c:axId val="434848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840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52157825339205E-2"/>
          <c:y val="6.0185185185185182E-2"/>
          <c:w val="0.90293703609886034"/>
          <c:h val="0.84167468649752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291-4145-B257-32ED639C34AC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291-4145-B257-32ED639C34AC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291-4145-B257-32ED639C34AC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291-4145-B257-32ED639C34A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291-4145-B257-32ED639C34AC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291-4145-B257-32ED639C34AC}"/>
              </c:ext>
            </c:extLst>
          </c:dPt>
          <c:dPt>
            <c:idx val="6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291-4145-B257-32ED639C34AC}"/>
              </c:ext>
            </c:extLst>
          </c:dPt>
          <c:dPt>
            <c:idx val="7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9291-4145-B257-32ED639C34AC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291-4145-B257-32ED639C34AC}"/>
              </c:ext>
            </c:extLst>
          </c:dPt>
          <c:dPt>
            <c:idx val="9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9291-4145-B257-32ED639C34AC}"/>
              </c:ext>
            </c:extLst>
          </c:dPt>
          <c:dPt>
            <c:idx val="1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9291-4145-B257-32ED639C34AC}"/>
              </c:ext>
            </c:extLst>
          </c:dPt>
          <c:dPt>
            <c:idx val="11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9291-4145-B257-32ED639C34AC}"/>
              </c:ext>
            </c:extLst>
          </c:dPt>
          <c:dPt>
            <c:idx val="12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291-4145-B257-32ED639C34AC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9291-4145-B257-32ED639C34AC}"/>
              </c:ext>
            </c:extLst>
          </c:dPt>
          <c:errBars>
            <c:errBarType val="both"/>
            <c:errValType val="cust"/>
            <c:noEndCap val="0"/>
            <c:plus>
              <c:numRef>
                <c:f>'[4]CSE Experiment'!$K$6:$X$6</c:f>
                <c:numCache>
                  <c:formatCode>General</c:formatCode>
                  <c:ptCount val="14"/>
                  <c:pt idx="0">
                    <c:v>3.7859388972001792E-2</c:v>
                  </c:pt>
                  <c:pt idx="1">
                    <c:v>2.3527218280111244</c:v>
                  </c:pt>
                  <c:pt idx="2">
                    <c:v>5.7735026918962623E-3</c:v>
                  </c:pt>
                  <c:pt idx="3">
                    <c:v>0.45357836515130756</c:v>
                  </c:pt>
                  <c:pt idx="4">
                    <c:v>5.7735026918962623E-3</c:v>
                  </c:pt>
                  <c:pt idx="5">
                    <c:v>0.25632011235952612</c:v>
                  </c:pt>
                  <c:pt idx="6">
                    <c:v>1.0000000000000009E-2</c:v>
                  </c:pt>
                  <c:pt idx="7">
                    <c:v>0.26457513110645792</c:v>
                  </c:pt>
                  <c:pt idx="8">
                    <c:v>1.0000000000000009E-2</c:v>
                  </c:pt>
                  <c:pt idx="9">
                    <c:v>0.28160255680657276</c:v>
                  </c:pt>
                  <c:pt idx="10">
                    <c:v>5.7735026918962623E-3</c:v>
                  </c:pt>
                  <c:pt idx="11">
                    <c:v>1.2813014217323473</c:v>
                  </c:pt>
                  <c:pt idx="12">
                    <c:v>1.527525231651948E-2</c:v>
                  </c:pt>
                  <c:pt idx="13">
                    <c:v>0.54307764945110137</c:v>
                  </c:pt>
                </c:numCache>
              </c:numRef>
            </c:plus>
            <c:minus>
              <c:numRef>
                <c:f>'[4]CSE Experiment'!$K$6:$X$6</c:f>
                <c:numCache>
                  <c:formatCode>General</c:formatCode>
                  <c:ptCount val="14"/>
                  <c:pt idx="0">
                    <c:v>3.7859388972001792E-2</c:v>
                  </c:pt>
                  <c:pt idx="1">
                    <c:v>2.3527218280111244</c:v>
                  </c:pt>
                  <c:pt idx="2">
                    <c:v>5.7735026918962623E-3</c:v>
                  </c:pt>
                  <c:pt idx="3">
                    <c:v>0.45357836515130756</c:v>
                  </c:pt>
                  <c:pt idx="4">
                    <c:v>5.7735026918962623E-3</c:v>
                  </c:pt>
                  <c:pt idx="5">
                    <c:v>0.25632011235952612</c:v>
                  </c:pt>
                  <c:pt idx="6">
                    <c:v>1.0000000000000009E-2</c:v>
                  </c:pt>
                  <c:pt idx="7">
                    <c:v>0.26457513110645792</c:v>
                  </c:pt>
                  <c:pt idx="8">
                    <c:v>1.0000000000000009E-2</c:v>
                  </c:pt>
                  <c:pt idx="9">
                    <c:v>0.28160255680657276</c:v>
                  </c:pt>
                  <c:pt idx="10">
                    <c:v>5.7735026918962623E-3</c:v>
                  </c:pt>
                  <c:pt idx="11">
                    <c:v>1.2813014217323473</c:v>
                  </c:pt>
                  <c:pt idx="12">
                    <c:v>1.527525231651948E-2</c:v>
                  </c:pt>
                  <c:pt idx="13">
                    <c:v>0.54307764945110137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'[4]CSE Experiment'!$K$5:$X$5</c:f>
              <c:numCache>
                <c:formatCode>General</c:formatCode>
                <c:ptCount val="14"/>
                <c:pt idx="0">
                  <c:v>0.97333333333333327</c:v>
                </c:pt>
                <c:pt idx="1">
                  <c:v>7.5399999999999991</c:v>
                </c:pt>
                <c:pt idx="2">
                  <c:v>0.9966666666666667</c:v>
                </c:pt>
                <c:pt idx="3">
                  <c:v>1.9866666666666666</c:v>
                </c:pt>
                <c:pt idx="4">
                  <c:v>0.99333333333333329</c:v>
                </c:pt>
                <c:pt idx="5">
                  <c:v>0.79</c:v>
                </c:pt>
                <c:pt idx="6">
                  <c:v>1</c:v>
                </c:pt>
                <c:pt idx="7">
                  <c:v>1.4400000000000002</c:v>
                </c:pt>
                <c:pt idx="8">
                  <c:v>1</c:v>
                </c:pt>
                <c:pt idx="9">
                  <c:v>1.3500000000000003</c:v>
                </c:pt>
                <c:pt idx="10">
                  <c:v>0.9966666666666667</c:v>
                </c:pt>
                <c:pt idx="11">
                  <c:v>3.7033333333333331</c:v>
                </c:pt>
                <c:pt idx="12">
                  <c:v>1.0033333333333332</c:v>
                </c:pt>
                <c:pt idx="13">
                  <c:v>5.1366666666666667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9291-4145-B257-32ED639C3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8"/>
        <c:overlap val="-27"/>
        <c:axId val="376342088"/>
        <c:axId val="376339136"/>
      </c:barChart>
      <c:catAx>
        <c:axId val="3763420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339136"/>
        <c:crosses val="autoZero"/>
        <c:auto val="1"/>
        <c:lblAlgn val="ctr"/>
        <c:lblOffset val="100"/>
        <c:noMultiLvlLbl val="0"/>
      </c:catAx>
      <c:valAx>
        <c:axId val="376339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6342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98485528066526"/>
          <c:y val="7.6423519976669588E-2"/>
          <c:w val="0.88905672044574646"/>
          <c:h val="0.898148148148148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8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80-49B5-B8DD-45B8C7A4B951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980-49B5-B8DD-45B8C7A4B951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980-49B5-B8DD-45B8C7A4B951}"/>
              </c:ext>
            </c:extLst>
          </c:dPt>
          <c:dPt>
            <c:idx val="7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980-49B5-B8DD-45B8C7A4B951}"/>
              </c:ext>
            </c:extLst>
          </c:dPt>
          <c:dPt>
            <c:idx val="9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980-49B5-B8DD-45B8C7A4B951}"/>
              </c:ext>
            </c:extLst>
          </c:dPt>
          <c:errBars>
            <c:errBarType val="both"/>
            <c:errValType val="cust"/>
            <c:noEndCap val="0"/>
            <c:plus>
              <c:numRef>
                <c:f>'[4]CSE Experiment'!$K$31:$T$31</c:f>
                <c:numCache>
                  <c:formatCode>General</c:formatCode>
                  <c:ptCount val="10"/>
                  <c:pt idx="0">
                    <c:v>5.7735026918962632E-3</c:v>
                  </c:pt>
                  <c:pt idx="1">
                    <c:v>0.80002083306207328</c:v>
                  </c:pt>
                  <c:pt idx="2">
                    <c:v>5.7735026918962623E-3</c:v>
                  </c:pt>
                  <c:pt idx="3">
                    <c:v>0.40779897008207378</c:v>
                  </c:pt>
                  <c:pt idx="4">
                    <c:v>0</c:v>
                  </c:pt>
                  <c:pt idx="5">
                    <c:v>0.32516662395352514</c:v>
                  </c:pt>
                  <c:pt idx="6">
                    <c:v>1.1547005383792525E-2</c:v>
                  </c:pt>
                  <c:pt idx="7">
                    <c:v>0.18193405398660165</c:v>
                  </c:pt>
                  <c:pt idx="8">
                    <c:v>5.7735026918962632E-3</c:v>
                  </c:pt>
                  <c:pt idx="9">
                    <c:v>0.93150415994777014</c:v>
                  </c:pt>
                </c:numCache>
              </c:numRef>
            </c:plus>
            <c:minus>
              <c:numRef>
                <c:f>'[4]CSE Experiment'!$K$31:$T$31</c:f>
                <c:numCache>
                  <c:formatCode>General</c:formatCode>
                  <c:ptCount val="10"/>
                  <c:pt idx="0">
                    <c:v>5.7735026918962632E-3</c:v>
                  </c:pt>
                  <c:pt idx="1">
                    <c:v>0.80002083306207328</c:v>
                  </c:pt>
                  <c:pt idx="2">
                    <c:v>5.7735026918962623E-3</c:v>
                  </c:pt>
                  <c:pt idx="3">
                    <c:v>0.40779897008207378</c:v>
                  </c:pt>
                  <c:pt idx="4">
                    <c:v>0</c:v>
                  </c:pt>
                  <c:pt idx="5">
                    <c:v>0.32516662395352514</c:v>
                  </c:pt>
                  <c:pt idx="6">
                    <c:v>1.1547005383792525E-2</c:v>
                  </c:pt>
                  <c:pt idx="7">
                    <c:v>0.18193405398660165</c:v>
                  </c:pt>
                  <c:pt idx="8">
                    <c:v>5.7735026918962632E-3</c:v>
                  </c:pt>
                  <c:pt idx="9">
                    <c:v>0.93150415994777014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'[4]CSE Experiment'!$K$30:$T$30</c:f>
              <c:numCache>
                <c:formatCode>General</c:formatCode>
                <c:ptCount val="10"/>
                <c:pt idx="0">
                  <c:v>1.0033333333333332</c:v>
                </c:pt>
                <c:pt idx="1">
                  <c:v>1.2933333333333332</c:v>
                </c:pt>
                <c:pt idx="2">
                  <c:v>0.9966666666666667</c:v>
                </c:pt>
                <c:pt idx="3">
                  <c:v>0.87</c:v>
                </c:pt>
                <c:pt idx="4">
                  <c:v>0.9966666666666667</c:v>
                </c:pt>
                <c:pt idx="5">
                  <c:v>0.93666666666666665</c:v>
                </c:pt>
                <c:pt idx="6">
                  <c:v>1.0066666666666666</c:v>
                </c:pt>
                <c:pt idx="7">
                  <c:v>1.29</c:v>
                </c:pt>
                <c:pt idx="8">
                  <c:v>1.0066666666666666</c:v>
                </c:pt>
                <c:pt idx="9">
                  <c:v>2.56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80-49B5-B8DD-45B8C7A4B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"/>
        <c:overlap val="-27"/>
        <c:axId val="432713712"/>
        <c:axId val="432708464"/>
      </c:barChart>
      <c:catAx>
        <c:axId val="432713712"/>
        <c:scaling>
          <c:orientation val="minMax"/>
        </c:scaling>
        <c:delete val="1"/>
        <c:axPos val="b"/>
        <c:majorTickMark val="none"/>
        <c:minorTickMark val="none"/>
        <c:tickLblPos val="nextTo"/>
        <c:crossAx val="432708464"/>
        <c:crosses val="autoZero"/>
        <c:auto val="1"/>
        <c:lblAlgn val="ctr"/>
        <c:lblOffset val="100"/>
        <c:noMultiLvlLbl val="0"/>
      </c:catAx>
      <c:valAx>
        <c:axId val="432708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2713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[5]Sheet2!$A$5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9F8-48A5-A6E9-73E74958B8AE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9F8-48A5-A6E9-73E74958B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9F8-48A5-A6E9-73E74958B8AE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>
                  <a:lumMod val="95000"/>
                  <a:lumOff val="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9F8-48A5-A6E9-73E74958B8AE}"/>
              </c:ext>
            </c:extLst>
          </c:dPt>
          <c:errBars>
            <c:errBarType val="both"/>
            <c:errValType val="cust"/>
            <c:noEndCap val="0"/>
            <c:plus>
              <c:numRef>
                <c:f>[5]Sheet2!$B$6:$E$6</c:f>
                <c:numCache>
                  <c:formatCode>General</c:formatCode>
                  <c:ptCount val="4"/>
                  <c:pt idx="0">
                    <c:v>75690.188276508561</c:v>
                  </c:pt>
                  <c:pt idx="1">
                    <c:v>245632.31077567951</c:v>
                  </c:pt>
                  <c:pt idx="2">
                    <c:v>162973.76230853848</c:v>
                  </c:pt>
                  <c:pt idx="3">
                    <c:v>412284.68275735556</c:v>
                  </c:pt>
                </c:numCache>
              </c:numRef>
            </c:plus>
            <c:minus>
              <c:numRef>
                <c:f>[5]Sheet2!$B$6:$E$6</c:f>
                <c:numCache>
                  <c:formatCode>General</c:formatCode>
                  <c:ptCount val="4"/>
                  <c:pt idx="0">
                    <c:v>75690.188276508561</c:v>
                  </c:pt>
                  <c:pt idx="1">
                    <c:v>245632.31077567951</c:v>
                  </c:pt>
                  <c:pt idx="2">
                    <c:v>162973.76230853848</c:v>
                  </c:pt>
                  <c:pt idx="3">
                    <c:v>412284.68275735556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[5]Sheet2!$B$5:$E$5</c:f>
              <c:numCache>
                <c:formatCode>General</c:formatCode>
                <c:ptCount val="4"/>
                <c:pt idx="0">
                  <c:v>602084.66666666663</c:v>
                </c:pt>
                <c:pt idx="1">
                  <c:v>729226</c:v>
                </c:pt>
                <c:pt idx="2">
                  <c:v>416947</c:v>
                </c:pt>
                <c:pt idx="3">
                  <c:v>413265.66666666669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F8-48A5-A6E9-73E74958B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24"/>
        <c:axId val="338772008"/>
        <c:axId val="338773648"/>
      </c:barChart>
      <c:catAx>
        <c:axId val="3387720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8773648"/>
        <c:crosses val="autoZero"/>
        <c:auto val="1"/>
        <c:lblAlgn val="ctr"/>
        <c:lblOffset val="100"/>
        <c:noMultiLvlLbl val="0"/>
      </c:catAx>
      <c:valAx>
        <c:axId val="338773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8772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743375260605219E-2"/>
          <c:y val="5.4537259304070142E-2"/>
          <c:w val="0.9080717985585427"/>
          <c:h val="0.93653018331706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5AD-4FEF-91A8-0736A1628A84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5AD-4FEF-91A8-0736A1628A84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5AD-4FEF-91A8-0736A1628A84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5AD-4FEF-91A8-0736A1628A84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5AD-4FEF-91A8-0736A1628A84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>
                  <a:lumMod val="95000"/>
                  <a:lumOff val="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5AD-4FEF-91A8-0736A1628A84}"/>
              </c:ext>
            </c:extLst>
          </c:dPt>
          <c:dPt>
            <c:idx val="6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5AD-4FEF-91A8-0736A1628A84}"/>
              </c:ext>
            </c:extLst>
          </c:dPt>
          <c:dPt>
            <c:idx val="7"/>
            <c:invertIfNegative val="0"/>
            <c:bubble3D val="0"/>
            <c:spPr>
              <a:solidFill>
                <a:schemeClr val="tx1">
                  <a:lumMod val="95000"/>
                  <a:lumOff val="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5AD-4FEF-91A8-0736A1628A84}"/>
              </c:ext>
            </c:extLst>
          </c:dPt>
          <c:errBars>
            <c:errBarType val="both"/>
            <c:errValType val="cust"/>
            <c:noEndCap val="0"/>
            <c:plus>
              <c:numRef>
                <c:f>[6]Graph!$B$14:$I$14</c:f>
                <c:numCache>
                  <c:formatCode>General</c:formatCode>
                  <c:ptCount val="8"/>
                  <c:pt idx="0">
                    <c:v>0.38425512358327696</c:v>
                  </c:pt>
                  <c:pt idx="1">
                    <c:v>8.2764030230529553</c:v>
                  </c:pt>
                  <c:pt idx="2">
                    <c:v>0.11563015754262961</c:v>
                  </c:pt>
                  <c:pt idx="3">
                    <c:v>1.4992331373072048</c:v>
                  </c:pt>
                  <c:pt idx="4">
                    <c:v>7.8244637728941815E-2</c:v>
                  </c:pt>
                  <c:pt idx="5">
                    <c:v>0.82700987499142553</c:v>
                  </c:pt>
                  <c:pt idx="6">
                    <c:v>7.9436158853089939E-2</c:v>
                  </c:pt>
                  <c:pt idx="7">
                    <c:v>3.8223858169124365</c:v>
                  </c:pt>
                </c:numCache>
              </c:numRef>
            </c:plus>
            <c:minus>
              <c:numRef>
                <c:f>[6]Graph!$B$14:$I$14</c:f>
                <c:numCache>
                  <c:formatCode>General</c:formatCode>
                  <c:ptCount val="8"/>
                  <c:pt idx="0">
                    <c:v>0.38425512358327696</c:v>
                  </c:pt>
                  <c:pt idx="1">
                    <c:v>8.2764030230529553</c:v>
                  </c:pt>
                  <c:pt idx="2">
                    <c:v>0.11563015754262961</c:v>
                  </c:pt>
                  <c:pt idx="3">
                    <c:v>1.4992331373072048</c:v>
                  </c:pt>
                  <c:pt idx="4">
                    <c:v>7.8244637728941815E-2</c:v>
                  </c:pt>
                  <c:pt idx="5">
                    <c:v>0.82700987499142553</c:v>
                  </c:pt>
                  <c:pt idx="6">
                    <c:v>7.9436158853089939E-2</c:v>
                  </c:pt>
                  <c:pt idx="7">
                    <c:v>3.8223858169124365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val>
            <c:numRef>
              <c:f>[6]Graph!$B$13:$I$13</c:f>
              <c:numCache>
                <c:formatCode>General</c:formatCode>
                <c:ptCount val="8"/>
                <c:pt idx="0">
                  <c:v>1.1040000000000001</c:v>
                </c:pt>
                <c:pt idx="1">
                  <c:v>134.91400000000002</c:v>
                </c:pt>
                <c:pt idx="2">
                  <c:v>1.0065</c:v>
                </c:pt>
                <c:pt idx="3">
                  <c:v>16.59</c:v>
                </c:pt>
                <c:pt idx="4">
                  <c:v>1.0379666666666667</c:v>
                </c:pt>
                <c:pt idx="5">
                  <c:v>24.853333333333335</c:v>
                </c:pt>
                <c:pt idx="6">
                  <c:v>1.0206666666666668</c:v>
                </c:pt>
                <c:pt idx="7">
                  <c:v>64.903333333333322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5AD-4FEF-91A8-0736A1628A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-27"/>
        <c:axId val="247781104"/>
        <c:axId val="249709936"/>
      </c:barChart>
      <c:catAx>
        <c:axId val="247781104"/>
        <c:scaling>
          <c:orientation val="minMax"/>
        </c:scaling>
        <c:delete val="1"/>
        <c:axPos val="b"/>
        <c:majorTickMark val="none"/>
        <c:minorTickMark val="none"/>
        <c:tickLblPos val="nextTo"/>
        <c:crossAx val="249709936"/>
        <c:crosses val="autoZero"/>
        <c:auto val="1"/>
        <c:lblAlgn val="ctr"/>
        <c:lblOffset val="100"/>
        <c:noMultiLvlLbl val="0"/>
      </c:catAx>
      <c:valAx>
        <c:axId val="2497099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778110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5.xml.rels><?xml version="1.0" encoding="UTF-8" standalone="yes"?>
<Relationships xmlns="http://schemas.openxmlformats.org/package/2006/relationships"><Relationship Id="rId8" Type="http://schemas.microsoft.com/office/2007/relationships/hdphoto" Target="../media/hdphoto5.wdp"/><Relationship Id="rId13" Type="http://schemas.openxmlformats.org/officeDocument/2006/relationships/image" Target="../media/image8.png"/><Relationship Id="rId18" Type="http://schemas.openxmlformats.org/officeDocument/2006/relationships/image" Target="../media/image11.jpeg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12" Type="http://schemas.microsoft.com/office/2007/relationships/hdphoto" Target="../media/hdphoto7.wdp"/><Relationship Id="rId17" Type="http://schemas.openxmlformats.org/officeDocument/2006/relationships/image" Target="../media/image10.jpeg"/><Relationship Id="rId2" Type="http://schemas.microsoft.com/office/2007/relationships/hdphoto" Target="../media/hdphoto2.wdp"/><Relationship Id="rId16" Type="http://schemas.microsoft.com/office/2007/relationships/hdphoto" Target="../media/hdphoto9.wdp"/><Relationship Id="rId20" Type="http://schemas.microsoft.com/office/2007/relationships/hdphoto" Target="../media/hdphoto10.wdp"/><Relationship Id="rId1" Type="http://schemas.openxmlformats.org/officeDocument/2006/relationships/image" Target="../media/image2.png"/><Relationship Id="rId6" Type="http://schemas.microsoft.com/office/2007/relationships/hdphoto" Target="../media/hdphoto4.wdp"/><Relationship Id="rId11" Type="http://schemas.openxmlformats.org/officeDocument/2006/relationships/image" Target="../media/image7.png"/><Relationship Id="rId5" Type="http://schemas.openxmlformats.org/officeDocument/2006/relationships/image" Target="../media/image4.png"/><Relationship Id="rId15" Type="http://schemas.openxmlformats.org/officeDocument/2006/relationships/image" Target="../media/image9.png"/><Relationship Id="rId10" Type="http://schemas.microsoft.com/office/2007/relationships/hdphoto" Target="../media/hdphoto6.wdp"/><Relationship Id="rId19" Type="http://schemas.openxmlformats.org/officeDocument/2006/relationships/image" Target="../media/image12.png"/><Relationship Id="rId4" Type="http://schemas.microsoft.com/office/2007/relationships/hdphoto" Target="../media/hdphoto3.wdp"/><Relationship Id="rId9" Type="http://schemas.openxmlformats.org/officeDocument/2006/relationships/image" Target="../media/image6.png"/><Relationship Id="rId14" Type="http://schemas.microsoft.com/office/2007/relationships/hdphoto" Target="../media/hdphoto8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310401</xdr:colOff>
      <xdr:row>96</xdr:row>
      <xdr:rowOff>49867</xdr:rowOff>
    </xdr:from>
    <xdr:ext cx="3890124" cy="446212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240989" y="11227735"/>
          <a:ext cx="3890124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2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12</xdr:col>
      <xdr:colOff>322166</xdr:colOff>
      <xdr:row>12</xdr:row>
      <xdr:rowOff>186763</xdr:rowOff>
    </xdr:from>
    <xdr:to>
      <xdr:col>21</xdr:col>
      <xdr:colOff>266138</xdr:colOff>
      <xdr:row>45</xdr:row>
      <xdr:rowOff>59141</xdr:rowOff>
    </xdr:to>
    <xdr:pic>
      <xdr:nvPicPr>
        <xdr:cNvPr id="37" name="Picture 36" descr="U:\Vlasta\Guided differentiation\Differentiation\Experiment May 2016\GFPinsertion.t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5000" contrast="2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31" t="-300" r="405" b="-877"/>
        <a:stretch/>
      </xdr:blipFill>
      <xdr:spPr bwMode="auto">
        <a:xfrm>
          <a:off x="8577166" y="2726763"/>
          <a:ext cx="6135222" cy="6857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253687</xdr:colOff>
      <xdr:row>10</xdr:row>
      <xdr:rowOff>34239</xdr:rowOff>
    </xdr:from>
    <xdr:ext cx="5317225" cy="446212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983112" y="1931940"/>
          <a:ext cx="5317225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B-</a:t>
          </a:r>
          <a:r>
            <a:rPr lang="en-US" sz="24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PCR conformation - uncropped gel</a:t>
          </a:r>
        </a:p>
      </xdr:txBody>
    </xdr:sp>
    <xdr:clientData/>
  </xdr:oneCellAnchor>
  <xdr:oneCellAnchor>
    <xdr:from>
      <xdr:col>30</xdr:col>
      <xdr:colOff>532279</xdr:colOff>
      <xdr:row>111</xdr:row>
      <xdr:rowOff>56029</xdr:rowOff>
    </xdr:from>
    <xdr:ext cx="464294" cy="311496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9021985" y="14175441"/>
          <a:ext cx="46429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>
              <a:solidFill>
                <a:schemeClr val="bg1"/>
              </a:solidFill>
            </a:rPr>
            <a:t>B10</a:t>
          </a:r>
        </a:p>
      </xdr:txBody>
    </xdr:sp>
    <xdr:clientData/>
  </xdr:oneCellAnchor>
  <xdr:oneCellAnchor>
    <xdr:from>
      <xdr:col>31</xdr:col>
      <xdr:colOff>488577</xdr:colOff>
      <xdr:row>111</xdr:row>
      <xdr:rowOff>68355</xdr:rowOff>
    </xdr:from>
    <xdr:ext cx="464294" cy="311496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9594606" y="14187767"/>
          <a:ext cx="46429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>
              <a:solidFill>
                <a:schemeClr val="bg1"/>
              </a:solidFill>
            </a:rPr>
            <a:t>B10</a:t>
          </a:r>
        </a:p>
      </xdr:txBody>
    </xdr:sp>
    <xdr:clientData/>
  </xdr:oneCellAnchor>
  <xdr:oneCellAnchor>
    <xdr:from>
      <xdr:col>29</xdr:col>
      <xdr:colOff>612963</xdr:colOff>
      <xdr:row>111</xdr:row>
      <xdr:rowOff>80681</xdr:rowOff>
    </xdr:from>
    <xdr:ext cx="454292" cy="311496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8486345" y="14200093"/>
          <a:ext cx="45429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>
              <a:solidFill>
                <a:schemeClr val="bg1"/>
              </a:solidFill>
            </a:rPr>
            <a:t>E10</a:t>
          </a:r>
        </a:p>
      </xdr:txBody>
    </xdr:sp>
    <xdr:clientData/>
  </xdr:oneCellAnchor>
  <xdr:oneCellAnchor>
    <xdr:from>
      <xdr:col>29</xdr:col>
      <xdr:colOff>93010</xdr:colOff>
      <xdr:row>111</xdr:row>
      <xdr:rowOff>93008</xdr:rowOff>
    </xdr:from>
    <xdr:ext cx="454292" cy="311496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7966392" y="14212420"/>
          <a:ext cx="45429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>
              <a:solidFill>
                <a:schemeClr val="bg1"/>
              </a:solidFill>
            </a:rPr>
            <a:t>E10</a:t>
          </a:r>
        </a:p>
      </xdr:txBody>
    </xdr:sp>
    <xdr:clientData/>
  </xdr:oneCellAnchor>
  <xdr:oneCellAnchor>
    <xdr:from>
      <xdr:col>28</xdr:col>
      <xdr:colOff>161365</xdr:colOff>
      <xdr:row>111</xdr:row>
      <xdr:rowOff>147357</xdr:rowOff>
    </xdr:from>
    <xdr:ext cx="373307" cy="311496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7418424" y="14266769"/>
          <a:ext cx="37330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>
              <a:solidFill>
                <a:schemeClr val="bg1"/>
              </a:solidFill>
            </a:rPr>
            <a:t>B9</a:t>
          </a:r>
        </a:p>
      </xdr:txBody>
    </xdr:sp>
    <xdr:clientData/>
  </xdr:oneCellAnchor>
  <xdr:oneCellAnchor>
    <xdr:from>
      <xdr:col>1</xdr:col>
      <xdr:colOff>238124</xdr:colOff>
      <xdr:row>1</xdr:row>
      <xdr:rowOff>140074</xdr:rowOff>
    </xdr:from>
    <xdr:ext cx="1878206" cy="62324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54448" y="336177"/>
          <a:ext cx="1878206" cy="623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3600">
              <a:latin typeface="Arial" panose="020B0604020202020204" pitchFamily="34" charset="0"/>
              <a:cs typeface="Arial" panose="020B0604020202020204" pitchFamily="34" charset="0"/>
            </a:rPr>
            <a:t>Figure 1</a:t>
          </a:r>
        </a:p>
      </xdr:txBody>
    </xdr:sp>
    <xdr:clientData/>
  </xdr:oneCellAnchor>
  <xdr:oneCellAnchor>
    <xdr:from>
      <xdr:col>19</xdr:col>
      <xdr:colOff>437931</xdr:colOff>
      <xdr:row>25</xdr:row>
      <xdr:rowOff>145978</xdr:rowOff>
    </xdr:from>
    <xdr:ext cx="875861" cy="87766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196322" y="4890231"/>
          <a:ext cx="875861" cy="8776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B10</a:t>
          </a:r>
        </a:p>
      </xdr:txBody>
    </xdr:sp>
    <xdr:clientData/>
  </xdr:oneCellAnchor>
  <xdr:oneCellAnchor>
    <xdr:from>
      <xdr:col>18</xdr:col>
      <xdr:colOff>488147</xdr:colOff>
      <xdr:row>25</xdr:row>
      <xdr:rowOff>152401</xdr:rowOff>
    </xdr:from>
    <xdr:ext cx="875861" cy="877662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2575044" y="4896654"/>
          <a:ext cx="875861" cy="8776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B10</a:t>
          </a:r>
        </a:p>
      </xdr:txBody>
    </xdr:sp>
    <xdr:clientData/>
  </xdr:oneCellAnchor>
  <xdr:oneCellAnchor>
    <xdr:from>
      <xdr:col>17</xdr:col>
      <xdr:colOff>582156</xdr:colOff>
      <xdr:row>25</xdr:row>
      <xdr:rowOff>188020</xdr:rowOff>
    </xdr:from>
    <xdr:ext cx="875861" cy="877662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1997558" y="4932273"/>
          <a:ext cx="875861" cy="8776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E10</a:t>
          </a:r>
        </a:p>
      </xdr:txBody>
    </xdr:sp>
    <xdr:clientData/>
  </xdr:oneCellAnchor>
  <xdr:oneCellAnchor>
    <xdr:from>
      <xdr:col>16</xdr:col>
      <xdr:colOff>646969</xdr:colOff>
      <xdr:row>26</xdr:row>
      <xdr:rowOff>19271</xdr:rowOff>
    </xdr:from>
    <xdr:ext cx="875861" cy="877662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1390877" y="4953294"/>
          <a:ext cx="875861" cy="8776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E10</a:t>
          </a:r>
        </a:p>
      </xdr:txBody>
    </xdr:sp>
    <xdr:clientData/>
  </xdr:oneCellAnchor>
  <xdr:oneCellAnchor>
    <xdr:from>
      <xdr:col>16</xdr:col>
      <xdr:colOff>84082</xdr:colOff>
      <xdr:row>26</xdr:row>
      <xdr:rowOff>54890</xdr:rowOff>
    </xdr:from>
    <xdr:ext cx="875861" cy="877662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0827990" y="4988913"/>
          <a:ext cx="875861" cy="8776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B9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18</xdr:row>
      <xdr:rowOff>0</xdr:rowOff>
    </xdr:from>
    <xdr:to>
      <xdr:col>10</xdr:col>
      <xdr:colOff>447675</xdr:colOff>
      <xdr:row>31</xdr:row>
      <xdr:rowOff>66674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352425</xdr:colOff>
      <xdr:row>30</xdr:row>
      <xdr:rowOff>142875</xdr:rowOff>
    </xdr:from>
    <xdr:ext cx="401777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42975" y="5857875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p63</a:t>
          </a:r>
        </a:p>
      </xdr:txBody>
    </xdr:sp>
    <xdr:clientData/>
  </xdr:oneCellAnchor>
  <xdr:oneCellAnchor>
    <xdr:from>
      <xdr:col>4</xdr:col>
      <xdr:colOff>428625</xdr:colOff>
      <xdr:row>30</xdr:row>
      <xdr:rowOff>123825</xdr:rowOff>
    </xdr:from>
    <xdr:ext cx="401777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790825" y="5838825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p63</a:t>
          </a:r>
        </a:p>
      </xdr:txBody>
    </xdr:sp>
    <xdr:clientData/>
  </xdr:oneCellAnchor>
  <xdr:oneCellAnchor>
    <xdr:from>
      <xdr:col>7</xdr:col>
      <xdr:colOff>514350</xdr:colOff>
      <xdr:row>30</xdr:row>
      <xdr:rowOff>104775</xdr:rowOff>
    </xdr:from>
    <xdr:ext cx="401777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648200" y="5819775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p63</a:t>
          </a:r>
        </a:p>
      </xdr:txBody>
    </xdr:sp>
    <xdr:clientData/>
  </xdr:oneCellAnchor>
  <xdr:oneCellAnchor>
    <xdr:from>
      <xdr:col>2</xdr:col>
      <xdr:colOff>142875</xdr:colOff>
      <xdr:row>30</xdr:row>
      <xdr:rowOff>152400</xdr:rowOff>
    </xdr:from>
    <xdr:ext cx="329449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323975" y="5867400"/>
          <a:ext cx="3294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K8</a:t>
          </a:r>
        </a:p>
      </xdr:txBody>
    </xdr:sp>
    <xdr:clientData/>
  </xdr:oneCellAnchor>
  <xdr:oneCellAnchor>
    <xdr:from>
      <xdr:col>5</xdr:col>
      <xdr:colOff>180975</xdr:colOff>
      <xdr:row>30</xdr:row>
      <xdr:rowOff>152400</xdr:rowOff>
    </xdr:from>
    <xdr:ext cx="329449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3133725" y="5867400"/>
          <a:ext cx="3294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K8</a:t>
          </a:r>
        </a:p>
      </xdr:txBody>
    </xdr:sp>
    <xdr:clientData/>
  </xdr:oneCellAnchor>
  <xdr:oneCellAnchor>
    <xdr:from>
      <xdr:col>8</xdr:col>
      <xdr:colOff>247650</xdr:colOff>
      <xdr:row>30</xdr:row>
      <xdr:rowOff>123825</xdr:rowOff>
    </xdr:from>
    <xdr:ext cx="329449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4972050" y="5838825"/>
          <a:ext cx="3294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K8</a:t>
          </a:r>
        </a:p>
      </xdr:txBody>
    </xdr:sp>
    <xdr:clientData/>
  </xdr:oneCellAnchor>
  <xdr:oneCellAnchor>
    <xdr:from>
      <xdr:col>2</xdr:col>
      <xdr:colOff>428625</xdr:colOff>
      <xdr:row>30</xdr:row>
      <xdr:rowOff>152400</xdr:rowOff>
    </xdr:from>
    <xdr:ext cx="329449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609725" y="5867400"/>
          <a:ext cx="3294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K5</a:t>
          </a:r>
        </a:p>
      </xdr:txBody>
    </xdr:sp>
    <xdr:clientData/>
  </xdr:oneCellAnchor>
  <xdr:oneCellAnchor>
    <xdr:from>
      <xdr:col>5</xdr:col>
      <xdr:colOff>495300</xdr:colOff>
      <xdr:row>30</xdr:row>
      <xdr:rowOff>152400</xdr:rowOff>
    </xdr:from>
    <xdr:ext cx="329449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3448050" y="5867400"/>
          <a:ext cx="3294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K5</a:t>
          </a:r>
        </a:p>
      </xdr:txBody>
    </xdr:sp>
    <xdr:clientData/>
  </xdr:oneCellAnchor>
  <xdr:oneCellAnchor>
    <xdr:from>
      <xdr:col>8</xdr:col>
      <xdr:colOff>571500</xdr:colOff>
      <xdr:row>30</xdr:row>
      <xdr:rowOff>133350</xdr:rowOff>
    </xdr:from>
    <xdr:ext cx="329449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5295900" y="5848350"/>
          <a:ext cx="3294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K5</a:t>
          </a:r>
        </a:p>
      </xdr:txBody>
    </xdr:sp>
    <xdr:clientData/>
  </xdr:oneCellAnchor>
  <xdr:oneCellAnchor>
    <xdr:from>
      <xdr:col>3</xdr:col>
      <xdr:colOff>142875</xdr:colOff>
      <xdr:row>30</xdr:row>
      <xdr:rowOff>161925</xdr:rowOff>
    </xdr:from>
    <xdr:ext cx="400944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914525" y="5876925"/>
          <a:ext cx="4009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K14</a:t>
          </a:r>
        </a:p>
      </xdr:txBody>
    </xdr:sp>
    <xdr:clientData/>
  </xdr:oneCellAnchor>
  <xdr:oneCellAnchor>
    <xdr:from>
      <xdr:col>6</xdr:col>
      <xdr:colOff>180975</xdr:colOff>
      <xdr:row>30</xdr:row>
      <xdr:rowOff>152400</xdr:rowOff>
    </xdr:from>
    <xdr:ext cx="400944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3724275" y="5867400"/>
          <a:ext cx="4009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K14</a:t>
          </a:r>
        </a:p>
      </xdr:txBody>
    </xdr:sp>
    <xdr:clientData/>
  </xdr:oneCellAnchor>
  <xdr:oneCellAnchor>
    <xdr:from>
      <xdr:col>9</xdr:col>
      <xdr:colOff>228600</xdr:colOff>
      <xdr:row>30</xdr:row>
      <xdr:rowOff>142875</xdr:rowOff>
    </xdr:from>
    <xdr:ext cx="400944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543550" y="5857875"/>
          <a:ext cx="4009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K14</a:t>
          </a:r>
        </a:p>
      </xdr:txBody>
    </xdr:sp>
    <xdr:clientData/>
  </xdr:oneCellAnchor>
  <xdr:oneCellAnchor>
    <xdr:from>
      <xdr:col>3</xdr:col>
      <xdr:colOff>438150</xdr:colOff>
      <xdr:row>30</xdr:row>
      <xdr:rowOff>161925</xdr:rowOff>
    </xdr:from>
    <xdr:ext cx="400944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2209800" y="5876925"/>
          <a:ext cx="4009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K13</a:t>
          </a:r>
        </a:p>
      </xdr:txBody>
    </xdr:sp>
    <xdr:clientData/>
  </xdr:oneCellAnchor>
  <xdr:oneCellAnchor>
    <xdr:from>
      <xdr:col>6</xdr:col>
      <xdr:colOff>485775</xdr:colOff>
      <xdr:row>30</xdr:row>
      <xdr:rowOff>142875</xdr:rowOff>
    </xdr:from>
    <xdr:ext cx="400944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4029075" y="5857875"/>
          <a:ext cx="4009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K13</a:t>
          </a:r>
        </a:p>
      </xdr:txBody>
    </xdr:sp>
    <xdr:clientData/>
  </xdr:oneCellAnchor>
  <xdr:oneCellAnchor>
    <xdr:from>
      <xdr:col>9</xdr:col>
      <xdr:colOff>571500</xdr:colOff>
      <xdr:row>30</xdr:row>
      <xdr:rowOff>142875</xdr:rowOff>
    </xdr:from>
    <xdr:ext cx="400944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5886450" y="5857875"/>
          <a:ext cx="4009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K13</a:t>
          </a:r>
        </a:p>
      </xdr:txBody>
    </xdr:sp>
    <xdr:clientData/>
  </xdr:oneCellAnchor>
  <xdr:oneCellAnchor>
    <xdr:from>
      <xdr:col>2</xdr:col>
      <xdr:colOff>266700</xdr:colOff>
      <xdr:row>20</xdr:row>
      <xdr:rowOff>19050</xdr:rowOff>
    </xdr:from>
    <xdr:ext cx="462947" cy="37414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447800" y="3829050"/>
          <a:ext cx="46294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/>
            <a:t>iPS</a:t>
          </a:r>
        </a:p>
      </xdr:txBody>
    </xdr:sp>
    <xdr:clientData/>
  </xdr:oneCellAnchor>
  <xdr:oneCellAnchor>
    <xdr:from>
      <xdr:col>5</xdr:col>
      <xdr:colOff>238125</xdr:colOff>
      <xdr:row>20</xdr:row>
      <xdr:rowOff>47625</xdr:rowOff>
    </xdr:from>
    <xdr:ext cx="439416" cy="37414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3190875" y="3857625"/>
          <a:ext cx="43941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/>
            <a:t>DE</a:t>
          </a:r>
        </a:p>
      </xdr:txBody>
    </xdr:sp>
    <xdr:clientData/>
  </xdr:oneCellAnchor>
  <xdr:oneCellAnchor>
    <xdr:from>
      <xdr:col>8</xdr:col>
      <xdr:colOff>581025</xdr:colOff>
      <xdr:row>19</xdr:row>
      <xdr:rowOff>76200</xdr:rowOff>
    </xdr:from>
    <xdr:ext cx="600075" cy="37414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5305425" y="3695700"/>
          <a:ext cx="600075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800"/>
            <a:t>AFE</a:t>
          </a:r>
        </a:p>
      </xdr:txBody>
    </xdr:sp>
    <xdr:clientData/>
  </xdr:oneCellAnchor>
  <xdr:oneCellAnchor>
    <xdr:from>
      <xdr:col>1</xdr:col>
      <xdr:colOff>466725</xdr:colOff>
      <xdr:row>16</xdr:row>
      <xdr:rowOff>28575</xdr:rowOff>
    </xdr:from>
    <xdr:ext cx="4988289" cy="387286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1057275" y="3076575"/>
          <a:ext cx="4988289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>
              <a:latin typeface="Arial" panose="020B0604020202020204" pitchFamily="34" charset="0"/>
              <a:cs typeface="Arial" panose="020B0604020202020204" pitchFamily="34" charset="0"/>
            </a:rPr>
            <a:t>Graph</a:t>
          </a:r>
          <a:r>
            <a:rPr lang="en-US" sz="2000" baseline="0">
              <a:latin typeface="Arial" panose="020B0604020202020204" pitchFamily="34" charset="0"/>
              <a:cs typeface="Arial" panose="020B0604020202020204" pitchFamily="34" charset="0"/>
            </a:rPr>
            <a:t> G - Expression of stratified markers</a:t>
          </a:r>
          <a:endParaRPr lang="en-US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12</xdr:col>
      <xdr:colOff>457199</xdr:colOff>
      <xdr:row>18</xdr:row>
      <xdr:rowOff>66675</xdr:rowOff>
    </xdr:from>
    <xdr:to>
      <xdr:col>24</xdr:col>
      <xdr:colOff>190500</xdr:colOff>
      <xdr:row>40</xdr:row>
      <xdr:rowOff>104775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15</xdr:col>
      <xdr:colOff>142875</xdr:colOff>
      <xdr:row>20</xdr:row>
      <xdr:rowOff>66675</xdr:rowOff>
    </xdr:from>
    <xdr:ext cx="462947" cy="37414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9001125" y="3876675"/>
          <a:ext cx="462947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/>
            <a:t>iPS</a:t>
          </a:r>
        </a:p>
      </xdr:txBody>
    </xdr:sp>
    <xdr:clientData/>
  </xdr:oneCellAnchor>
  <xdr:oneCellAnchor>
    <xdr:from>
      <xdr:col>18</xdr:col>
      <xdr:colOff>76200</xdr:colOff>
      <xdr:row>20</xdr:row>
      <xdr:rowOff>66675</xdr:rowOff>
    </xdr:from>
    <xdr:ext cx="439416" cy="37414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10706100" y="3876675"/>
          <a:ext cx="43941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/>
            <a:t>DE</a:t>
          </a:r>
        </a:p>
      </xdr:txBody>
    </xdr:sp>
    <xdr:clientData/>
  </xdr:oneCellAnchor>
  <xdr:oneCellAnchor>
    <xdr:from>
      <xdr:col>21</xdr:col>
      <xdr:colOff>533400</xdr:colOff>
      <xdr:row>21</xdr:row>
      <xdr:rowOff>0</xdr:rowOff>
    </xdr:from>
    <xdr:ext cx="537006" cy="37414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2934950" y="4000500"/>
          <a:ext cx="53700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/>
            <a:t>AFE</a:t>
          </a:r>
        </a:p>
      </xdr:txBody>
    </xdr:sp>
    <xdr:clientData/>
  </xdr:oneCellAnchor>
  <xdr:oneCellAnchor>
    <xdr:from>
      <xdr:col>13</xdr:col>
      <xdr:colOff>371475</xdr:colOff>
      <xdr:row>16</xdr:row>
      <xdr:rowOff>9525</xdr:rowOff>
    </xdr:from>
    <xdr:ext cx="3805529" cy="387286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8048625" y="3057525"/>
          <a:ext cx="3805529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>
              <a:latin typeface="Arial" panose="020B0604020202020204" pitchFamily="34" charset="0"/>
              <a:cs typeface="Arial" panose="020B0604020202020204" pitchFamily="34" charset="0"/>
            </a:rPr>
            <a:t>Graph</a:t>
          </a:r>
          <a:r>
            <a:rPr lang="en-US" sz="2000" baseline="0">
              <a:latin typeface="Arial" panose="020B0604020202020204" pitchFamily="34" charset="0"/>
              <a:cs typeface="Arial" panose="020B0604020202020204" pitchFamily="34" charset="0"/>
            </a:rPr>
            <a:t> B - Differentiation of AFE</a:t>
          </a:r>
          <a:endParaRPr lang="en-US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13</xdr:col>
      <xdr:colOff>542925</xdr:colOff>
      <xdr:row>33</xdr:row>
      <xdr:rowOff>85725</xdr:rowOff>
    </xdr:from>
    <xdr:ext cx="487634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8220075" y="6372225"/>
          <a:ext cx="4876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SOX2</a:t>
          </a:r>
        </a:p>
      </xdr:txBody>
    </xdr:sp>
    <xdr:clientData/>
  </xdr:oneCellAnchor>
  <xdr:oneCellAnchor>
    <xdr:from>
      <xdr:col>17</xdr:col>
      <xdr:colOff>257175</xdr:colOff>
      <xdr:row>37</xdr:row>
      <xdr:rowOff>66675</xdr:rowOff>
    </xdr:from>
    <xdr:ext cx="487634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10296525" y="7115175"/>
          <a:ext cx="4876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SOX2</a:t>
          </a:r>
        </a:p>
      </xdr:txBody>
    </xdr:sp>
    <xdr:clientData/>
  </xdr:oneCellAnchor>
  <xdr:oneCellAnchor>
    <xdr:from>
      <xdr:col>20</xdr:col>
      <xdr:colOff>523875</xdr:colOff>
      <xdr:row>33</xdr:row>
      <xdr:rowOff>57150</xdr:rowOff>
    </xdr:from>
    <xdr:ext cx="487634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12334875" y="6343650"/>
          <a:ext cx="4876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SOX2</a:t>
          </a:r>
        </a:p>
      </xdr:txBody>
    </xdr:sp>
    <xdr:clientData/>
  </xdr:oneCellAnchor>
  <xdr:oneCellAnchor>
    <xdr:from>
      <xdr:col>14</xdr:col>
      <xdr:colOff>295275</xdr:colOff>
      <xdr:row>33</xdr:row>
      <xdr:rowOff>76200</xdr:rowOff>
    </xdr:from>
    <xdr:ext cx="559127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8562975" y="6362700"/>
          <a:ext cx="55912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SOX17</a:t>
          </a:r>
        </a:p>
      </xdr:txBody>
    </xdr:sp>
    <xdr:clientData/>
  </xdr:oneCellAnchor>
  <xdr:oneCellAnchor>
    <xdr:from>
      <xdr:col>17</xdr:col>
      <xdr:colOff>581025</xdr:colOff>
      <xdr:row>33</xdr:row>
      <xdr:rowOff>104775</xdr:rowOff>
    </xdr:from>
    <xdr:ext cx="559127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10620375" y="6391275"/>
          <a:ext cx="55912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SOX17</a:t>
          </a:r>
        </a:p>
      </xdr:txBody>
    </xdr:sp>
    <xdr:clientData/>
  </xdr:oneCellAnchor>
  <xdr:oneCellAnchor>
    <xdr:from>
      <xdr:col>21</xdr:col>
      <xdr:colOff>314326</xdr:colOff>
      <xdr:row>33</xdr:row>
      <xdr:rowOff>47625</xdr:rowOff>
    </xdr:from>
    <xdr:ext cx="559127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12715876" y="6334125"/>
          <a:ext cx="55912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SOX17</a:t>
          </a:r>
        </a:p>
      </xdr:txBody>
    </xdr:sp>
    <xdr:clientData/>
  </xdr:oneCellAnchor>
  <xdr:oneCellAnchor>
    <xdr:from>
      <xdr:col>15</xdr:col>
      <xdr:colOff>142875</xdr:colOff>
      <xdr:row>33</xdr:row>
      <xdr:rowOff>76200</xdr:rowOff>
    </xdr:from>
    <xdr:ext cx="569258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9001125" y="6362700"/>
          <a:ext cx="56925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FOXA2</a:t>
          </a:r>
        </a:p>
      </xdr:txBody>
    </xdr:sp>
    <xdr:clientData/>
  </xdr:oneCellAnchor>
  <xdr:oneCellAnchor>
    <xdr:from>
      <xdr:col>18</xdr:col>
      <xdr:colOff>428625</xdr:colOff>
      <xdr:row>33</xdr:row>
      <xdr:rowOff>104775</xdr:rowOff>
    </xdr:from>
    <xdr:ext cx="569258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11058525" y="6391275"/>
          <a:ext cx="56925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FOXA2</a:t>
          </a:r>
        </a:p>
      </xdr:txBody>
    </xdr:sp>
    <xdr:clientData/>
  </xdr:oneCellAnchor>
  <xdr:oneCellAnchor>
    <xdr:from>
      <xdr:col>22</xdr:col>
      <xdr:colOff>133350</xdr:colOff>
      <xdr:row>33</xdr:row>
      <xdr:rowOff>66675</xdr:rowOff>
    </xdr:from>
    <xdr:ext cx="569258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3125450" y="6353175"/>
          <a:ext cx="56925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FOXA2</a:t>
          </a:r>
        </a:p>
      </xdr:txBody>
    </xdr:sp>
    <xdr:clientData/>
  </xdr:oneCellAnchor>
  <xdr:oneCellAnchor>
    <xdr:from>
      <xdr:col>16</xdr:col>
      <xdr:colOff>19050</xdr:colOff>
      <xdr:row>33</xdr:row>
      <xdr:rowOff>47625</xdr:rowOff>
    </xdr:from>
    <xdr:ext cx="491417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9467850" y="6334125"/>
          <a:ext cx="4914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CDX2</a:t>
          </a:r>
        </a:p>
      </xdr:txBody>
    </xdr:sp>
    <xdr:clientData/>
  </xdr:oneCellAnchor>
  <xdr:oneCellAnchor>
    <xdr:from>
      <xdr:col>19</xdr:col>
      <xdr:colOff>285750</xdr:colOff>
      <xdr:row>35</xdr:row>
      <xdr:rowOff>38100</xdr:rowOff>
    </xdr:from>
    <xdr:ext cx="491417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11506200" y="6705600"/>
          <a:ext cx="4914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CDX2</a:t>
          </a:r>
        </a:p>
      </xdr:txBody>
    </xdr:sp>
    <xdr:clientData/>
  </xdr:oneCellAnchor>
  <xdr:oneCellAnchor>
    <xdr:from>
      <xdr:col>22</xdr:col>
      <xdr:colOff>571500</xdr:colOff>
      <xdr:row>35</xdr:row>
      <xdr:rowOff>28575</xdr:rowOff>
    </xdr:from>
    <xdr:ext cx="491417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13563600" y="6696075"/>
          <a:ext cx="4914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CDX2</a:t>
          </a:r>
        </a:p>
      </xdr:txBody>
    </xdr:sp>
    <xdr:clientData/>
  </xdr:oneCellAnchor>
  <xdr:oneCellAnchor>
    <xdr:from>
      <xdr:col>13</xdr:col>
      <xdr:colOff>532196</xdr:colOff>
      <xdr:row>27</xdr:row>
      <xdr:rowOff>115503</xdr:rowOff>
    </xdr:from>
    <xdr:ext cx="298800" cy="1172693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 rot="16200000">
          <a:off x="7772399" y="5695950"/>
          <a:ext cx="1172693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Fold change</a:t>
          </a:r>
        </a:p>
      </xdr:txBody>
    </xdr:sp>
    <xdr:clientData/>
  </xdr:oneCellAnchor>
  <xdr:oneCellAnchor>
    <xdr:from>
      <xdr:col>0</xdr:col>
      <xdr:colOff>446470</xdr:colOff>
      <xdr:row>20</xdr:row>
      <xdr:rowOff>182178</xdr:rowOff>
    </xdr:from>
    <xdr:ext cx="298800" cy="1172693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 rot="16200000">
          <a:off x="9523" y="4429125"/>
          <a:ext cx="1172693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Fold change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723900</xdr:colOff>
      <xdr:row>1</xdr:row>
      <xdr:rowOff>152400</xdr:rowOff>
    </xdr:from>
    <xdr:to>
      <xdr:col>13</xdr:col>
      <xdr:colOff>342900</xdr:colOff>
      <xdr:row>18</xdr:row>
      <xdr:rowOff>50800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781050</xdr:colOff>
      <xdr:row>19</xdr:row>
      <xdr:rowOff>57150</xdr:rowOff>
    </xdr:from>
    <xdr:to>
      <xdr:col>13</xdr:col>
      <xdr:colOff>400050</xdr:colOff>
      <xdr:row>35</xdr:row>
      <xdr:rowOff>158750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69850</xdr:colOff>
      <xdr:row>37</xdr:row>
      <xdr:rowOff>165100</xdr:rowOff>
    </xdr:from>
    <xdr:to>
      <xdr:col>13</xdr:col>
      <xdr:colOff>228600</xdr:colOff>
      <xdr:row>50</xdr:row>
      <xdr:rowOff>120650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603250</xdr:colOff>
      <xdr:row>18</xdr:row>
      <xdr:rowOff>171450</xdr:rowOff>
    </xdr:from>
    <xdr:to>
      <xdr:col>19</xdr:col>
      <xdr:colOff>431800</xdr:colOff>
      <xdr:row>37</xdr:row>
      <xdr:rowOff>50800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615950</xdr:colOff>
      <xdr:row>38</xdr:row>
      <xdr:rowOff>101600</xdr:rowOff>
    </xdr:from>
    <xdr:to>
      <xdr:col>19</xdr:col>
      <xdr:colOff>234950</xdr:colOff>
      <xdr:row>51</xdr:row>
      <xdr:rowOff>196850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615950</xdr:colOff>
      <xdr:row>39</xdr:row>
      <xdr:rowOff>120650</xdr:rowOff>
    </xdr:from>
    <xdr:to>
      <xdr:col>7</xdr:col>
      <xdr:colOff>234950</xdr:colOff>
      <xdr:row>53</xdr:row>
      <xdr:rowOff>19050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514350</xdr:colOff>
      <xdr:row>0</xdr:row>
      <xdr:rowOff>66676</xdr:rowOff>
    </xdr:from>
    <xdr:to>
      <xdr:col>11</xdr:col>
      <xdr:colOff>85725</xdr:colOff>
      <xdr:row>8</xdr:row>
      <xdr:rowOff>66676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404812</xdr:colOff>
      <xdr:row>8</xdr:row>
      <xdr:rowOff>171450</xdr:rowOff>
    </xdr:from>
    <xdr:to>
      <xdr:col>11</xdr:col>
      <xdr:colOff>333375</xdr:colOff>
      <xdr:row>17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223837</xdr:colOff>
      <xdr:row>6</xdr:row>
      <xdr:rowOff>114300</xdr:rowOff>
    </xdr:from>
    <xdr:to>
      <xdr:col>23</xdr:col>
      <xdr:colOff>161925</xdr:colOff>
      <xdr:row>43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542925</xdr:colOff>
      <xdr:row>18</xdr:row>
      <xdr:rowOff>166687</xdr:rowOff>
    </xdr:from>
    <xdr:to>
      <xdr:col>15</xdr:col>
      <xdr:colOff>600075</xdr:colOff>
      <xdr:row>33</xdr:row>
      <xdr:rowOff>52387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9</xdr:col>
      <xdr:colOff>0</xdr:colOff>
      <xdr:row>19</xdr:row>
      <xdr:rowOff>114300</xdr:rowOff>
    </xdr:from>
    <xdr:ext cx="400944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5314950" y="3733800"/>
          <a:ext cx="4009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K14</a:t>
          </a:r>
        </a:p>
      </xdr:txBody>
    </xdr:sp>
    <xdr:clientData/>
  </xdr:oneCellAnchor>
  <xdr:oneCellAnchor>
    <xdr:from>
      <xdr:col>8</xdr:col>
      <xdr:colOff>257175</xdr:colOff>
      <xdr:row>9</xdr:row>
      <xdr:rowOff>57150</xdr:rowOff>
    </xdr:from>
    <xdr:ext cx="329449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4981575" y="1771650"/>
          <a:ext cx="3294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K8</a:t>
          </a:r>
        </a:p>
      </xdr:txBody>
    </xdr:sp>
    <xdr:clientData/>
  </xdr:oneCellAnchor>
  <xdr:oneCellAnchor>
    <xdr:from>
      <xdr:col>8</xdr:col>
      <xdr:colOff>371475</xdr:colOff>
      <xdr:row>0</xdr:row>
      <xdr:rowOff>114300</xdr:rowOff>
    </xdr:from>
    <xdr:ext cx="401777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5095875" y="114300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p63</a:t>
          </a:r>
        </a:p>
      </xdr:txBody>
    </xdr:sp>
    <xdr:clientData/>
  </xdr:oneCellAnchor>
  <xdr:oneCellAnchor>
    <xdr:from>
      <xdr:col>13</xdr:col>
      <xdr:colOff>438150</xdr:colOff>
      <xdr:row>20</xdr:row>
      <xdr:rowOff>95250</xdr:rowOff>
    </xdr:from>
    <xdr:ext cx="400944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8115300" y="3905250"/>
          <a:ext cx="4009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K13</a:t>
          </a:r>
        </a:p>
      </xdr:txBody>
    </xdr:sp>
    <xdr:clientData/>
  </xdr:oneCellAnchor>
  <xdr:twoCellAnchor>
    <xdr:from>
      <xdr:col>12</xdr:col>
      <xdr:colOff>309562</xdr:colOff>
      <xdr:row>1</xdr:row>
      <xdr:rowOff>42861</xdr:rowOff>
    </xdr:from>
    <xdr:to>
      <xdr:col>16</xdr:col>
      <xdr:colOff>438150</xdr:colOff>
      <xdr:row>17</xdr:row>
      <xdr:rowOff>47624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585787</xdr:colOff>
      <xdr:row>33</xdr:row>
      <xdr:rowOff>157162</xdr:rowOff>
    </xdr:from>
    <xdr:to>
      <xdr:col>12</xdr:col>
      <xdr:colOff>85725</xdr:colOff>
      <xdr:row>48</xdr:row>
      <xdr:rowOff>42862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oneCellAnchor>
    <xdr:from>
      <xdr:col>13</xdr:col>
      <xdr:colOff>523875</xdr:colOff>
      <xdr:row>3</xdr:row>
      <xdr:rowOff>133350</xdr:rowOff>
    </xdr:from>
    <xdr:ext cx="329449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8201025" y="704850"/>
          <a:ext cx="3294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K5</a:t>
          </a:r>
        </a:p>
      </xdr:txBody>
    </xdr:sp>
    <xdr:clientData/>
  </xdr:oneCellAnchor>
  <xdr:twoCellAnchor>
    <xdr:from>
      <xdr:col>12</xdr:col>
      <xdr:colOff>571500</xdr:colOff>
      <xdr:row>35</xdr:row>
      <xdr:rowOff>33337</xdr:rowOff>
    </xdr:from>
    <xdr:to>
      <xdr:col>17</xdr:col>
      <xdr:colOff>276225</xdr:colOff>
      <xdr:row>49</xdr:row>
      <xdr:rowOff>109537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14</xdr:col>
      <xdr:colOff>352425</xdr:colOff>
      <xdr:row>35</xdr:row>
      <xdr:rowOff>95250</xdr:rowOff>
    </xdr:from>
    <xdr:ext cx="54252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8620125" y="6762750"/>
          <a:ext cx="54252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MUC4</a:t>
          </a:r>
        </a:p>
      </xdr:txBody>
    </xdr:sp>
    <xdr:clientData/>
  </xdr:oneCellAnchor>
  <xdr:oneCellAnchor>
    <xdr:from>
      <xdr:col>8</xdr:col>
      <xdr:colOff>323850</xdr:colOff>
      <xdr:row>34</xdr:row>
      <xdr:rowOff>76200</xdr:rowOff>
    </xdr:from>
    <xdr:ext cx="54252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/>
      </xdr:nvSpPr>
      <xdr:spPr>
        <a:xfrm>
          <a:off x="5048250" y="6553200"/>
          <a:ext cx="54252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MUC1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66678</xdr:colOff>
      <xdr:row>7</xdr:row>
      <xdr:rowOff>142873</xdr:rowOff>
    </xdr:from>
    <xdr:to>
      <xdr:col>5</xdr:col>
      <xdr:colOff>209553</xdr:colOff>
      <xdr:row>25</xdr:row>
      <xdr:rowOff>147754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4" t="-681" r="-950"/>
        <a:stretch/>
      </xdr:blipFill>
      <xdr:spPr>
        <a:xfrm rot="16200000">
          <a:off x="249975" y="1902676"/>
          <a:ext cx="3433881" cy="2581275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180978</xdr:colOff>
      <xdr:row>8</xdr:row>
      <xdr:rowOff>6</xdr:rowOff>
    </xdr:from>
    <xdr:to>
      <xdr:col>11</xdr:col>
      <xdr:colOff>397804</xdr:colOff>
      <xdr:row>26</xdr:row>
      <xdr:rowOff>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19000" contrast="34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5" r="15"/>
        <a:stretch/>
      </xdr:blipFill>
      <xdr:spPr>
        <a:xfrm rot="5400000">
          <a:off x="4061292" y="1910892"/>
          <a:ext cx="3428997" cy="2655226"/>
        </a:xfrm>
        <a:prstGeom prst="rect">
          <a:avLst/>
        </a:prstGeom>
      </xdr:spPr>
    </xdr:pic>
    <xdr:clientData/>
  </xdr:twoCellAnchor>
  <xdr:oneCellAnchor>
    <xdr:from>
      <xdr:col>0</xdr:col>
      <xdr:colOff>590550</xdr:colOff>
      <xdr:row>27</xdr:row>
      <xdr:rowOff>9525</xdr:rowOff>
    </xdr:from>
    <xdr:ext cx="2685735" cy="623248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590550" y="5153025"/>
          <a:ext cx="2685735" cy="623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G, H - </a:t>
          </a:r>
          <a:r>
            <a:rPr lang="en-US" sz="180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MUC1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DAPI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(20x)</a:t>
          </a:r>
        </a:p>
        <a:p>
          <a:r>
            <a:rPr lang="en-US" sz="1800" baseline="0">
              <a:latin typeface="Arial" panose="020B0604020202020204" pitchFamily="34" charset="0"/>
              <a:cs typeface="Arial" panose="020B0604020202020204" pitchFamily="34" charset="0"/>
            </a:rPr>
            <a:t>H - cropped image of G</a:t>
          </a:r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7</xdr:col>
      <xdr:colOff>47625</xdr:colOff>
      <xdr:row>5</xdr:row>
      <xdr:rowOff>95250</xdr:rowOff>
    </xdr:from>
    <xdr:ext cx="2955553" cy="35779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4314825" y="1047750"/>
          <a:ext cx="2955553" cy="357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C - </a:t>
          </a:r>
          <a:r>
            <a:rPr lang="en-US" sz="1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p63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LAMA5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DAPI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(20x)</a:t>
          </a:r>
        </a:p>
      </xdr:txBody>
    </xdr:sp>
    <xdr:clientData/>
  </xdr:oneCellAnchor>
  <xdr:twoCellAnchor editAs="oneCell">
    <xdr:from>
      <xdr:col>12</xdr:col>
      <xdr:colOff>504828</xdr:colOff>
      <xdr:row>7</xdr:row>
      <xdr:rowOff>161924</xdr:rowOff>
    </xdr:from>
    <xdr:to>
      <xdr:col>17</xdr:col>
      <xdr:colOff>85234</xdr:colOff>
      <xdr:row>26</xdr:row>
      <xdr:rowOff>11416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28000" contrast="39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4" r="-883"/>
        <a:stretch/>
      </xdr:blipFill>
      <xdr:spPr>
        <a:xfrm rot="16200000">
          <a:off x="7399735" y="1915717"/>
          <a:ext cx="3468992" cy="2628406"/>
        </a:xfrm>
        <a:prstGeom prst="rect">
          <a:avLst/>
        </a:prstGeom>
      </xdr:spPr>
    </xdr:pic>
    <xdr:clientData/>
  </xdr:twoCellAnchor>
  <xdr:oneCellAnchor>
    <xdr:from>
      <xdr:col>12</xdr:col>
      <xdr:colOff>485775</xdr:colOff>
      <xdr:row>4</xdr:row>
      <xdr:rowOff>104775</xdr:rowOff>
    </xdr:from>
    <xdr:ext cx="2609176" cy="623248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7800975" y="866775"/>
          <a:ext cx="2609176" cy="623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D, E - </a:t>
          </a:r>
          <a:r>
            <a:rPr lang="en-US" sz="1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Ecad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DAPI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(20x)</a:t>
          </a:r>
        </a:p>
        <a:p>
          <a:r>
            <a:rPr lang="en-US" sz="1800" baseline="0">
              <a:latin typeface="Arial" panose="020B0604020202020204" pitchFamily="34" charset="0"/>
              <a:cs typeface="Arial" panose="020B0604020202020204" pitchFamily="34" charset="0"/>
            </a:rPr>
            <a:t>E - cropped image of D</a:t>
          </a:r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17</xdr:col>
      <xdr:colOff>352424</xdr:colOff>
      <xdr:row>8</xdr:row>
      <xdr:rowOff>95250</xdr:rowOff>
    </xdr:from>
    <xdr:to>
      <xdr:col>24</xdr:col>
      <xdr:colOff>298500</xdr:colOff>
      <xdr:row>24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24000" contrast="2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224" t="-261" r="-798" b="294"/>
        <a:stretch/>
      </xdr:blipFill>
      <xdr:spPr>
        <a:xfrm>
          <a:off x="10715624" y="1619250"/>
          <a:ext cx="4213276" cy="2962275"/>
        </a:xfrm>
        <a:prstGeom prst="rect">
          <a:avLst/>
        </a:prstGeom>
      </xdr:spPr>
    </xdr:pic>
    <xdr:clientData/>
  </xdr:twoCellAnchor>
  <xdr:oneCellAnchor>
    <xdr:from>
      <xdr:col>19</xdr:col>
      <xdr:colOff>266700</xdr:colOff>
      <xdr:row>6</xdr:row>
      <xdr:rowOff>76200</xdr:rowOff>
    </xdr:from>
    <xdr:ext cx="2249783" cy="35779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1849100" y="1219200"/>
          <a:ext cx="2249783" cy="357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F - </a:t>
          </a:r>
          <a:r>
            <a:rPr lang="en-US" sz="1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Ecad</a:t>
          </a:r>
          <a:r>
            <a:rPr lang="en-US" sz="180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DAPI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(20x)</a:t>
          </a:r>
        </a:p>
      </xdr:txBody>
    </xdr:sp>
    <xdr:clientData/>
  </xdr:oneCellAnchor>
  <xdr:twoCellAnchor editAs="oneCell">
    <xdr:from>
      <xdr:col>1</xdr:col>
      <xdr:colOff>57152</xdr:colOff>
      <xdr:row>30</xdr:row>
      <xdr:rowOff>85724</xdr:rowOff>
    </xdr:from>
    <xdr:to>
      <xdr:col>5</xdr:col>
      <xdr:colOff>152404</xdr:colOff>
      <xdr:row>48</xdr:row>
      <xdr:rowOff>27501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bright="22000" contrast="3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74" r="-345"/>
        <a:stretch/>
      </xdr:blipFill>
      <xdr:spPr>
        <a:xfrm rot="16200000">
          <a:off x="248189" y="6219287"/>
          <a:ext cx="3370777" cy="2533652"/>
        </a:xfrm>
        <a:prstGeom prst="rect">
          <a:avLst/>
        </a:prstGeom>
      </xdr:spPr>
    </xdr:pic>
    <xdr:clientData/>
  </xdr:twoCellAnchor>
  <xdr:oneCellAnchor>
    <xdr:from>
      <xdr:col>1</xdr:col>
      <xdr:colOff>85725</xdr:colOff>
      <xdr:row>4</xdr:row>
      <xdr:rowOff>171450</xdr:rowOff>
    </xdr:from>
    <xdr:ext cx="3224985" cy="623248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695325" y="933450"/>
          <a:ext cx="3224985" cy="623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A, B - </a:t>
          </a:r>
          <a:r>
            <a:rPr lang="en-US" sz="18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p63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LAMA5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DAPI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(20x)</a:t>
          </a:r>
        </a:p>
        <a:p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en-US" sz="1800" baseline="0">
              <a:latin typeface="Arial" panose="020B0604020202020204" pitchFamily="34" charset="0"/>
              <a:cs typeface="Arial" panose="020B0604020202020204" pitchFamily="34" charset="0"/>
            </a:rPr>
            <a:t> - cropped image of A</a:t>
          </a:r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6</xdr:col>
      <xdr:colOff>28575</xdr:colOff>
      <xdr:row>30</xdr:row>
      <xdr:rowOff>133350</xdr:rowOff>
    </xdr:from>
    <xdr:to>
      <xdr:col>13</xdr:col>
      <xdr:colOff>201438</xdr:colOff>
      <xdr:row>48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rightnessContrast bright="1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409" t="379" r="1" b="-180"/>
        <a:stretch/>
      </xdr:blipFill>
      <xdr:spPr>
        <a:xfrm>
          <a:off x="3686175" y="5848350"/>
          <a:ext cx="4440063" cy="3295650"/>
        </a:xfrm>
        <a:prstGeom prst="rect">
          <a:avLst/>
        </a:prstGeom>
      </xdr:spPr>
    </xdr:pic>
    <xdr:clientData/>
  </xdr:twoCellAnchor>
  <xdr:oneCellAnchor>
    <xdr:from>
      <xdr:col>7</xdr:col>
      <xdr:colOff>390525</xdr:colOff>
      <xdr:row>28</xdr:row>
      <xdr:rowOff>76200</xdr:rowOff>
    </xdr:from>
    <xdr:ext cx="2300886" cy="35779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4657725" y="5410200"/>
          <a:ext cx="2300886" cy="357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I - </a:t>
          </a:r>
          <a:r>
            <a:rPr lang="en-US" sz="180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MUC1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DAPI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(20x)</a:t>
          </a:r>
        </a:p>
      </xdr:txBody>
    </xdr:sp>
    <xdr:clientData/>
  </xdr:oneCellAnchor>
  <xdr:twoCellAnchor editAs="oneCell">
    <xdr:from>
      <xdr:col>14</xdr:col>
      <xdr:colOff>19055</xdr:colOff>
      <xdr:row>30</xdr:row>
      <xdr:rowOff>133348</xdr:rowOff>
    </xdr:from>
    <xdr:to>
      <xdr:col>18</xdr:col>
      <xdr:colOff>2006</xdr:colOff>
      <xdr:row>47</xdr:row>
      <xdr:rowOff>171449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rightnessContrast bright="13000" contrast="3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36" t="4" r="329" b="351"/>
        <a:stretch/>
      </xdr:blipFill>
      <xdr:spPr>
        <a:xfrm rot="16200000">
          <a:off x="8125830" y="6275973"/>
          <a:ext cx="3276601" cy="2421351"/>
        </a:xfrm>
        <a:prstGeom prst="rect">
          <a:avLst/>
        </a:prstGeom>
      </xdr:spPr>
    </xdr:pic>
    <xdr:clientData/>
  </xdr:twoCellAnchor>
  <xdr:oneCellAnchor>
    <xdr:from>
      <xdr:col>13</xdr:col>
      <xdr:colOff>447675</xdr:colOff>
      <xdr:row>27</xdr:row>
      <xdr:rowOff>19050</xdr:rowOff>
    </xdr:from>
    <xdr:ext cx="2685735" cy="623248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8372475" y="5162550"/>
          <a:ext cx="2685735" cy="623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J,</a:t>
          </a:r>
          <a:r>
            <a:rPr lang="en-US" sz="1800" baseline="0">
              <a:latin typeface="Arial" panose="020B0604020202020204" pitchFamily="34" charset="0"/>
              <a:cs typeface="Arial" panose="020B0604020202020204" pitchFamily="34" charset="0"/>
            </a:rPr>
            <a:t> K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- </a:t>
          </a:r>
          <a:r>
            <a:rPr lang="en-US" sz="180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MUC4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DAPI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(20x)</a:t>
          </a:r>
        </a:p>
        <a:p>
          <a:r>
            <a:rPr lang="en-US" sz="1800" baseline="0">
              <a:latin typeface="Arial" panose="020B0604020202020204" pitchFamily="34" charset="0"/>
              <a:cs typeface="Arial" panose="020B0604020202020204" pitchFamily="34" charset="0"/>
            </a:rPr>
            <a:t>K - cropped image of J</a:t>
          </a:r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18</xdr:col>
      <xdr:colOff>142875</xdr:colOff>
      <xdr:row>31</xdr:row>
      <xdr:rowOff>38099</xdr:rowOff>
    </xdr:from>
    <xdr:to>
      <xdr:col>25</xdr:col>
      <xdr:colOff>129079</xdr:colOff>
      <xdr:row>47</xdr:row>
      <xdr:rowOff>28574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rightnessContrast bright="29000" contrast="19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949" t="-586" r="-1"/>
        <a:stretch/>
      </xdr:blipFill>
      <xdr:spPr>
        <a:xfrm>
          <a:off x="11115675" y="5943599"/>
          <a:ext cx="4253404" cy="3038475"/>
        </a:xfrm>
        <a:prstGeom prst="rect">
          <a:avLst/>
        </a:prstGeom>
      </xdr:spPr>
    </xdr:pic>
    <xdr:clientData/>
  </xdr:twoCellAnchor>
  <xdr:oneCellAnchor>
    <xdr:from>
      <xdr:col>19</xdr:col>
      <xdr:colOff>504825</xdr:colOff>
      <xdr:row>29</xdr:row>
      <xdr:rowOff>0</xdr:rowOff>
    </xdr:from>
    <xdr:ext cx="2365135" cy="35779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2087225" y="5524500"/>
          <a:ext cx="2365135" cy="357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L - </a:t>
          </a:r>
          <a:r>
            <a:rPr lang="en-US" sz="180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MUC4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DAPI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(20x)</a:t>
          </a:r>
        </a:p>
      </xdr:txBody>
    </xdr:sp>
    <xdr:clientData/>
  </xdr:oneCellAnchor>
  <xdr:twoCellAnchor editAs="oneCell">
    <xdr:from>
      <xdr:col>1</xdr:col>
      <xdr:colOff>47627</xdr:colOff>
      <xdr:row>52</xdr:row>
      <xdr:rowOff>9524</xdr:rowOff>
    </xdr:from>
    <xdr:to>
      <xdr:col>5</xdr:col>
      <xdr:colOff>95251</xdr:colOff>
      <xdr:row>70</xdr:row>
      <xdr:rowOff>19050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" t="-603" r="129" b="1493"/>
        <a:stretch/>
      </xdr:blipFill>
      <xdr:spPr>
        <a:xfrm rot="16200000">
          <a:off x="180976" y="10391775"/>
          <a:ext cx="3438526" cy="2486024"/>
        </a:xfrm>
        <a:prstGeom prst="rect">
          <a:avLst/>
        </a:prstGeom>
      </xdr:spPr>
    </xdr:pic>
    <xdr:clientData/>
  </xdr:twoCellAnchor>
  <xdr:oneCellAnchor>
    <xdr:from>
      <xdr:col>1</xdr:col>
      <xdr:colOff>228600</xdr:colOff>
      <xdr:row>50</xdr:row>
      <xdr:rowOff>19050</xdr:rowOff>
    </xdr:from>
    <xdr:ext cx="2236959" cy="35779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838200" y="9544050"/>
          <a:ext cx="2236959" cy="357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M - </a:t>
          </a:r>
          <a:r>
            <a:rPr lang="en-US" sz="180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Ki67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DAPI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(20x)</a:t>
          </a:r>
        </a:p>
      </xdr:txBody>
    </xdr:sp>
    <xdr:clientData/>
  </xdr:oneCellAnchor>
  <xdr:twoCellAnchor editAs="oneCell">
    <xdr:from>
      <xdr:col>5</xdr:col>
      <xdr:colOff>466729</xdr:colOff>
      <xdr:row>52</xdr:row>
      <xdr:rowOff>19049</xdr:rowOff>
    </xdr:from>
    <xdr:to>
      <xdr:col>9</xdr:col>
      <xdr:colOff>447679</xdr:colOff>
      <xdr:row>70</xdr:row>
      <xdr:rowOff>9524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8" t="389" r="-103" b="802"/>
        <a:stretch/>
      </xdr:blipFill>
      <xdr:spPr>
        <a:xfrm rot="16200000">
          <a:off x="3014666" y="10425112"/>
          <a:ext cx="3419475" cy="2419350"/>
        </a:xfrm>
        <a:prstGeom prst="rect">
          <a:avLst/>
        </a:prstGeom>
      </xdr:spPr>
    </xdr:pic>
    <xdr:clientData/>
  </xdr:twoCellAnchor>
  <xdr:oneCellAnchor>
    <xdr:from>
      <xdr:col>6</xdr:col>
      <xdr:colOff>28575</xdr:colOff>
      <xdr:row>50</xdr:row>
      <xdr:rowOff>19050</xdr:rowOff>
    </xdr:from>
    <xdr:ext cx="2211375" cy="35779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3686175" y="9544050"/>
          <a:ext cx="2211375" cy="357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N - </a:t>
          </a:r>
          <a:r>
            <a:rPr lang="en-US" sz="180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Ki67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DAPI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(20x)</a:t>
          </a:r>
        </a:p>
      </xdr:txBody>
    </xdr:sp>
    <xdr:clientData/>
  </xdr:oneCellAnchor>
  <xdr:twoCellAnchor editAs="oneCell">
    <xdr:from>
      <xdr:col>10</xdr:col>
      <xdr:colOff>171450</xdr:colOff>
      <xdr:row>52</xdr:row>
      <xdr:rowOff>19052</xdr:rowOff>
    </xdr:from>
    <xdr:to>
      <xdr:col>14</xdr:col>
      <xdr:colOff>390524</xdr:colOff>
      <xdr:row>70</xdr:row>
      <xdr:rowOff>17261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rightnessContrast bright="17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7" r="76"/>
        <a:stretch/>
      </xdr:blipFill>
      <xdr:spPr>
        <a:xfrm rot="5400000">
          <a:off x="5882582" y="10309920"/>
          <a:ext cx="3427209" cy="2657474"/>
        </a:xfrm>
        <a:prstGeom prst="rect">
          <a:avLst/>
        </a:prstGeom>
      </xdr:spPr>
    </xdr:pic>
    <xdr:clientData/>
  </xdr:twoCellAnchor>
  <xdr:oneCellAnchor>
    <xdr:from>
      <xdr:col>10</xdr:col>
      <xdr:colOff>361950</xdr:colOff>
      <xdr:row>50</xdr:row>
      <xdr:rowOff>28575</xdr:rowOff>
    </xdr:from>
    <xdr:ext cx="2224199" cy="35779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6457950" y="9553575"/>
          <a:ext cx="2224199" cy="357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O - </a:t>
          </a:r>
          <a:r>
            <a:rPr lang="en-US" sz="180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Ki67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8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DAPI</a:t>
          </a:r>
          <a:r>
            <a:rPr lang="en-US" sz="1800">
              <a:latin typeface="Arial" panose="020B0604020202020204" pitchFamily="34" charset="0"/>
              <a:cs typeface="Arial" panose="020B0604020202020204" pitchFamily="34" charset="0"/>
            </a:rPr>
            <a:t> (20x)</a:t>
          </a:r>
        </a:p>
      </xdr:txBody>
    </xdr:sp>
    <xdr:clientData/>
  </xdr:oneCellAnchor>
  <xdr:oneCellAnchor>
    <xdr:from>
      <xdr:col>0</xdr:col>
      <xdr:colOff>537923</xdr:colOff>
      <xdr:row>1</xdr:row>
      <xdr:rowOff>97076</xdr:rowOff>
    </xdr:from>
    <xdr:ext cx="2037994" cy="387286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537923" y="285483"/>
          <a:ext cx="2037994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>
              <a:latin typeface="Arial" panose="020B0604020202020204" pitchFamily="34" charset="0"/>
              <a:cs typeface="Arial" panose="020B0604020202020204" pitchFamily="34" charset="0"/>
            </a:rPr>
            <a:t>Figure 7 Images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195262</xdr:colOff>
      <xdr:row>0</xdr:row>
      <xdr:rowOff>152400</xdr:rowOff>
    </xdr:from>
    <xdr:to>
      <xdr:col>13</xdr:col>
      <xdr:colOff>500062</xdr:colOff>
      <xdr:row>15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3896</xdr:colOff>
      <xdr:row>26</xdr:row>
      <xdr:rowOff>36369</xdr:rowOff>
    </xdr:from>
    <xdr:to>
      <xdr:col>18</xdr:col>
      <xdr:colOff>312159</xdr:colOff>
      <xdr:row>40</xdr:row>
      <xdr:rowOff>112569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454602</xdr:colOff>
      <xdr:row>52</xdr:row>
      <xdr:rowOff>102178</xdr:rowOff>
    </xdr:from>
    <xdr:to>
      <xdr:col>17</xdr:col>
      <xdr:colOff>450274</xdr:colOff>
      <xdr:row>66</xdr:row>
      <xdr:rowOff>178378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9</xdr:col>
      <xdr:colOff>400050</xdr:colOff>
      <xdr:row>1</xdr:row>
      <xdr:rowOff>57150</xdr:rowOff>
    </xdr:from>
    <xdr:ext cx="948849" cy="32829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/>
      </xdr:nvSpPr>
      <xdr:spPr>
        <a:xfrm>
          <a:off x="5886450" y="247650"/>
          <a:ext cx="948849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Graph A</a:t>
          </a:r>
        </a:p>
      </xdr:txBody>
    </xdr:sp>
    <xdr:clientData/>
  </xdr:oneCellAnchor>
  <xdr:oneCellAnchor>
    <xdr:from>
      <xdr:col>7</xdr:col>
      <xdr:colOff>190500</xdr:colOff>
      <xdr:row>14</xdr:row>
      <xdr:rowOff>57150</xdr:rowOff>
    </xdr:from>
    <xdr:ext cx="93237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4457700" y="2724150"/>
          <a:ext cx="93237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Control VFEC</a:t>
          </a:r>
        </a:p>
      </xdr:txBody>
    </xdr:sp>
    <xdr:clientData/>
  </xdr:oneCellAnchor>
  <xdr:oneCellAnchor>
    <xdr:from>
      <xdr:col>9</xdr:col>
      <xdr:colOff>38100</xdr:colOff>
      <xdr:row>14</xdr:row>
      <xdr:rowOff>57150</xdr:rowOff>
    </xdr:from>
    <xdr:ext cx="714363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5524500" y="2724150"/>
          <a:ext cx="71436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CSE</a:t>
          </a:r>
          <a:r>
            <a:rPr lang="en-US" sz="1100" baseline="0"/>
            <a:t> VFEC</a:t>
          </a:r>
          <a:endParaRPr lang="en-US" sz="1100"/>
        </a:p>
      </xdr:txBody>
    </xdr:sp>
    <xdr:clientData/>
  </xdr:oneCellAnchor>
  <xdr:oneCellAnchor>
    <xdr:from>
      <xdr:col>10</xdr:col>
      <xdr:colOff>314325</xdr:colOff>
      <xdr:row>14</xdr:row>
      <xdr:rowOff>76200</xdr:rowOff>
    </xdr:from>
    <xdr:ext cx="853119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6410325" y="2743200"/>
          <a:ext cx="8531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Control VFF</a:t>
          </a:r>
        </a:p>
      </xdr:txBody>
    </xdr:sp>
    <xdr:clientData/>
  </xdr:oneCellAnchor>
  <xdr:oneCellAnchor>
    <xdr:from>
      <xdr:col>12</xdr:col>
      <xdr:colOff>180975</xdr:colOff>
      <xdr:row>14</xdr:row>
      <xdr:rowOff>38100</xdr:rowOff>
    </xdr:from>
    <xdr:ext cx="635110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7496175" y="2705100"/>
          <a:ext cx="6351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CSE</a:t>
          </a:r>
          <a:r>
            <a:rPr lang="en-US" sz="1100" baseline="0"/>
            <a:t> VFF</a:t>
          </a:r>
          <a:endParaRPr lang="en-US" sz="1100"/>
        </a:p>
      </xdr:txBody>
    </xdr:sp>
    <xdr:clientData/>
  </xdr:oneCellAnchor>
  <xdr:oneCellAnchor>
    <xdr:from>
      <xdr:col>14</xdr:col>
      <xdr:colOff>95250</xdr:colOff>
      <xdr:row>26</xdr:row>
      <xdr:rowOff>76200</xdr:rowOff>
    </xdr:from>
    <xdr:ext cx="960199" cy="32829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8629650" y="5029200"/>
          <a:ext cx="960199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Graph C</a:t>
          </a:r>
        </a:p>
      </xdr:txBody>
    </xdr:sp>
    <xdr:clientData/>
  </xdr:oneCellAnchor>
  <xdr:oneCellAnchor>
    <xdr:from>
      <xdr:col>11</xdr:col>
      <xdr:colOff>333375</xdr:colOff>
      <xdr:row>39</xdr:row>
      <xdr:rowOff>114300</xdr:rowOff>
    </xdr:from>
    <xdr:ext cx="400944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7038975" y="7543800"/>
          <a:ext cx="4009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K14</a:t>
          </a:r>
        </a:p>
      </xdr:txBody>
    </xdr:sp>
    <xdr:clientData/>
  </xdr:oneCellAnchor>
  <xdr:oneCellAnchor>
    <xdr:from>
      <xdr:col>13</xdr:col>
      <xdr:colOff>295275</xdr:colOff>
      <xdr:row>39</xdr:row>
      <xdr:rowOff>142875</xdr:rowOff>
    </xdr:from>
    <xdr:ext cx="401777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/>
      </xdr:nvSpPr>
      <xdr:spPr>
        <a:xfrm>
          <a:off x="8220075" y="7572375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p63</a:t>
          </a:r>
        </a:p>
      </xdr:txBody>
    </xdr:sp>
    <xdr:clientData/>
  </xdr:oneCellAnchor>
  <xdr:oneCellAnchor>
    <xdr:from>
      <xdr:col>12</xdr:col>
      <xdr:colOff>333375</xdr:colOff>
      <xdr:row>39</xdr:row>
      <xdr:rowOff>133350</xdr:rowOff>
    </xdr:from>
    <xdr:ext cx="400944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/>
      </xdr:nvSpPr>
      <xdr:spPr>
        <a:xfrm>
          <a:off x="7648575" y="7562850"/>
          <a:ext cx="4009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K13</a:t>
          </a:r>
        </a:p>
      </xdr:txBody>
    </xdr:sp>
    <xdr:clientData/>
  </xdr:oneCellAnchor>
  <xdr:oneCellAnchor>
    <xdr:from>
      <xdr:col>14</xdr:col>
      <xdr:colOff>333375</xdr:colOff>
      <xdr:row>39</xdr:row>
      <xdr:rowOff>152400</xdr:rowOff>
    </xdr:from>
    <xdr:ext cx="329449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/>
      </xdr:nvSpPr>
      <xdr:spPr>
        <a:xfrm>
          <a:off x="8867775" y="7581900"/>
          <a:ext cx="3294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K8</a:t>
          </a:r>
        </a:p>
      </xdr:txBody>
    </xdr:sp>
    <xdr:clientData/>
  </xdr:oneCellAnchor>
  <xdr:oneCellAnchor>
    <xdr:from>
      <xdr:col>15</xdr:col>
      <xdr:colOff>257175</xdr:colOff>
      <xdr:row>39</xdr:row>
      <xdr:rowOff>152400</xdr:rowOff>
    </xdr:from>
    <xdr:ext cx="50610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/>
      </xdr:nvSpPr>
      <xdr:spPr>
        <a:xfrm>
          <a:off x="9401175" y="7581900"/>
          <a:ext cx="506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CDH1</a:t>
          </a:r>
        </a:p>
      </xdr:txBody>
    </xdr:sp>
    <xdr:clientData/>
  </xdr:oneCellAnchor>
  <xdr:oneCellAnchor>
    <xdr:from>
      <xdr:col>16</xdr:col>
      <xdr:colOff>257175</xdr:colOff>
      <xdr:row>39</xdr:row>
      <xdr:rowOff>161925</xdr:rowOff>
    </xdr:from>
    <xdr:ext cx="54252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/>
      </xdr:nvSpPr>
      <xdr:spPr>
        <a:xfrm>
          <a:off x="10010775" y="7591425"/>
          <a:ext cx="54252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MUC1</a:t>
          </a:r>
        </a:p>
      </xdr:txBody>
    </xdr:sp>
    <xdr:clientData/>
  </xdr:oneCellAnchor>
  <xdr:oneCellAnchor>
    <xdr:from>
      <xdr:col>17</xdr:col>
      <xdr:colOff>238125</xdr:colOff>
      <xdr:row>39</xdr:row>
      <xdr:rowOff>161925</xdr:rowOff>
    </xdr:from>
    <xdr:ext cx="54252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/>
      </xdr:nvSpPr>
      <xdr:spPr>
        <a:xfrm>
          <a:off x="10601325" y="7591425"/>
          <a:ext cx="54252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MUC4</a:t>
          </a:r>
        </a:p>
      </xdr:txBody>
    </xdr:sp>
    <xdr:clientData/>
  </xdr:oneCellAnchor>
  <xdr:oneCellAnchor>
    <xdr:from>
      <xdr:col>5</xdr:col>
      <xdr:colOff>508425</xdr:colOff>
      <xdr:row>2</xdr:row>
      <xdr:rowOff>168564</xdr:rowOff>
    </xdr:from>
    <xdr:ext cx="311496" cy="2003882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/>
      </xdr:nvSpPr>
      <xdr:spPr>
        <a:xfrm rot="16200000">
          <a:off x="2710232" y="1395757"/>
          <a:ext cx="200388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Percentage of Ki67+ cells</a:t>
          </a:r>
        </a:p>
      </xdr:txBody>
    </xdr:sp>
    <xdr:clientData/>
  </xdr:oneCellAnchor>
  <xdr:oneCellAnchor>
    <xdr:from>
      <xdr:col>10</xdr:col>
      <xdr:colOff>375073</xdr:colOff>
      <xdr:row>29</xdr:row>
      <xdr:rowOff>163051</xdr:rowOff>
    </xdr:from>
    <xdr:ext cx="311496" cy="106240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/>
      </xdr:nvSpPr>
      <xdr:spPr>
        <a:xfrm rot="16200000">
          <a:off x="6095617" y="6063007"/>
          <a:ext cx="106240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Fold</a:t>
          </a:r>
          <a:r>
            <a:rPr lang="en-US" sz="1400" baseline="0"/>
            <a:t> change</a:t>
          </a:r>
          <a:endParaRPr lang="en-US" sz="1400"/>
        </a:p>
      </xdr:txBody>
    </xdr:sp>
    <xdr:clientData/>
  </xdr:oneCellAnchor>
  <xdr:twoCellAnchor>
    <xdr:from>
      <xdr:col>16</xdr:col>
      <xdr:colOff>141600</xdr:colOff>
      <xdr:row>30</xdr:row>
      <xdr:rowOff>35468</xdr:rowOff>
    </xdr:from>
    <xdr:to>
      <xdr:col>18</xdr:col>
      <xdr:colOff>44823</xdr:colOff>
      <xdr:row>31</xdr:row>
      <xdr:rowOff>91189</xdr:rowOff>
    </xdr:to>
    <xdr:sp macro="" textlink="">
      <xdr:nvSpPr>
        <xdr:cNvPr id="24" name="TextBox 64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/>
      </xdr:nvSpPr>
      <xdr:spPr>
        <a:xfrm>
          <a:off x="9559578" y="5814681"/>
          <a:ext cx="1080470" cy="24836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CSE 1wk VFEC</a:t>
          </a:r>
        </a:p>
      </xdr:txBody>
    </xdr:sp>
    <xdr:clientData/>
  </xdr:twoCellAnchor>
  <xdr:twoCellAnchor>
    <xdr:from>
      <xdr:col>16</xdr:col>
      <xdr:colOff>22648</xdr:colOff>
      <xdr:row>29</xdr:row>
      <xdr:rowOff>32129</xdr:rowOff>
    </xdr:from>
    <xdr:to>
      <xdr:col>16</xdr:col>
      <xdr:colOff>152302</xdr:colOff>
      <xdr:row>29</xdr:row>
      <xdr:rowOff>174584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/>
      </xdr:nvSpPr>
      <xdr:spPr>
        <a:xfrm>
          <a:off x="9776248" y="5556629"/>
          <a:ext cx="129654" cy="142455"/>
        </a:xfrm>
        <a:prstGeom prst="rect">
          <a:avLst/>
        </a:prstGeom>
        <a:solidFill>
          <a:schemeClr val="bg1">
            <a:lumMod val="75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16</xdr:col>
      <xdr:colOff>152301</xdr:colOff>
      <xdr:row>28</xdr:row>
      <xdr:rowOff>163052</xdr:rowOff>
    </xdr:from>
    <xdr:to>
      <xdr:col>18</xdr:col>
      <xdr:colOff>171235</xdr:colOff>
      <xdr:row>30</xdr:row>
      <xdr:rowOff>17581</xdr:rowOff>
    </xdr:to>
    <xdr:sp macro="" textlink="">
      <xdr:nvSpPr>
        <xdr:cNvPr id="26" name="TextBox 66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/>
      </xdr:nvSpPr>
      <xdr:spPr>
        <a:xfrm>
          <a:off x="9570279" y="5556985"/>
          <a:ext cx="1196181" cy="2398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Control VFEC</a:t>
          </a:r>
        </a:p>
      </xdr:txBody>
    </xdr:sp>
    <xdr:clientData/>
  </xdr:twoCellAnchor>
  <xdr:twoCellAnchor>
    <xdr:from>
      <xdr:col>16</xdr:col>
      <xdr:colOff>22648</xdr:colOff>
      <xdr:row>30</xdr:row>
      <xdr:rowOff>62938</xdr:rowOff>
    </xdr:from>
    <xdr:to>
      <xdr:col>16</xdr:col>
      <xdr:colOff>152302</xdr:colOff>
      <xdr:row>31</xdr:row>
      <xdr:rowOff>14893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/>
      </xdr:nvSpPr>
      <xdr:spPr>
        <a:xfrm>
          <a:off x="9776248" y="5777938"/>
          <a:ext cx="129654" cy="142455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oneCellAnchor>
    <xdr:from>
      <xdr:col>12</xdr:col>
      <xdr:colOff>323850</xdr:colOff>
      <xdr:row>52</xdr:row>
      <xdr:rowOff>104775</xdr:rowOff>
    </xdr:from>
    <xdr:ext cx="960199" cy="328295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/>
      </xdr:nvSpPr>
      <xdr:spPr>
        <a:xfrm>
          <a:off x="7639050" y="10010775"/>
          <a:ext cx="960199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Graph D</a:t>
          </a:r>
        </a:p>
      </xdr:txBody>
    </xdr:sp>
    <xdr:clientData/>
  </xdr:oneCellAnchor>
  <xdr:oneCellAnchor>
    <xdr:from>
      <xdr:col>10</xdr:col>
      <xdr:colOff>194097</xdr:colOff>
      <xdr:row>57</xdr:row>
      <xdr:rowOff>58278</xdr:rowOff>
    </xdr:from>
    <xdr:ext cx="311496" cy="106240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/>
      </xdr:nvSpPr>
      <xdr:spPr>
        <a:xfrm rot="16200000">
          <a:off x="5914641" y="11292234"/>
          <a:ext cx="106240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Fold</a:t>
          </a:r>
          <a:r>
            <a:rPr lang="en-US" sz="1400" baseline="0"/>
            <a:t> change</a:t>
          </a:r>
          <a:endParaRPr lang="en-US" sz="1400"/>
        </a:p>
      </xdr:txBody>
    </xdr:sp>
    <xdr:clientData/>
  </xdr:oneCellAnchor>
  <xdr:twoCellAnchor>
    <xdr:from>
      <xdr:col>11</xdr:col>
      <xdr:colOff>342900</xdr:colOff>
      <xdr:row>66</xdr:row>
      <xdr:rowOff>123825</xdr:rowOff>
    </xdr:from>
    <xdr:to>
      <xdr:col>12</xdr:col>
      <xdr:colOff>371616</xdr:colOff>
      <xdr:row>67</xdr:row>
      <xdr:rowOff>179546</xdr:rowOff>
    </xdr:to>
    <xdr:sp macro="" textlink="">
      <xdr:nvSpPr>
        <xdr:cNvPr id="30" name="TextBox 105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/>
      </xdr:nvSpPr>
      <xdr:spPr>
        <a:xfrm>
          <a:off x="7048500" y="12696825"/>
          <a:ext cx="63831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Col 1A1</a:t>
          </a:r>
        </a:p>
      </xdr:txBody>
    </xdr:sp>
    <xdr:clientData/>
  </xdr:twoCellAnchor>
  <xdr:twoCellAnchor>
    <xdr:from>
      <xdr:col>12</xdr:col>
      <xdr:colOff>495300</xdr:colOff>
      <xdr:row>66</xdr:row>
      <xdr:rowOff>133350</xdr:rowOff>
    </xdr:from>
    <xdr:to>
      <xdr:col>13</xdr:col>
      <xdr:colOff>524016</xdr:colOff>
      <xdr:row>67</xdr:row>
      <xdr:rowOff>189071</xdr:rowOff>
    </xdr:to>
    <xdr:sp macro="" textlink="">
      <xdr:nvSpPr>
        <xdr:cNvPr id="31" name="TextBox 105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/>
      </xdr:nvSpPr>
      <xdr:spPr>
        <a:xfrm>
          <a:off x="7810500" y="12706350"/>
          <a:ext cx="63831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Col 1A2</a:t>
          </a:r>
        </a:p>
      </xdr:txBody>
    </xdr:sp>
    <xdr:clientData/>
  </xdr:twoCellAnchor>
  <xdr:twoCellAnchor>
    <xdr:from>
      <xdr:col>14</xdr:col>
      <xdr:colOff>104775</xdr:colOff>
      <xdr:row>66</xdr:row>
      <xdr:rowOff>142875</xdr:rowOff>
    </xdr:from>
    <xdr:to>
      <xdr:col>15</xdr:col>
      <xdr:colOff>133491</xdr:colOff>
      <xdr:row>68</xdr:row>
      <xdr:rowOff>8096</xdr:rowOff>
    </xdr:to>
    <xdr:sp macro="" textlink="">
      <xdr:nvSpPr>
        <xdr:cNvPr id="32" name="TextBox 105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/>
      </xdr:nvSpPr>
      <xdr:spPr>
        <a:xfrm>
          <a:off x="8639175" y="12715875"/>
          <a:ext cx="63831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HAS3</a:t>
          </a:r>
        </a:p>
      </xdr:txBody>
    </xdr:sp>
    <xdr:clientData/>
  </xdr:twoCellAnchor>
  <xdr:twoCellAnchor>
    <xdr:from>
      <xdr:col>15</xdr:col>
      <xdr:colOff>152399</xdr:colOff>
      <xdr:row>66</xdr:row>
      <xdr:rowOff>142875</xdr:rowOff>
    </xdr:from>
    <xdr:to>
      <xdr:col>16</xdr:col>
      <xdr:colOff>238124</xdr:colOff>
      <xdr:row>68</xdr:row>
      <xdr:rowOff>1684</xdr:rowOff>
    </xdr:to>
    <xdr:sp macro="" textlink="">
      <xdr:nvSpPr>
        <xdr:cNvPr id="33" name="TextBox 105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/>
      </xdr:nvSpPr>
      <xdr:spPr>
        <a:xfrm>
          <a:off x="9296399" y="12715875"/>
          <a:ext cx="695325" cy="2398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TGFbeta</a:t>
          </a:r>
        </a:p>
      </xdr:txBody>
    </xdr:sp>
    <xdr:clientData/>
  </xdr:twoCellAnchor>
  <xdr:twoCellAnchor>
    <xdr:from>
      <xdr:col>16</xdr:col>
      <xdr:colOff>333374</xdr:colOff>
      <xdr:row>66</xdr:row>
      <xdr:rowOff>142875</xdr:rowOff>
    </xdr:from>
    <xdr:to>
      <xdr:col>17</xdr:col>
      <xdr:colOff>362090</xdr:colOff>
      <xdr:row>68</xdr:row>
      <xdr:rowOff>8096</xdr:rowOff>
    </xdr:to>
    <xdr:sp macro="" textlink="">
      <xdr:nvSpPr>
        <xdr:cNvPr id="34" name="TextBox 105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/>
      </xdr:nvSpPr>
      <xdr:spPr>
        <a:xfrm>
          <a:off x="10086974" y="12715875"/>
          <a:ext cx="63831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MMP2</a:t>
          </a:r>
        </a:p>
      </xdr:txBody>
    </xdr:sp>
    <xdr:clientData/>
  </xdr:twoCellAnchor>
  <xdr:twoCellAnchor>
    <xdr:from>
      <xdr:col>20</xdr:col>
      <xdr:colOff>9525</xdr:colOff>
      <xdr:row>1</xdr:row>
      <xdr:rowOff>161924</xdr:rowOff>
    </xdr:from>
    <xdr:to>
      <xdr:col>26</xdr:col>
      <xdr:colOff>123825</xdr:colOff>
      <xdr:row>15</xdr:row>
      <xdr:rowOff>0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22</xdr:col>
      <xdr:colOff>266700</xdr:colOff>
      <xdr:row>1</xdr:row>
      <xdr:rowOff>152400</xdr:rowOff>
    </xdr:from>
    <xdr:ext cx="948849" cy="328295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/>
      </xdr:nvSpPr>
      <xdr:spPr>
        <a:xfrm>
          <a:off x="13677900" y="342900"/>
          <a:ext cx="948849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Graph B</a:t>
          </a:r>
        </a:p>
      </xdr:txBody>
    </xdr:sp>
    <xdr:clientData/>
  </xdr:oneCellAnchor>
  <xdr:twoCellAnchor>
    <xdr:from>
      <xdr:col>26</xdr:col>
      <xdr:colOff>207347</xdr:colOff>
      <xdr:row>2</xdr:row>
      <xdr:rowOff>59178</xdr:rowOff>
    </xdr:from>
    <xdr:to>
      <xdr:col>26</xdr:col>
      <xdr:colOff>337001</xdr:colOff>
      <xdr:row>3</xdr:row>
      <xdr:rowOff>11133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/>
      </xdr:nvSpPr>
      <xdr:spPr>
        <a:xfrm>
          <a:off x="16056947" y="440178"/>
          <a:ext cx="129654" cy="142455"/>
        </a:xfrm>
        <a:prstGeom prst="rect">
          <a:avLst/>
        </a:prstGeom>
        <a:solidFill>
          <a:sysClr val="window" lastClr="FFFFFF">
            <a:lumMod val="95000"/>
          </a:sysClr>
        </a:solidFill>
        <a:ln w="952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26</xdr:col>
      <xdr:colOff>306976</xdr:colOff>
      <xdr:row>2</xdr:row>
      <xdr:rowOff>9525</xdr:rowOff>
    </xdr:from>
    <xdr:to>
      <xdr:col>28</xdr:col>
      <xdr:colOff>61119</xdr:colOff>
      <xdr:row>3</xdr:row>
      <xdr:rowOff>65246</xdr:rowOff>
    </xdr:to>
    <xdr:sp macro="" textlink="">
      <xdr:nvSpPr>
        <xdr:cNvPr id="38" name="TextBox 87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/>
      </xdr:nvSpPr>
      <xdr:spPr>
        <a:xfrm>
          <a:off x="16156576" y="390525"/>
          <a:ext cx="973343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Control VFEC</a:t>
          </a:r>
        </a:p>
      </xdr:txBody>
    </xdr:sp>
    <xdr:clientData/>
  </xdr:twoCellAnchor>
  <xdr:twoCellAnchor>
    <xdr:from>
      <xdr:col>26</xdr:col>
      <xdr:colOff>207347</xdr:colOff>
      <xdr:row>3</xdr:row>
      <xdr:rowOff>60530</xdr:rowOff>
    </xdr:from>
    <xdr:to>
      <xdr:col>26</xdr:col>
      <xdr:colOff>337001</xdr:colOff>
      <xdr:row>4</xdr:row>
      <xdr:rowOff>12485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/>
      </xdr:nvSpPr>
      <xdr:spPr>
        <a:xfrm>
          <a:off x="16056947" y="632030"/>
          <a:ext cx="129654" cy="142455"/>
        </a:xfrm>
        <a:prstGeom prst="rect">
          <a:avLst/>
        </a:prstGeom>
        <a:solidFill>
          <a:sysClr val="windowText" lastClr="000000">
            <a:lumMod val="50000"/>
            <a:lumOff val="50000"/>
          </a:sysClr>
        </a:solidFill>
        <a:ln w="952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26</xdr:col>
      <xdr:colOff>200025</xdr:colOff>
      <xdr:row>5</xdr:row>
      <xdr:rowOff>117576</xdr:rowOff>
    </xdr:from>
    <xdr:to>
      <xdr:col>26</xdr:col>
      <xdr:colOff>329679</xdr:colOff>
      <xdr:row>6</xdr:row>
      <xdr:rowOff>69531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/>
      </xdr:nvSpPr>
      <xdr:spPr>
        <a:xfrm>
          <a:off x="16049625" y="1070076"/>
          <a:ext cx="129654" cy="142455"/>
        </a:xfrm>
        <a:prstGeom prst="rect">
          <a:avLst/>
        </a:prstGeom>
        <a:solidFill>
          <a:sysClr val="windowText" lastClr="000000"/>
        </a:solidFill>
        <a:ln w="952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26</xdr:col>
      <xdr:colOff>296922</xdr:colOff>
      <xdr:row>4</xdr:row>
      <xdr:rowOff>54478</xdr:rowOff>
    </xdr:from>
    <xdr:to>
      <xdr:col>27</xdr:col>
      <xdr:colOff>596545</xdr:colOff>
      <xdr:row>5</xdr:row>
      <xdr:rowOff>110199</xdr:rowOff>
    </xdr:to>
    <xdr:sp macro="" textlink="">
      <xdr:nvSpPr>
        <xdr:cNvPr id="41" name="TextBox 90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/>
      </xdr:nvSpPr>
      <xdr:spPr>
        <a:xfrm>
          <a:off x="16146522" y="816478"/>
          <a:ext cx="909223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Control VFF </a:t>
          </a:r>
        </a:p>
      </xdr:txBody>
    </xdr:sp>
    <xdr:clientData/>
  </xdr:twoCellAnchor>
  <xdr:twoCellAnchor>
    <xdr:from>
      <xdr:col>26</xdr:col>
      <xdr:colOff>207347</xdr:colOff>
      <xdr:row>4</xdr:row>
      <xdr:rowOff>78141</xdr:rowOff>
    </xdr:from>
    <xdr:to>
      <xdr:col>26</xdr:col>
      <xdr:colOff>337001</xdr:colOff>
      <xdr:row>5</xdr:row>
      <xdr:rowOff>30096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/>
      </xdr:nvSpPr>
      <xdr:spPr>
        <a:xfrm>
          <a:off x="16056947" y="840141"/>
          <a:ext cx="129654" cy="142455"/>
        </a:xfrm>
        <a:prstGeom prst="rect">
          <a:avLst/>
        </a:prstGeom>
        <a:solidFill>
          <a:sysClr val="window" lastClr="FFFFFF">
            <a:lumMod val="85000"/>
          </a:sysClr>
        </a:solidFill>
        <a:ln w="952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26</xdr:col>
      <xdr:colOff>297570</xdr:colOff>
      <xdr:row>5</xdr:row>
      <xdr:rowOff>64940</xdr:rowOff>
    </xdr:from>
    <xdr:to>
      <xdr:col>28</xdr:col>
      <xdr:colOff>66141</xdr:colOff>
      <xdr:row>6</xdr:row>
      <xdr:rowOff>120661</xdr:rowOff>
    </xdr:to>
    <xdr:sp macro="" textlink="">
      <xdr:nvSpPr>
        <xdr:cNvPr id="43" name="TextBox 9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/>
      </xdr:nvSpPr>
      <xdr:spPr>
        <a:xfrm>
          <a:off x="16147170" y="1017440"/>
          <a:ext cx="987771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CSE 1wk VFF</a:t>
          </a:r>
        </a:p>
      </xdr:txBody>
    </xdr:sp>
    <xdr:clientData/>
  </xdr:twoCellAnchor>
  <xdr:twoCellAnchor>
    <xdr:from>
      <xdr:col>26</xdr:col>
      <xdr:colOff>299299</xdr:colOff>
      <xdr:row>3</xdr:row>
      <xdr:rowOff>26013</xdr:rowOff>
    </xdr:from>
    <xdr:to>
      <xdr:col>28</xdr:col>
      <xdr:colOff>202522</xdr:colOff>
      <xdr:row>4</xdr:row>
      <xdr:rowOff>81734</xdr:rowOff>
    </xdr:to>
    <xdr:sp macro="" textlink="">
      <xdr:nvSpPr>
        <xdr:cNvPr id="44" name="TextBox 9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/>
      </xdr:nvSpPr>
      <xdr:spPr>
        <a:xfrm>
          <a:off x="16148899" y="597513"/>
          <a:ext cx="1122423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4572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CSE 1wk VFEC </a:t>
          </a:r>
        </a:p>
      </xdr:txBody>
    </xdr:sp>
    <xdr:clientData/>
  </xdr:twoCellAnchor>
  <xdr:oneCellAnchor>
    <xdr:from>
      <xdr:col>19</xdr:col>
      <xdr:colOff>314325</xdr:colOff>
      <xdr:row>3</xdr:row>
      <xdr:rowOff>42479</xdr:rowOff>
    </xdr:from>
    <xdr:ext cx="328295" cy="1610184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/>
      </xdr:nvSpPr>
      <xdr:spPr>
        <a:xfrm rot="16200000">
          <a:off x="11255781" y="1254923"/>
          <a:ext cx="1610184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Number of cells</a:t>
          </a:r>
        </a:p>
      </xdr:txBody>
    </xdr:sp>
    <xdr:clientData/>
  </xdr:one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0.68217</cdr:x>
      <cdr:y>0.02244</cdr:y>
    </cdr:from>
    <cdr:to>
      <cdr:x>0.92216</cdr:x>
      <cdr:y>0.1122</cdr:y>
    </cdr:to>
    <cdr:sp macro="" textlink="">
      <cdr:nvSpPr>
        <cdr:cNvPr id="2" name="TextBox 101"/>
        <cdr:cNvSpPr txBox="1"/>
      </cdr:nvSpPr>
      <cdr:spPr>
        <a:xfrm xmlns:a="http://schemas.openxmlformats.org/drawingml/2006/main">
          <a:off x="2907999" y="61556"/>
          <a:ext cx="1023037" cy="24622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>
          <a:spAutoFit/>
        </a:bodyPr>
        <a:lstStyle xmlns:a="http://schemas.openxmlformats.org/drawingml/2006/main"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dirty="0">
              <a:latin typeface="Arial" panose="020B0604020202020204" pitchFamily="34" charset="0"/>
              <a:cs typeface="Arial" panose="020B0604020202020204" pitchFamily="34" charset="0"/>
            </a:rPr>
            <a:t> CSE 1wk VFF</a:t>
          </a:r>
        </a:p>
      </cdr:txBody>
    </cdr:sp>
  </cdr:relSizeAnchor>
  <cdr:relSizeAnchor xmlns:cdr="http://schemas.openxmlformats.org/drawingml/2006/chartDrawing">
    <cdr:from>
      <cdr:x>0.66475</cdr:x>
      <cdr:y>0.03249</cdr:y>
    </cdr:from>
    <cdr:to>
      <cdr:x>0.69516</cdr:x>
      <cdr:y>0.08442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2833727" y="89122"/>
          <a:ext cx="129654" cy="14245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75000"/>
          </a:schemeClr>
        </a:solidFill>
        <a:ln xmlns:a="http://schemas.openxmlformats.org/drawingml/2006/main" w="9525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  <cdr:relSizeAnchor xmlns:cdr="http://schemas.openxmlformats.org/drawingml/2006/chartDrawing">
    <cdr:from>
      <cdr:x>0.69491</cdr:x>
      <cdr:y>0.1023</cdr:y>
    </cdr:from>
    <cdr:to>
      <cdr:x>0.89993</cdr:x>
      <cdr:y>0.19206</cdr:y>
    </cdr:to>
    <cdr:sp macro="" textlink="">
      <cdr:nvSpPr>
        <cdr:cNvPr id="4" name="TextBox 103"/>
        <cdr:cNvSpPr txBox="1"/>
      </cdr:nvSpPr>
      <cdr:spPr>
        <a:xfrm xmlns:a="http://schemas.openxmlformats.org/drawingml/2006/main">
          <a:off x="2962326" y="280631"/>
          <a:ext cx="873957" cy="24622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>
          <a:spAutoFit/>
        </a:bodyPr>
        <a:lstStyle xmlns:a="http://schemas.openxmlformats.org/drawingml/2006/main"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dirty="0">
              <a:latin typeface="Arial" panose="020B0604020202020204" pitchFamily="34" charset="0"/>
              <a:cs typeface="Arial" panose="020B0604020202020204" pitchFamily="34" charset="0"/>
            </a:rPr>
            <a:t>Control VFF</a:t>
          </a:r>
        </a:p>
      </cdr:txBody>
    </cdr:sp>
  </cdr:relSizeAnchor>
  <cdr:relSizeAnchor xmlns:cdr="http://schemas.openxmlformats.org/drawingml/2006/chartDrawing">
    <cdr:from>
      <cdr:x>0.66735</cdr:x>
      <cdr:y>0.11929</cdr:y>
    </cdr:from>
    <cdr:to>
      <cdr:x>0.69776</cdr:x>
      <cdr:y>0.17122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2844827" y="327247"/>
          <a:ext cx="129654" cy="142455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>
            <a:lumMod val="85000"/>
            <a:lumOff val="15000"/>
          </a:schemeClr>
        </a:solidFill>
        <a:ln xmlns:a="http://schemas.openxmlformats.org/drawingml/2006/main" w="9525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142875</xdr:rowOff>
    </xdr:from>
    <xdr:to>
      <xdr:col>8</xdr:col>
      <xdr:colOff>537633</xdr:colOff>
      <xdr:row>28</xdr:row>
      <xdr:rowOff>31751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330997</xdr:colOff>
      <xdr:row>16</xdr:row>
      <xdr:rowOff>21427</xdr:rowOff>
    </xdr:from>
    <xdr:ext cx="328295" cy="131414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 rot="16200000">
          <a:off x="1057274" y="3562350"/>
          <a:ext cx="1314142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Fold change</a:t>
          </a:r>
        </a:p>
      </xdr:txBody>
    </xdr:sp>
    <xdr:clientData/>
  </xdr:oneCellAnchor>
  <xdr:oneCellAnchor>
    <xdr:from>
      <xdr:col>3</xdr:col>
      <xdr:colOff>590550</xdr:colOff>
      <xdr:row>27</xdr:row>
      <xdr:rowOff>142875</xdr:rowOff>
    </xdr:from>
    <xdr:ext cx="396327" cy="3114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2419350" y="5286375"/>
          <a:ext cx="39632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IL6</a:t>
          </a:r>
        </a:p>
      </xdr:txBody>
    </xdr:sp>
    <xdr:clientData/>
  </xdr:oneCellAnchor>
  <xdr:oneCellAnchor>
    <xdr:from>
      <xdr:col>6</xdr:col>
      <xdr:colOff>390525</xdr:colOff>
      <xdr:row>27</xdr:row>
      <xdr:rowOff>171450</xdr:rowOff>
    </xdr:from>
    <xdr:ext cx="396327" cy="311496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4048125" y="5314950"/>
          <a:ext cx="39632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IL6</a:t>
          </a:r>
        </a:p>
      </xdr:txBody>
    </xdr:sp>
    <xdr:clientData/>
  </xdr:oneCellAnchor>
  <xdr:oneCellAnchor>
    <xdr:from>
      <xdr:col>5</xdr:col>
      <xdr:colOff>190500</xdr:colOff>
      <xdr:row>27</xdr:row>
      <xdr:rowOff>142875</xdr:rowOff>
    </xdr:from>
    <xdr:ext cx="396327" cy="311496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3238500" y="5286375"/>
          <a:ext cx="39632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IL8</a:t>
          </a:r>
        </a:p>
      </xdr:txBody>
    </xdr:sp>
    <xdr:clientData/>
  </xdr:oneCellAnchor>
  <xdr:oneCellAnchor>
    <xdr:from>
      <xdr:col>8</xdr:col>
      <xdr:colOff>104775</xdr:colOff>
      <xdr:row>27</xdr:row>
      <xdr:rowOff>161925</xdr:rowOff>
    </xdr:from>
    <xdr:ext cx="396327" cy="311496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4981575" y="5305425"/>
          <a:ext cx="39632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IL8</a:t>
          </a:r>
        </a:p>
      </xdr:txBody>
    </xdr:sp>
    <xdr:clientData/>
  </xdr:one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0.61795</cdr:x>
      <cdr:y>0.09527</cdr:y>
    </cdr:from>
    <cdr:to>
      <cdr:x>0.92277</cdr:x>
      <cdr:y>0.16184</cdr:y>
    </cdr:to>
    <cdr:sp macro="" textlink="">
      <cdr:nvSpPr>
        <cdr:cNvPr id="2" name="TextBox 114"/>
        <cdr:cNvSpPr txBox="1"/>
      </cdr:nvSpPr>
      <cdr:spPr>
        <a:xfrm xmlns:a="http://schemas.openxmlformats.org/drawingml/2006/main">
          <a:off x="2145116" y="352409"/>
          <a:ext cx="1058132" cy="24623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>
          <a:spAutoFit/>
        </a:bodyPr>
        <a:lstStyle xmlns:a="http://schemas.openxmlformats.org/drawingml/2006/main"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dirty="0">
              <a:latin typeface="Arial" panose="020B0604020202020204" pitchFamily="34" charset="0"/>
              <a:cs typeface="Arial" panose="020B0604020202020204" pitchFamily="34" charset="0"/>
            </a:rPr>
            <a:t>CSE 1wk VFEC</a:t>
          </a:r>
        </a:p>
      </cdr:txBody>
    </cdr:sp>
  </cdr:relSizeAnchor>
  <cdr:relSizeAnchor xmlns:cdr="http://schemas.openxmlformats.org/drawingml/2006/chartDrawing">
    <cdr:from>
      <cdr:x>0.57908</cdr:x>
      <cdr:y>0.0435</cdr:y>
    </cdr:from>
    <cdr:to>
      <cdr:x>0.61543</cdr:x>
      <cdr:y>0.08202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2065329" y="160916"/>
          <a:ext cx="129654" cy="14245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  <cdr:relSizeAnchor xmlns:cdr="http://schemas.openxmlformats.org/drawingml/2006/chartDrawing">
    <cdr:from>
      <cdr:x>0.63629</cdr:x>
      <cdr:y>0.03863</cdr:y>
    </cdr:from>
    <cdr:to>
      <cdr:x>0.9092</cdr:x>
      <cdr:y>0.10519</cdr:y>
    </cdr:to>
    <cdr:sp macro="" textlink="">
      <cdr:nvSpPr>
        <cdr:cNvPr id="4" name="TextBox 116"/>
        <cdr:cNvSpPr txBox="1"/>
      </cdr:nvSpPr>
      <cdr:spPr>
        <a:xfrm xmlns:a="http://schemas.openxmlformats.org/drawingml/2006/main">
          <a:off x="2269390" y="142875"/>
          <a:ext cx="973343" cy="24622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>
          <a:spAutoFit/>
        </a:bodyPr>
        <a:lstStyle xmlns:a="http://schemas.openxmlformats.org/drawingml/2006/main"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dirty="0">
              <a:latin typeface="Arial" panose="020B0604020202020204" pitchFamily="34" charset="0"/>
              <a:cs typeface="Arial" panose="020B0604020202020204" pitchFamily="34" charset="0"/>
            </a:rPr>
            <a:t>Control VFEC</a:t>
          </a:r>
        </a:p>
      </cdr:txBody>
    </cdr:sp>
  </cdr:relSizeAnchor>
  <cdr:relSizeAnchor xmlns:cdr="http://schemas.openxmlformats.org/drawingml/2006/chartDrawing">
    <cdr:from>
      <cdr:x>0.57641</cdr:x>
      <cdr:y>0.10016</cdr:y>
    </cdr:from>
    <cdr:to>
      <cdr:x>0.61276</cdr:x>
      <cdr:y>0.13867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2055804" y="370466"/>
          <a:ext cx="129654" cy="142455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>
            <a:lumMod val="50000"/>
            <a:lumOff val="50000"/>
          </a:schemeClr>
        </a:solidFill>
        <a:ln xmlns:a="http://schemas.openxmlformats.org/drawingml/2006/main" w="9525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  <cdr:relSizeAnchor xmlns:cdr="http://schemas.openxmlformats.org/drawingml/2006/chartDrawing">
    <cdr:from>
      <cdr:x>0.57641</cdr:x>
      <cdr:y>0.16196</cdr:y>
    </cdr:from>
    <cdr:to>
      <cdr:x>0.61276</cdr:x>
      <cdr:y>0.20047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2055804" y="599066"/>
          <a:ext cx="129654" cy="14245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9525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  <cdr:relSizeAnchor xmlns:cdr="http://schemas.openxmlformats.org/drawingml/2006/chartDrawing">
    <cdr:from>
      <cdr:x>0.61688</cdr:x>
      <cdr:y>0.15451</cdr:y>
    </cdr:from>
    <cdr:to>
      <cdr:x>0.87181</cdr:x>
      <cdr:y>0.22107</cdr:y>
    </cdr:to>
    <cdr:sp macro="" textlink="">
      <cdr:nvSpPr>
        <cdr:cNvPr id="7" name="TextBox 125"/>
        <cdr:cNvSpPr txBox="1"/>
      </cdr:nvSpPr>
      <cdr:spPr>
        <a:xfrm xmlns:a="http://schemas.openxmlformats.org/drawingml/2006/main">
          <a:off x="2200160" y="571500"/>
          <a:ext cx="909223" cy="24622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>
          <a:spAutoFit/>
        </a:bodyPr>
        <a:lstStyle xmlns:a="http://schemas.openxmlformats.org/drawingml/2006/main"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dirty="0">
              <a:latin typeface="Arial" panose="020B0604020202020204" pitchFamily="34" charset="0"/>
              <a:cs typeface="Arial" panose="020B0604020202020204" pitchFamily="34" charset="0"/>
            </a:rPr>
            <a:t>Control VFF </a:t>
          </a:r>
        </a:p>
      </cdr:txBody>
    </cdr:sp>
  </cdr:relSizeAnchor>
  <cdr:relSizeAnchor xmlns:cdr="http://schemas.openxmlformats.org/drawingml/2006/chartDrawing">
    <cdr:from>
      <cdr:x>0.57641</cdr:x>
      <cdr:y>0.21346</cdr:y>
    </cdr:from>
    <cdr:to>
      <cdr:x>0.61276</cdr:x>
      <cdr:y>0.25197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2055804" y="789566"/>
          <a:ext cx="129654" cy="142455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>
            <a:lumMod val="85000"/>
            <a:lumOff val="15000"/>
          </a:schemeClr>
        </a:solidFill>
        <a:ln xmlns:a="http://schemas.openxmlformats.org/drawingml/2006/main" w="9525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  <cdr:relSizeAnchor xmlns:cdr="http://schemas.openxmlformats.org/drawingml/2006/chartDrawing">
    <cdr:from>
      <cdr:x>0.61088</cdr:x>
      <cdr:y>0.20858</cdr:y>
    </cdr:from>
    <cdr:to>
      <cdr:x>0.88783</cdr:x>
      <cdr:y>0.27515</cdr:y>
    </cdr:to>
    <cdr:sp macro="" textlink="">
      <cdr:nvSpPr>
        <cdr:cNvPr id="9" name="TextBox 127"/>
        <cdr:cNvSpPr txBox="1"/>
      </cdr:nvSpPr>
      <cdr:spPr>
        <a:xfrm xmlns:a="http://schemas.openxmlformats.org/drawingml/2006/main">
          <a:off x="2178762" y="771525"/>
          <a:ext cx="987771" cy="24622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>
          <a:spAutoFit/>
        </a:bodyPr>
        <a:lstStyle xmlns:a="http://schemas.openxmlformats.org/drawingml/2006/main"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dirty="0">
              <a:latin typeface="Arial" panose="020B0604020202020204" pitchFamily="34" charset="0"/>
              <a:cs typeface="Arial" panose="020B0604020202020204" pitchFamily="34" charset="0"/>
            </a:rPr>
            <a:t>CSE 1wk VFF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1.11.2018%20Plate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AFE%20differentiation%20graph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Graphs%20VFE%20and%20FGF%20signalin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PCR%20data%20for%20publication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Nature%20paper/Flow%20data%20Copy%20of%20Thibeault%20Sort%20Report%20Inf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VFE%20analysi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/Vlasta/Guided%20differentiation/RNA%20Seq/comparison%20Eso%20vs%20VFE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/Vlasta/Guided%20differentiation/RNA%20Seq/RNA%20seq%20data%20analysis/All%20genes%20June%202017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B1" t="str">
            <v>iPS SOX2</v>
          </cell>
          <cell r="C1" t="str">
            <v>iPS SOX17</v>
          </cell>
          <cell r="D1" t="str">
            <v>iPS FOXA2</v>
          </cell>
          <cell r="E1" t="str">
            <v>iPS CDX2</v>
          </cell>
          <cell r="G1" t="str">
            <v>DE SOX2</v>
          </cell>
          <cell r="H1" t="str">
            <v>DE SOX17</v>
          </cell>
          <cell r="I1" t="str">
            <v>DE FOXA2</v>
          </cell>
          <cell r="J1" t="str">
            <v>DE CDX2</v>
          </cell>
          <cell r="L1" t="str">
            <v>AFE SOX2</v>
          </cell>
          <cell r="M1" t="str">
            <v>AFE SOX17</v>
          </cell>
          <cell r="N1" t="str">
            <v>AFE FOXA2</v>
          </cell>
          <cell r="O1" t="str">
            <v>AFE CDX2</v>
          </cell>
        </row>
        <row r="2">
          <cell r="B2">
            <v>1.06</v>
          </cell>
          <cell r="C2">
            <v>1.02</v>
          </cell>
          <cell r="D2">
            <v>1.1399999999999999</v>
          </cell>
          <cell r="E2">
            <v>0.53</v>
          </cell>
          <cell r="G2">
            <v>2.3E-2</v>
          </cell>
          <cell r="H2">
            <v>878</v>
          </cell>
          <cell r="I2">
            <v>53.74</v>
          </cell>
          <cell r="J2">
            <v>0.1</v>
          </cell>
          <cell r="L2">
            <v>1.75</v>
          </cell>
          <cell r="M2">
            <v>23.74</v>
          </cell>
          <cell r="N2">
            <v>17.23</v>
          </cell>
          <cell r="O2">
            <v>0.11</v>
          </cell>
        </row>
        <row r="3">
          <cell r="B3">
            <v>0.98</v>
          </cell>
          <cell r="C3">
            <v>0.96</v>
          </cell>
          <cell r="D3">
            <v>0.75</v>
          </cell>
          <cell r="E3">
            <v>1.47</v>
          </cell>
          <cell r="G3">
            <v>2.4E-2</v>
          </cell>
          <cell r="H3">
            <v>861</v>
          </cell>
          <cell r="I3">
            <v>57.44</v>
          </cell>
          <cell r="J3">
            <v>0.24</v>
          </cell>
          <cell r="L3">
            <v>1.6</v>
          </cell>
          <cell r="M3">
            <v>14.71</v>
          </cell>
          <cell r="N3">
            <v>16.13</v>
          </cell>
          <cell r="O3">
            <v>0.35</v>
          </cell>
        </row>
        <row r="4">
          <cell r="B4">
            <v>0.97</v>
          </cell>
          <cell r="C4">
            <v>1.02</v>
          </cell>
          <cell r="D4">
            <v>1.1599999999999999</v>
          </cell>
          <cell r="E4">
            <v>1.26</v>
          </cell>
          <cell r="G4">
            <v>3.3000000000000002E-2</v>
          </cell>
          <cell r="H4">
            <v>960</v>
          </cell>
          <cell r="I4">
            <v>72.69</v>
          </cell>
          <cell r="J4">
            <v>0.19</v>
          </cell>
          <cell r="L4">
            <v>2.69</v>
          </cell>
          <cell r="M4">
            <v>28.14</v>
          </cell>
          <cell r="N4">
            <v>16.64</v>
          </cell>
          <cell r="O4">
            <v>0.24</v>
          </cell>
        </row>
        <row r="5">
          <cell r="A5" t="str">
            <v>average</v>
          </cell>
          <cell r="B5">
            <v>1.0033333333333332</v>
          </cell>
          <cell r="C5">
            <v>1</v>
          </cell>
          <cell r="D5">
            <v>1.0166666666666666</v>
          </cell>
          <cell r="E5">
            <v>1.0866666666666667</v>
          </cell>
          <cell r="G5">
            <v>2.6666666666666668E-2</v>
          </cell>
          <cell r="H5">
            <v>899.66666666666663</v>
          </cell>
          <cell r="I5">
            <v>61.29</v>
          </cell>
          <cell r="J5">
            <v>0.17666666666666667</v>
          </cell>
          <cell r="L5">
            <v>2.0133333333333332</v>
          </cell>
          <cell r="M5">
            <v>22.196666666666669</v>
          </cell>
          <cell r="N5">
            <v>16.666666666666668</v>
          </cell>
          <cell r="O5">
            <v>0.23333333333333331</v>
          </cell>
        </row>
        <row r="6">
          <cell r="A6" t="str">
            <v>STD</v>
          </cell>
          <cell r="B6">
            <v>4.0276819911981947E-2</v>
          </cell>
          <cell r="C6">
            <v>2.8284271247461926E-2</v>
          </cell>
          <cell r="D6">
            <v>0.18873850222522776</v>
          </cell>
          <cell r="E6">
            <v>0.40285095120762582</v>
          </cell>
          <cell r="G6">
            <v>4.4969125210773475E-3</v>
          </cell>
          <cell r="H6">
            <v>43.222936298014531</v>
          </cell>
          <cell r="I6">
            <v>8.2013210318013172</v>
          </cell>
          <cell r="J6">
            <v>5.792715732327585E-2</v>
          </cell>
          <cell r="L6">
            <v>0.48237836693708452</v>
          </cell>
          <cell r="M6">
            <v>5.5903269632066568</v>
          </cell>
          <cell r="N6">
            <v>0.44946882230275181</v>
          </cell>
          <cell r="O6">
            <v>9.8092926463747759E-2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>
        <row r="5">
          <cell r="A5" t="str">
            <v>average</v>
          </cell>
          <cell r="B5">
            <v>1.284</v>
          </cell>
          <cell r="C5">
            <v>0.93299999999999994</v>
          </cell>
          <cell r="D5">
            <v>1.04</v>
          </cell>
          <cell r="E5">
            <v>1.0266666666666666</v>
          </cell>
          <cell r="F5">
            <v>0.91666666666666663</v>
          </cell>
          <cell r="H5">
            <v>0.31366666666666665</v>
          </cell>
          <cell r="I5">
            <v>3.9833333333333329</v>
          </cell>
          <cell r="J5">
            <v>0.79999999999999993</v>
          </cell>
          <cell r="K5">
            <v>0.27333333333333337</v>
          </cell>
          <cell r="L5">
            <v>0.54666666666666675</v>
          </cell>
          <cell r="N5">
            <v>7.0933333333333337</v>
          </cell>
          <cell r="O5">
            <v>4.0533333333333337</v>
          </cell>
          <cell r="P5">
            <v>0.45666666666666672</v>
          </cell>
          <cell r="Q5">
            <v>0.54</v>
          </cell>
          <cell r="R5">
            <v>0.49666666666666665</v>
          </cell>
        </row>
        <row r="6">
          <cell r="B6">
            <v>0.40438183276040796</v>
          </cell>
          <cell r="C6">
            <v>0.25279636073329903</v>
          </cell>
          <cell r="D6">
            <v>0.12083045973594458</v>
          </cell>
          <cell r="E6">
            <v>4.4969125210773515E-2</v>
          </cell>
          <cell r="F6">
            <v>0.12036980056845206</v>
          </cell>
          <cell r="H6">
            <v>6.6233593356308892E-2</v>
          </cell>
          <cell r="I6">
            <v>0.14337208778404401</v>
          </cell>
          <cell r="J6">
            <v>4.9665548085837792E-2</v>
          </cell>
          <cell r="K6">
            <v>2.8674417556808759E-2</v>
          </cell>
          <cell r="L6">
            <v>0.2286676384818998</v>
          </cell>
          <cell r="N6">
            <v>2.1048568175109215</v>
          </cell>
          <cell r="O6">
            <v>0.22602851344219574</v>
          </cell>
          <cell r="P6">
            <v>3.0912061651652348E-2</v>
          </cell>
          <cell r="Q6">
            <v>8.1649658092772682E-3</v>
          </cell>
          <cell r="R6">
            <v>3.3993463423951903E-2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A4" t="str">
            <v>average</v>
          </cell>
          <cell r="B4">
            <v>1.0009999999999999</v>
          </cell>
          <cell r="C4">
            <v>4.0880000000000001</v>
          </cell>
          <cell r="D4">
            <v>13.213000000000001</v>
          </cell>
          <cell r="E4">
            <v>19.055</v>
          </cell>
          <cell r="F4">
            <v>52.284999999999997</v>
          </cell>
        </row>
        <row r="5">
          <cell r="B5">
            <v>5.232590180780456E-2</v>
          </cell>
          <cell r="C5">
            <v>0.28708535316173872</v>
          </cell>
          <cell r="D5">
            <v>3.8650456659656625</v>
          </cell>
          <cell r="E5">
            <v>4.2779960261786103</v>
          </cell>
          <cell r="F5">
            <v>6.3144635559958697</v>
          </cell>
        </row>
        <row r="10">
          <cell r="A10" t="str">
            <v>average</v>
          </cell>
          <cell r="B10">
            <v>1.0004999999999999</v>
          </cell>
          <cell r="C10">
            <v>63.43</v>
          </cell>
          <cell r="D10">
            <v>117.91</v>
          </cell>
          <cell r="E10">
            <v>204.88</v>
          </cell>
          <cell r="F10">
            <v>159.38999999999999</v>
          </cell>
        </row>
        <row r="11">
          <cell r="A11" t="str">
            <v>STDev</v>
          </cell>
          <cell r="B11">
            <v>3.4648232278140782E-2</v>
          </cell>
          <cell r="C11">
            <v>4.5396255352176365</v>
          </cell>
          <cell r="D11">
            <v>10.521748904055825</v>
          </cell>
          <cell r="E11">
            <v>19.572715703243642</v>
          </cell>
          <cell r="F11">
            <v>16.362450916656719</v>
          </cell>
        </row>
        <row r="15">
          <cell r="A15" t="str">
            <v>average</v>
          </cell>
          <cell r="B15">
            <v>1.0009999999999999</v>
          </cell>
          <cell r="C15">
            <v>3.855</v>
          </cell>
          <cell r="D15">
            <v>4.1399999999999997</v>
          </cell>
          <cell r="E15">
            <v>3.1799999999999997</v>
          </cell>
          <cell r="F15">
            <v>1.1499999999999999</v>
          </cell>
        </row>
        <row r="16">
          <cell r="B16">
            <v>4.3840620433565985E-2</v>
          </cell>
          <cell r="C16">
            <v>0.38890872965260104</v>
          </cell>
          <cell r="D16">
            <v>0.16970562748477155</v>
          </cell>
          <cell r="E16">
            <v>0.28284271247461895</v>
          </cell>
          <cell r="F16">
            <v>5.6568542494923699E-2</v>
          </cell>
        </row>
        <row r="20">
          <cell r="A20" t="str">
            <v>average</v>
          </cell>
          <cell r="B20">
            <v>1</v>
          </cell>
          <cell r="C20">
            <v>17.29</v>
          </cell>
          <cell r="D20">
            <v>15.7</v>
          </cell>
          <cell r="E20">
            <v>14.809999999999999</v>
          </cell>
          <cell r="F20">
            <v>27.024999999999999</v>
          </cell>
        </row>
        <row r="21">
          <cell r="B21">
            <v>3.5355339059327327E-2</v>
          </cell>
          <cell r="C21">
            <v>0.42426406871192951</v>
          </cell>
          <cell r="D21">
            <v>4.157787873376904</v>
          </cell>
          <cell r="E21">
            <v>1.0040916292848987</v>
          </cell>
          <cell r="F21">
            <v>8.1670833227046291</v>
          </cell>
        </row>
        <row r="25">
          <cell r="A25" t="str">
            <v>average</v>
          </cell>
          <cell r="B25">
            <v>1</v>
          </cell>
          <cell r="C25">
            <v>0.39</v>
          </cell>
          <cell r="D25">
            <v>0.58000000000000007</v>
          </cell>
          <cell r="E25">
            <v>1.72</v>
          </cell>
          <cell r="F25">
            <v>49.305</v>
          </cell>
        </row>
        <row r="26">
          <cell r="B26">
            <v>1.4142135623730963E-2</v>
          </cell>
          <cell r="C26">
            <v>7.0710678118654779E-2</v>
          </cell>
          <cell r="D26">
            <v>9.8994949366116247E-2</v>
          </cell>
          <cell r="E26">
            <v>0.25455844122715882</v>
          </cell>
          <cell r="F26">
            <v>6.8094383028264494</v>
          </cell>
        </row>
        <row r="30">
          <cell r="A30" t="str">
            <v>average</v>
          </cell>
          <cell r="B30">
            <v>1.02</v>
          </cell>
          <cell r="C30">
            <v>0.51500000000000001</v>
          </cell>
          <cell r="D30">
            <v>0.72499999999999998</v>
          </cell>
          <cell r="E30">
            <v>2.3149999999999999</v>
          </cell>
          <cell r="F30">
            <v>20.39</v>
          </cell>
        </row>
        <row r="31">
          <cell r="B31">
            <v>0.29698484809835007</v>
          </cell>
          <cell r="C31">
            <v>0.31819805153394631</v>
          </cell>
          <cell r="D31">
            <v>4.9497474683058366E-2</v>
          </cell>
          <cell r="E31">
            <v>1.6334166645409252</v>
          </cell>
          <cell r="F31">
            <v>6.8023672350145787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FE derivation"/>
      <sheetName val="CSE Experiment"/>
      <sheetName val="FGF signaling"/>
      <sheetName val="Assesment of cell proliferation"/>
      <sheetName val="AFE differentiation stratified "/>
      <sheetName val="AFE markers"/>
      <sheetName val="Muc RNA seq"/>
      <sheetName val="Sheet1"/>
      <sheetName val="Sheet2"/>
    </sheetNames>
    <sheetDataSet>
      <sheetData sheetId="0">
        <row r="5">
          <cell r="A5" t="str">
            <v>Average</v>
          </cell>
          <cell r="B5">
            <v>1.0266666666666666</v>
          </cell>
          <cell r="C5">
            <v>0.16666666666666666</v>
          </cell>
          <cell r="D5">
            <v>45.086666666666666</v>
          </cell>
          <cell r="E5">
            <v>100.70333333333333</v>
          </cell>
          <cell r="F5">
            <v>744.33333333333337</v>
          </cell>
        </row>
        <row r="6">
          <cell r="B6">
            <v>5.5075705472861065E-2</v>
          </cell>
          <cell r="C6">
            <v>3.7859388972001848E-2</v>
          </cell>
          <cell r="D6">
            <v>4.5179014302365355</v>
          </cell>
          <cell r="E6">
            <v>28.005503625775621</v>
          </cell>
          <cell r="F6">
            <v>60.285432181691569</v>
          </cell>
        </row>
        <row r="12">
          <cell r="B12">
            <v>1.01</v>
          </cell>
          <cell r="C12">
            <v>4.2566666666666668</v>
          </cell>
          <cell r="D12">
            <v>5.413333333333334</v>
          </cell>
          <cell r="E12">
            <v>8.5666666666666664</v>
          </cell>
          <cell r="F12">
            <v>1.7966666666666666</v>
          </cell>
        </row>
        <row r="19">
          <cell r="B19">
            <v>1.0599999999999998</v>
          </cell>
          <cell r="C19">
            <v>0.72000000000000008</v>
          </cell>
          <cell r="D19">
            <v>0.3833333333333333</v>
          </cell>
          <cell r="E19">
            <v>0.49000000000000005</v>
          </cell>
          <cell r="F19">
            <v>2419</v>
          </cell>
        </row>
        <row r="20">
          <cell r="B20">
            <v>0.12529964086141662</v>
          </cell>
          <cell r="C20">
            <v>2.6457513110645932E-2</v>
          </cell>
          <cell r="D20">
            <v>9.5043849529221999E-2</v>
          </cell>
          <cell r="E20">
            <v>0.12529964086141621</v>
          </cell>
          <cell r="F20">
            <v>1334.4987823149183</v>
          </cell>
        </row>
        <row r="26">
          <cell r="B26">
            <v>1.0433333333333332</v>
          </cell>
          <cell r="C26">
            <v>0.19666666666666666</v>
          </cell>
          <cell r="D26">
            <v>0.65</v>
          </cell>
          <cell r="E26">
            <v>0.52333333333333332</v>
          </cell>
          <cell r="F26">
            <v>1776.6666666666667</v>
          </cell>
        </row>
        <row r="27">
          <cell r="B27">
            <v>9.6090235369330479E-2</v>
          </cell>
          <cell r="C27">
            <v>3.7859388972001938E-2</v>
          </cell>
          <cell r="D27">
            <v>0.19157244060668005</v>
          </cell>
          <cell r="E27">
            <v>0.16258331197676273</v>
          </cell>
          <cell r="F27">
            <v>787.50894174817665</v>
          </cell>
        </row>
        <row r="33">
          <cell r="B33">
            <v>1.0233333333333334</v>
          </cell>
          <cell r="C33">
            <v>1.5166666666666668</v>
          </cell>
          <cell r="D33">
            <v>1.1533333333333335</v>
          </cell>
          <cell r="E33">
            <v>1.6333333333333335</v>
          </cell>
          <cell r="F33">
            <v>551</v>
          </cell>
        </row>
        <row r="34">
          <cell r="B34">
            <v>9.4516312525052132E-2</v>
          </cell>
          <cell r="C34">
            <v>0.79153858613041239</v>
          </cell>
          <cell r="D34">
            <v>8.3864970836060773E-2</v>
          </cell>
          <cell r="E34">
            <v>1.1521429309479501</v>
          </cell>
          <cell r="F34">
            <v>23.643180835073778</v>
          </cell>
        </row>
        <row r="40">
          <cell r="B40">
            <v>1.0633333333333332</v>
          </cell>
          <cell r="C40">
            <v>7.0000000000000007E-2</v>
          </cell>
          <cell r="D40">
            <v>0.98</v>
          </cell>
          <cell r="E40">
            <v>1.03</v>
          </cell>
          <cell r="F40">
            <v>39.866666666666667</v>
          </cell>
        </row>
        <row r="41">
          <cell r="B41">
            <v>7.0945988845975833E-2</v>
          </cell>
          <cell r="C41">
            <v>9.9999999999999256E-3</v>
          </cell>
          <cell r="D41">
            <v>4.9999999999999989E-2</v>
          </cell>
          <cell r="E41">
            <v>0.2306512518934162</v>
          </cell>
          <cell r="F41">
            <v>3.6602231261677662</v>
          </cell>
        </row>
        <row r="47">
          <cell r="B47">
            <v>1.0066666666666666</v>
          </cell>
          <cell r="C47">
            <v>0.55333333333333334</v>
          </cell>
          <cell r="D47">
            <v>0.76666666666666672</v>
          </cell>
          <cell r="E47">
            <v>0.45333333333333337</v>
          </cell>
          <cell r="F47">
            <v>24.13</v>
          </cell>
        </row>
      </sheetData>
      <sheetData sheetId="1">
        <row r="5">
          <cell r="K5">
            <v>0.97333333333333327</v>
          </cell>
          <cell r="L5">
            <v>7.5399999999999991</v>
          </cell>
          <cell r="M5">
            <v>0.9966666666666667</v>
          </cell>
          <cell r="N5">
            <v>1.9866666666666666</v>
          </cell>
          <cell r="O5">
            <v>0.99333333333333329</v>
          </cell>
          <cell r="P5">
            <v>0.79</v>
          </cell>
          <cell r="Q5">
            <v>1</v>
          </cell>
          <cell r="R5">
            <v>1.4400000000000002</v>
          </cell>
          <cell r="S5">
            <v>1</v>
          </cell>
          <cell r="T5">
            <v>1.3500000000000003</v>
          </cell>
          <cell r="U5">
            <v>0.9966666666666667</v>
          </cell>
          <cell r="V5">
            <v>3.7033333333333331</v>
          </cell>
          <cell r="W5">
            <v>1.0033333333333332</v>
          </cell>
          <cell r="X5">
            <v>5.1366666666666667</v>
          </cell>
        </row>
        <row r="6">
          <cell r="K6">
            <v>3.7859388972001792E-2</v>
          </cell>
          <cell r="L6">
            <v>2.3527218280111244</v>
          </cell>
          <cell r="M6">
            <v>5.7735026918962623E-3</v>
          </cell>
          <cell r="N6">
            <v>0.45357836515130756</v>
          </cell>
          <cell r="O6">
            <v>5.7735026918962623E-3</v>
          </cell>
          <cell r="P6">
            <v>0.25632011235952612</v>
          </cell>
          <cell r="Q6">
            <v>1.0000000000000009E-2</v>
          </cell>
          <cell r="R6">
            <v>0.26457513110645792</v>
          </cell>
          <cell r="S6">
            <v>1.0000000000000009E-2</v>
          </cell>
          <cell r="T6">
            <v>0.28160255680657276</v>
          </cell>
          <cell r="U6">
            <v>5.7735026918962623E-3</v>
          </cell>
          <cell r="V6">
            <v>1.2813014217323473</v>
          </cell>
          <cell r="W6">
            <v>1.527525231651948E-2</v>
          </cell>
          <cell r="X6">
            <v>0.54307764945110137</v>
          </cell>
        </row>
        <row r="30">
          <cell r="K30">
            <v>1.0033333333333332</v>
          </cell>
          <cell r="L30">
            <v>1.2933333333333332</v>
          </cell>
          <cell r="M30">
            <v>0.9966666666666667</v>
          </cell>
          <cell r="N30">
            <v>0.87</v>
          </cell>
          <cell r="O30">
            <v>0.9966666666666667</v>
          </cell>
          <cell r="P30">
            <v>0.93666666666666665</v>
          </cell>
          <cell r="Q30">
            <v>1.0066666666666666</v>
          </cell>
          <cell r="R30">
            <v>1.29</v>
          </cell>
          <cell r="S30">
            <v>1.0066666666666666</v>
          </cell>
          <cell r="T30">
            <v>2.56</v>
          </cell>
        </row>
        <row r="31">
          <cell r="K31">
            <v>5.7735026918962632E-3</v>
          </cell>
          <cell r="L31">
            <v>0.80002083306207328</v>
          </cell>
          <cell r="M31">
            <v>5.7735026918962623E-3</v>
          </cell>
          <cell r="N31">
            <v>0.40779897008207378</v>
          </cell>
          <cell r="O31" t="e">
            <v>#NAME?</v>
          </cell>
          <cell r="P31">
            <v>0.32516662395352514</v>
          </cell>
          <cell r="Q31">
            <v>1.1547005383792525E-2</v>
          </cell>
          <cell r="R31">
            <v>0.18193405398660165</v>
          </cell>
          <cell r="S31">
            <v>5.7735026918962632E-3</v>
          </cell>
          <cell r="T31">
            <v>0.93150415994777014</v>
          </cell>
        </row>
      </sheetData>
      <sheetData sheetId="2"/>
      <sheetData sheetId="3">
        <row r="5">
          <cell r="B5">
            <v>0.17336666666666667</v>
          </cell>
          <cell r="C5">
            <v>8.6899999999999991E-2</v>
          </cell>
          <cell r="D5">
            <v>2.9226666666666668E-2</v>
          </cell>
          <cell r="E5">
            <v>2.0566666666666667E-2</v>
          </cell>
        </row>
        <row r="6">
          <cell r="B6">
            <v>4.5071313862958672E-2</v>
          </cell>
          <cell r="C6">
            <v>3.1635897331986698E-2</v>
          </cell>
          <cell r="D6">
            <v>2.1470773934195591E-2</v>
          </cell>
          <cell r="E6">
            <v>4.935922743857857E-3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5">
          <cell r="A5" t="str">
            <v>Average</v>
          </cell>
          <cell r="B5">
            <v>602084.66666666663</v>
          </cell>
          <cell r="C5">
            <v>729226</v>
          </cell>
          <cell r="D5">
            <v>416947</v>
          </cell>
          <cell r="E5">
            <v>413265.66666666669</v>
          </cell>
        </row>
        <row r="6">
          <cell r="B6">
            <v>75690.188276508561</v>
          </cell>
          <cell r="C6">
            <v>245632.31077567951</v>
          </cell>
          <cell r="D6">
            <v>162973.76230853848</v>
          </cell>
          <cell r="E6">
            <v>412284.68275735556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Graph"/>
    </sheetNames>
    <sheetDataSet>
      <sheetData sheetId="0"/>
      <sheetData sheetId="1">
        <row r="13">
          <cell r="B13">
            <v>1.1040000000000001</v>
          </cell>
          <cell r="C13">
            <v>134.91400000000002</v>
          </cell>
          <cell r="D13">
            <v>1.0065</v>
          </cell>
          <cell r="E13">
            <v>16.59</v>
          </cell>
          <cell r="F13">
            <v>1.0379666666666667</v>
          </cell>
          <cell r="G13">
            <v>24.853333333333335</v>
          </cell>
          <cell r="H13">
            <v>1.0206666666666668</v>
          </cell>
          <cell r="I13">
            <v>64.903333333333322</v>
          </cell>
        </row>
        <row r="14">
          <cell r="B14">
            <v>0.38425512358327696</v>
          </cell>
          <cell r="C14">
            <v>8.2764030230529553</v>
          </cell>
          <cell r="D14">
            <v>0.11563015754262961</v>
          </cell>
          <cell r="E14">
            <v>1.4992331373072048</v>
          </cell>
          <cell r="F14">
            <v>7.8244637728941815E-2</v>
          </cell>
          <cell r="G14">
            <v>0.82700987499142553</v>
          </cell>
          <cell r="H14">
            <v>7.9436158853089939E-2</v>
          </cell>
          <cell r="I14">
            <v>3.8223858169124365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ison Eso vs VFE"/>
    </sheetNames>
    <sheetDataSet>
      <sheetData sheetId="0" refreshError="1">
        <row r="2047">
          <cell r="B2047">
            <v>73.474537310000002</v>
          </cell>
        </row>
        <row r="2048">
          <cell r="I2048">
            <v>576.04987189999997</v>
          </cell>
          <cell r="J2048">
            <v>374.06431070000002</v>
          </cell>
          <cell r="K2048">
            <v>548.37396899999999</v>
          </cell>
          <cell r="L2048">
            <v>599.99482609999995</v>
          </cell>
        </row>
        <row r="2103">
          <cell r="I2103">
            <v>788.99415039999997</v>
          </cell>
          <cell r="J2103">
            <v>686.38985170000001</v>
          </cell>
          <cell r="K2103">
            <v>878.83513809999999</v>
          </cell>
          <cell r="L2103">
            <v>917.97769549999998</v>
          </cell>
        </row>
        <row r="2494">
          <cell r="I2494">
            <v>7826.5112929999996</v>
          </cell>
          <cell r="J2494">
            <v>6646.9049000000005</v>
          </cell>
          <cell r="K2494">
            <v>7076.1793820000003</v>
          </cell>
          <cell r="L2494">
            <v>8080.5058589999999</v>
          </cell>
        </row>
        <row r="2522">
          <cell r="I2522">
            <v>4212.2837820000004</v>
          </cell>
          <cell r="J2522">
            <v>3613.5338750000001</v>
          </cell>
          <cell r="K2522">
            <v>3903.2732289999999</v>
          </cell>
          <cell r="L2522">
            <v>5700.6702660000001</v>
          </cell>
        </row>
        <row r="2563">
          <cell r="I2563">
            <v>560.51594279999995</v>
          </cell>
          <cell r="J2563">
            <v>479.38338850000002</v>
          </cell>
          <cell r="K2563">
            <v>476.53458440000003</v>
          </cell>
          <cell r="L2563">
            <v>604.31133560000001</v>
          </cell>
        </row>
        <row r="3014">
          <cell r="I3014">
            <v>262.78230109999998</v>
          </cell>
          <cell r="J3014">
            <v>495.72600399999999</v>
          </cell>
          <cell r="K3014">
            <v>277.77895369999999</v>
          </cell>
          <cell r="L3014">
            <v>100.7185559</v>
          </cell>
        </row>
        <row r="3029">
          <cell r="I3029">
            <v>717.14972809999995</v>
          </cell>
          <cell r="J3029">
            <v>769.01085239999998</v>
          </cell>
          <cell r="K3029">
            <v>938.70129199999997</v>
          </cell>
          <cell r="L3029">
            <v>987.04184810000004</v>
          </cell>
        </row>
        <row r="7419">
          <cell r="I7419">
            <v>2064.0708330000002</v>
          </cell>
          <cell r="J7419">
            <v>1632.4457050000001</v>
          </cell>
          <cell r="K7419">
            <v>1281.1356920000001</v>
          </cell>
          <cell r="L7419">
            <v>1972.6448600000001</v>
          </cell>
        </row>
        <row r="8465">
          <cell r="I8465">
            <v>288.67218300000002</v>
          </cell>
          <cell r="J8465">
            <v>192.4796939</v>
          </cell>
          <cell r="K8465">
            <v>340.03975370000001</v>
          </cell>
          <cell r="L8465">
            <v>207.19245789999999</v>
          </cell>
        </row>
        <row r="10261">
          <cell r="I10261">
            <v>22.006399600000002</v>
          </cell>
          <cell r="J10261">
            <v>19.066384769999999</v>
          </cell>
          <cell r="K10261">
            <v>71.839384589999995</v>
          </cell>
        </row>
        <row r="10788">
          <cell r="I10788">
            <v>47.896281479999999</v>
          </cell>
          <cell r="J10788">
            <v>8.1713077579999993</v>
          </cell>
          <cell r="K10788">
            <v>16.76252307</v>
          </cell>
        </row>
        <row r="10849">
          <cell r="I10849">
            <v>582.52234239999996</v>
          </cell>
          <cell r="J10849">
            <v>460.31700369999999</v>
          </cell>
          <cell r="K10849">
            <v>431.03630750000002</v>
          </cell>
          <cell r="L10849">
            <v>494.95976059999998</v>
          </cell>
        </row>
        <row r="11816">
          <cell r="I11816">
            <v>124.9186801</v>
          </cell>
          <cell r="J11816">
            <v>156.16277049999999</v>
          </cell>
          <cell r="K11816">
            <v>155.65199989999999</v>
          </cell>
          <cell r="L11816">
            <v>93.524373370000006</v>
          </cell>
        </row>
        <row r="13661">
          <cell r="I13661">
            <v>416.82709829999999</v>
          </cell>
          <cell r="J13661">
            <v>630.09862050000004</v>
          </cell>
          <cell r="K13661">
            <v>550.7686152</v>
          </cell>
          <cell r="L13661">
            <v>707.9075646</v>
          </cell>
        </row>
        <row r="15370">
          <cell r="I15370">
            <v>1661.48317</v>
          </cell>
          <cell r="J15370">
            <v>1186.655471</v>
          </cell>
          <cell r="K15370">
            <v>1903.743692</v>
          </cell>
          <cell r="L15370">
            <v>2031.6371569999999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genes June 2017"/>
    </sheetNames>
    <sheetDataSet>
      <sheetData sheetId="0" refreshError="1">
        <row r="3783">
          <cell r="A3783" t="str">
            <v>CTNNB1</v>
          </cell>
          <cell r="D3783" t="str">
            <v>EE</v>
          </cell>
          <cell r="E3783">
            <v>10505.36879</v>
          </cell>
          <cell r="F3783">
            <v>10622.73294</v>
          </cell>
          <cell r="G3783">
            <v>9640.244353</v>
          </cell>
          <cell r="H3783">
            <v>9915.8166529999999</v>
          </cell>
          <cell r="I3783">
            <v>10271.944240000001</v>
          </cell>
          <cell r="J3783">
            <v>9822.8789830000005</v>
          </cell>
          <cell r="K3783">
            <v>9695.4783100000004</v>
          </cell>
          <cell r="L3783">
            <v>9589.3177909999995</v>
          </cell>
        </row>
        <row r="10777">
          <cell r="A10777" t="str">
            <v>PBX3</v>
          </cell>
          <cell r="D10777" t="str">
            <v>EE</v>
          </cell>
          <cell r="E10777">
            <v>387.63152280000003</v>
          </cell>
          <cell r="F10777">
            <v>400.1814076</v>
          </cell>
          <cell r="G10777">
            <v>547.58768550000002</v>
          </cell>
          <cell r="H10777">
            <v>569.83760770000004</v>
          </cell>
          <cell r="I10777">
            <v>740.89634550000005</v>
          </cell>
          <cell r="J10777">
            <v>797.58306589999995</v>
          </cell>
          <cell r="K10777">
            <v>381.43080700000002</v>
          </cell>
          <cell r="L10777">
            <v>408.24444840000001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6" zoomScale="41" zoomScaleNormal="41" workbookViewId="0">
      <selection activeCell="K95" sqref="K95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"/>
  <sheetViews>
    <sheetView topLeftCell="A7" workbookViewId="0">
      <selection activeCell="E36" sqref="E36"/>
    </sheetView>
  </sheetViews>
  <sheetFormatPr baseColWidth="10" defaultColWidth="8.83203125" defaultRowHeight="15" x14ac:dyDescent="0.2"/>
  <sheetData>
    <row r="1" spans="1:18" x14ac:dyDescent="0.2">
      <c r="B1" t="s">
        <v>21</v>
      </c>
      <c r="C1" t="s">
        <v>22</v>
      </c>
      <c r="D1" t="s">
        <v>23</v>
      </c>
      <c r="E1" t="s">
        <v>24</v>
      </c>
      <c r="F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</row>
    <row r="2" spans="1:18" x14ac:dyDescent="0.2">
      <c r="B2">
        <v>1.155</v>
      </c>
      <c r="C2">
        <v>0.77100000000000002</v>
      </c>
      <c r="D2">
        <v>0.87</v>
      </c>
      <c r="E2">
        <v>1.03</v>
      </c>
      <c r="F2">
        <v>1.03</v>
      </c>
      <c r="H2">
        <v>0.36099999999999999</v>
      </c>
      <c r="I2">
        <v>4</v>
      </c>
      <c r="J2">
        <v>0.77</v>
      </c>
      <c r="K2">
        <v>0.24</v>
      </c>
      <c r="L2">
        <v>0.39</v>
      </c>
      <c r="N2">
        <v>8.9499999999999993</v>
      </c>
      <c r="O2">
        <v>3.76</v>
      </c>
      <c r="P2">
        <v>0.44</v>
      </c>
      <c r="Q2">
        <v>0.55000000000000004</v>
      </c>
      <c r="R2">
        <v>0.45</v>
      </c>
    </row>
    <row r="3" spans="1:18" x14ac:dyDescent="0.2">
      <c r="B3">
        <v>1.831</v>
      </c>
      <c r="C3">
        <v>0.73799999999999999</v>
      </c>
      <c r="D3">
        <v>1.1399999999999999</v>
      </c>
      <c r="E3">
        <v>0.97</v>
      </c>
      <c r="F3">
        <v>0.97</v>
      </c>
      <c r="H3">
        <v>0.22</v>
      </c>
      <c r="I3">
        <v>4.1500000000000004</v>
      </c>
      <c r="J3">
        <v>0.76</v>
      </c>
      <c r="K3">
        <v>0.27</v>
      </c>
      <c r="L3">
        <v>0.87</v>
      </c>
      <c r="N3">
        <v>8.18</v>
      </c>
      <c r="O3">
        <v>4.09</v>
      </c>
      <c r="P3">
        <v>0.43</v>
      </c>
      <c r="Q3">
        <v>0.54</v>
      </c>
      <c r="R3">
        <v>0.53</v>
      </c>
    </row>
    <row r="4" spans="1:18" x14ac:dyDescent="0.2">
      <c r="B4">
        <v>0.86599999999999999</v>
      </c>
      <c r="C4">
        <v>1.29</v>
      </c>
      <c r="D4">
        <v>1.1100000000000001</v>
      </c>
      <c r="E4">
        <v>1.08</v>
      </c>
      <c r="F4">
        <v>0.75</v>
      </c>
      <c r="H4">
        <v>0.36</v>
      </c>
      <c r="I4">
        <v>3.8</v>
      </c>
      <c r="J4">
        <v>0.87</v>
      </c>
      <c r="K4">
        <v>0.31</v>
      </c>
      <c r="L4">
        <v>0.38</v>
      </c>
      <c r="N4">
        <v>4.1500000000000004</v>
      </c>
      <c r="O4">
        <v>4.3099999999999996</v>
      </c>
      <c r="P4">
        <v>0.5</v>
      </c>
      <c r="Q4">
        <v>0.53</v>
      </c>
      <c r="R4">
        <v>0.51</v>
      </c>
    </row>
    <row r="5" spans="1:18" x14ac:dyDescent="0.2">
      <c r="A5" t="s">
        <v>15</v>
      </c>
      <c r="B5">
        <f>AVERAGE(B2,B3,B4)</f>
        <v>1.284</v>
      </c>
      <c r="C5">
        <f>AVERAGE(C2,C3,C4)</f>
        <v>0.93299999999999994</v>
      </c>
      <c r="D5">
        <f>AVERAGE(D2,D3,D4)</f>
        <v>1.04</v>
      </c>
      <c r="E5">
        <f>AVERAGE(E2,E3,E4)</f>
        <v>1.0266666666666666</v>
      </c>
      <c r="F5">
        <f>AVERAGE(F2,F3,F4)</f>
        <v>0.91666666666666663</v>
      </c>
      <c r="H5">
        <f>AVERAGE(H2,H3,H4)</f>
        <v>0.31366666666666665</v>
      </c>
      <c r="I5">
        <f>AVERAGE(I2,I3,I4)</f>
        <v>3.9833333333333329</v>
      </c>
      <c r="J5">
        <f>AVERAGE(J2,J3,J4)</f>
        <v>0.79999999999999993</v>
      </c>
      <c r="K5">
        <f>AVERAGE(K2,K3,K4)</f>
        <v>0.27333333333333337</v>
      </c>
      <c r="L5">
        <f>AVERAGE(L2,L3,L4)</f>
        <v>0.54666666666666675</v>
      </c>
      <c r="N5">
        <f>AVERAGE(N2,N3,N4)</f>
        <v>7.0933333333333337</v>
      </c>
      <c r="O5">
        <f>AVERAGE(O2,O3,O4)</f>
        <v>4.0533333333333337</v>
      </c>
      <c r="P5">
        <f>AVERAGE(P2,P3,P4)</f>
        <v>0.45666666666666672</v>
      </c>
      <c r="Q5">
        <f>AVERAGE(Q2,Q3,Q4)</f>
        <v>0.54</v>
      </c>
      <c r="R5">
        <f>AVERAGE(R2,R3,R4)</f>
        <v>0.49666666666666665</v>
      </c>
    </row>
    <row r="6" spans="1:18" x14ac:dyDescent="0.2">
      <c r="A6" t="s">
        <v>36</v>
      </c>
      <c r="B6">
        <f>STDEV(B2,B3,B4)</f>
        <v>0.49526457575724137</v>
      </c>
      <c r="C6">
        <f>STDEV(C2,C3,C4)</f>
        <v>0.30961104631456571</v>
      </c>
      <c r="D6">
        <f>STDEV(D2,D3,D4)</f>
        <v>0.14798648586948676</v>
      </c>
      <c r="E6">
        <f>STDEV(E2,E3,E4)</f>
        <v>5.5075705472861072E-2</v>
      </c>
      <c r="F6">
        <f>STDEV(F2,F3,F4)</f>
        <v>0.14742229591663927</v>
      </c>
      <c r="H6">
        <f>STDEV(H2,H3,H4)</f>
        <v>8.1119253776975334E-2</v>
      </c>
      <c r="I6">
        <f>STDEV(I2,I3,I4)</f>
        <v>0.17559422921421258</v>
      </c>
      <c r="J6">
        <f>STDEV(J2,J3,J4)</f>
        <v>6.0827625302982184E-2</v>
      </c>
      <c r="K6">
        <f>STDEV(K2,K3,K4)</f>
        <v>3.5118845842842306E-2</v>
      </c>
      <c r="L6">
        <f>STDEV(L2,L3,L4)</f>
        <v>0.28005951748393287</v>
      </c>
      <c r="N6">
        <f>STDEV(N2,N3,N4)</f>
        <v>2.5779125922601258</v>
      </c>
      <c r="O6">
        <f>STDEV(O2,O3,O4)</f>
        <v>0.27682726262659407</v>
      </c>
      <c r="P6">
        <f>STDEV(P2,P3,P4)</f>
        <v>3.7859388972001827E-2</v>
      </c>
      <c r="Q6">
        <f>STDEV(Q2,Q3,Q4)</f>
        <v>1.0000000000000009E-2</v>
      </c>
      <c r="R6">
        <f>STDEV(R2,R3,R4)</f>
        <v>4.163331998932266E-2</v>
      </c>
    </row>
    <row r="7" spans="1:18" x14ac:dyDescent="0.2">
      <c r="A7" t="s">
        <v>37</v>
      </c>
      <c r="B7">
        <f>LOG(B5)</f>
        <v>0.10856502373283448</v>
      </c>
      <c r="C7">
        <f t="shared" ref="C7:R7" si="0">LOG(C5)</f>
        <v>-3.0118356253500084E-2</v>
      </c>
      <c r="D7">
        <f t="shared" si="0"/>
        <v>1.703333929878037E-2</v>
      </c>
      <c r="E7">
        <f t="shared" si="0"/>
        <v>1.1429461780781804E-2</v>
      </c>
      <c r="F7">
        <f t="shared" si="0"/>
        <v>-3.7788560889399803E-2</v>
      </c>
      <c r="H7">
        <f t="shared" si="0"/>
        <v>-0.50353163129240552</v>
      </c>
      <c r="I7">
        <f t="shared" si="0"/>
        <v>0.600246650564494</v>
      </c>
      <c r="J7">
        <f t="shared" si="0"/>
        <v>-9.6910013008056448E-2</v>
      </c>
      <c r="K7">
        <f t="shared" si="0"/>
        <v>-0.56330740233594567</v>
      </c>
      <c r="L7">
        <f t="shared" si="0"/>
        <v>-0.26227740667196447</v>
      </c>
      <c r="N7">
        <f t="shared" si="0"/>
        <v>0.8508503689033482</v>
      </c>
      <c r="O7">
        <f t="shared" si="0"/>
        <v>0.60781232021705378</v>
      </c>
      <c r="P7">
        <f t="shared" si="0"/>
        <v>-0.34040068756325564</v>
      </c>
      <c r="Q7">
        <f t="shared" si="0"/>
        <v>-0.26760624017703144</v>
      </c>
      <c r="R7">
        <f t="shared" si="0"/>
        <v>-0.30393498630738841</v>
      </c>
    </row>
    <row r="10" spans="1:18" x14ac:dyDescent="0.2">
      <c r="B10" t="str">
        <f>[1]Sheet2!B1</f>
        <v>iPS SOX2</v>
      </c>
      <c r="C10" t="str">
        <f>[1]Sheet2!C1</f>
        <v>iPS SOX17</v>
      </c>
      <c r="D10" t="str">
        <f>[1]Sheet2!D1</f>
        <v>iPS FOXA2</v>
      </c>
      <c r="E10" t="str">
        <f>[1]Sheet2!E1</f>
        <v>iPS CDX2</v>
      </c>
      <c r="G10" t="str">
        <f>[1]Sheet2!G1</f>
        <v>DE SOX2</v>
      </c>
      <c r="H10" t="str">
        <f>[1]Sheet2!H1</f>
        <v>DE SOX17</v>
      </c>
      <c r="I10" t="str">
        <f>[1]Sheet2!I1</f>
        <v>DE FOXA2</v>
      </c>
      <c r="J10" t="str">
        <f>[1]Sheet2!J1</f>
        <v>DE CDX2</v>
      </c>
      <c r="L10" t="str">
        <f>[1]Sheet2!L1</f>
        <v>AFE SOX2</v>
      </c>
      <c r="M10" t="str">
        <f>[1]Sheet2!M1</f>
        <v>AFE SOX17</v>
      </c>
      <c r="N10" t="str">
        <f>[1]Sheet2!N1</f>
        <v>AFE FOXA2</v>
      </c>
      <c r="O10" t="str">
        <f>[1]Sheet2!O1</f>
        <v>AFE CDX2</v>
      </c>
    </row>
    <row r="11" spans="1:18" x14ac:dyDescent="0.2">
      <c r="B11">
        <f>[1]Sheet2!B2</f>
        <v>1.06</v>
      </c>
      <c r="C11">
        <f>[1]Sheet2!C2</f>
        <v>1.02</v>
      </c>
      <c r="D11">
        <f>[1]Sheet2!D2</f>
        <v>1.1399999999999999</v>
      </c>
      <c r="E11">
        <f>[1]Sheet2!E2</f>
        <v>0.53</v>
      </c>
      <c r="G11">
        <f>[1]Sheet2!G2</f>
        <v>2.3E-2</v>
      </c>
      <c r="H11">
        <f>[1]Sheet2!H2</f>
        <v>878</v>
      </c>
      <c r="I11">
        <f>[1]Sheet2!I2</f>
        <v>53.74</v>
      </c>
      <c r="J11">
        <f>[1]Sheet2!J2</f>
        <v>0.1</v>
      </c>
      <c r="L11">
        <f>[1]Sheet2!L2</f>
        <v>1.75</v>
      </c>
      <c r="M11">
        <f>[1]Sheet2!M2</f>
        <v>23.74</v>
      </c>
      <c r="N11">
        <f>[1]Sheet2!N2</f>
        <v>17.23</v>
      </c>
      <c r="O11">
        <f>[1]Sheet2!O2</f>
        <v>0.11</v>
      </c>
    </row>
    <row r="12" spans="1:18" x14ac:dyDescent="0.2">
      <c r="B12">
        <f>[1]Sheet2!B3</f>
        <v>0.98</v>
      </c>
      <c r="C12">
        <f>[1]Sheet2!C3</f>
        <v>0.96</v>
      </c>
      <c r="D12">
        <f>[1]Sheet2!D3</f>
        <v>0.75</v>
      </c>
      <c r="E12">
        <f>[1]Sheet2!E3</f>
        <v>1.47</v>
      </c>
      <c r="G12">
        <f>[1]Sheet2!G3</f>
        <v>2.4E-2</v>
      </c>
      <c r="H12">
        <f>[1]Sheet2!H3</f>
        <v>861</v>
      </c>
      <c r="I12">
        <f>[1]Sheet2!I3</f>
        <v>57.44</v>
      </c>
      <c r="J12">
        <f>[1]Sheet2!J3</f>
        <v>0.24</v>
      </c>
      <c r="L12">
        <f>[1]Sheet2!L3</f>
        <v>1.6</v>
      </c>
      <c r="M12">
        <f>[1]Sheet2!M3</f>
        <v>14.71</v>
      </c>
      <c r="N12">
        <f>[1]Sheet2!N3</f>
        <v>16.13</v>
      </c>
      <c r="O12">
        <f>[1]Sheet2!O3</f>
        <v>0.35</v>
      </c>
    </row>
    <row r="13" spans="1:18" x14ac:dyDescent="0.2">
      <c r="B13">
        <f>[1]Sheet2!B4</f>
        <v>0.97</v>
      </c>
      <c r="C13">
        <f>[1]Sheet2!C4</f>
        <v>1.02</v>
      </c>
      <c r="D13">
        <f>[1]Sheet2!D4</f>
        <v>1.1599999999999999</v>
      </c>
      <c r="E13">
        <f>[1]Sheet2!E4</f>
        <v>1.26</v>
      </c>
      <c r="G13">
        <f>[1]Sheet2!G4</f>
        <v>3.3000000000000002E-2</v>
      </c>
      <c r="H13">
        <f>[1]Sheet2!H4</f>
        <v>960</v>
      </c>
      <c r="I13">
        <f>[1]Sheet2!I4</f>
        <v>72.69</v>
      </c>
      <c r="J13">
        <f>[1]Sheet2!J4</f>
        <v>0.19</v>
      </c>
      <c r="L13">
        <f>[1]Sheet2!L4</f>
        <v>2.69</v>
      </c>
      <c r="M13">
        <f>[1]Sheet2!M4</f>
        <v>28.14</v>
      </c>
      <c r="N13">
        <f>[1]Sheet2!N4</f>
        <v>16.64</v>
      </c>
      <c r="O13">
        <f>[1]Sheet2!O4</f>
        <v>0.24</v>
      </c>
    </row>
    <row r="14" spans="1:18" x14ac:dyDescent="0.2">
      <c r="A14" t="str">
        <f>[1]Sheet2!A5</f>
        <v>average</v>
      </c>
      <c r="B14">
        <f>[1]Sheet2!B5</f>
        <v>1.0033333333333332</v>
      </c>
      <c r="C14">
        <f>[1]Sheet2!C5</f>
        <v>1</v>
      </c>
      <c r="D14">
        <f>[1]Sheet2!D5</f>
        <v>1.0166666666666666</v>
      </c>
      <c r="E14">
        <f>[1]Sheet2!E5</f>
        <v>1.0866666666666667</v>
      </c>
      <c r="G14">
        <f>[1]Sheet2!G5</f>
        <v>2.6666666666666668E-2</v>
      </c>
      <c r="H14">
        <f>[1]Sheet2!H5</f>
        <v>899.66666666666663</v>
      </c>
      <c r="I14">
        <f>[1]Sheet2!I5</f>
        <v>61.29</v>
      </c>
      <c r="J14">
        <f>[1]Sheet2!J5</f>
        <v>0.17666666666666667</v>
      </c>
      <c r="L14">
        <f>[1]Sheet2!L5</f>
        <v>2.0133333333333332</v>
      </c>
      <c r="M14">
        <f>[1]Sheet2!M5</f>
        <v>22.196666666666669</v>
      </c>
      <c r="N14">
        <f>[1]Sheet2!N5</f>
        <v>16.666666666666668</v>
      </c>
      <c r="O14">
        <f>[1]Sheet2!O5</f>
        <v>0.23333333333333331</v>
      </c>
    </row>
    <row r="15" spans="1:18" x14ac:dyDescent="0.2">
      <c r="A15" t="str">
        <f>[1]Sheet2!A6</f>
        <v>STD</v>
      </c>
      <c r="B15">
        <f>+STDEV(B11:B13)</f>
        <v>4.932882862316252E-2</v>
      </c>
      <c r="C15">
        <f>+STDEV(C11:C13)</f>
        <v>3.4641016151377574E-2</v>
      </c>
      <c r="D15">
        <f>+STDEV(D11:D13)</f>
        <v>0.23115651263447817</v>
      </c>
      <c r="E15">
        <f>STDEV(E11:E13)</f>
        <v>0.49338963642676303</v>
      </c>
      <c r="G15">
        <f>STDEV(G11:G13)</f>
        <v>5.5075705472861069E-3</v>
      </c>
      <c r="H15">
        <f>STDEV(H11:H13)</f>
        <v>52.937069557478658</v>
      </c>
      <c r="I15">
        <f>STDEV(I11:I13)</f>
        <v>10.044525872334638</v>
      </c>
      <c r="J15">
        <f>STDEV(J11:J13)</f>
        <v>7.0945988845975777E-2</v>
      </c>
      <c r="L15">
        <f>STDEV(L11:L13)</f>
        <v>0.59079043097644435</v>
      </c>
      <c r="M15">
        <f>STDEV(M11:M13)</f>
        <v>6.8467242775894785</v>
      </c>
      <c r="N15">
        <f>STDEV(N11:N13)</f>
        <v>0.55048463496571276</v>
      </c>
      <c r="O15">
        <f>STDEV(O11:O13)</f>
        <v>0.12013880860626736</v>
      </c>
    </row>
    <row r="25" spans="15:15" x14ac:dyDescent="0.2">
      <c r="O25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7"/>
  <sheetViews>
    <sheetView workbookViewId="0">
      <selection activeCell="E13" sqref="E13"/>
    </sheetView>
  </sheetViews>
  <sheetFormatPr baseColWidth="10" defaultColWidth="8.83203125" defaultRowHeight="15" x14ac:dyDescent="0.2"/>
  <sheetData>
    <row r="1" spans="1:6" x14ac:dyDescent="0.2">
      <c r="A1" s="3"/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</row>
    <row r="2" spans="1:6" x14ac:dyDescent="0.2">
      <c r="A2" t="s">
        <v>12</v>
      </c>
      <c r="B2">
        <v>1.038</v>
      </c>
      <c r="C2">
        <v>3.8849999999999998</v>
      </c>
      <c r="D2">
        <v>15.946</v>
      </c>
      <c r="E2">
        <v>22.08</v>
      </c>
      <c r="F2">
        <v>56.75</v>
      </c>
    </row>
    <row r="3" spans="1:6" x14ac:dyDescent="0.2">
      <c r="B3">
        <v>0.96399999999999997</v>
      </c>
      <c r="C3">
        <v>4.2910000000000004</v>
      </c>
      <c r="D3">
        <v>10.48</v>
      </c>
      <c r="E3">
        <v>16.03</v>
      </c>
      <c r="F3">
        <v>47.82</v>
      </c>
    </row>
    <row r="4" spans="1:6" x14ac:dyDescent="0.2">
      <c r="B4">
        <v>1</v>
      </c>
      <c r="C4">
        <f>AVERAGE(C2,C3)</f>
        <v>4.0880000000000001</v>
      </c>
      <c r="D4">
        <v>13.5</v>
      </c>
      <c r="E4">
        <v>19.8</v>
      </c>
      <c r="F4">
        <v>52.5</v>
      </c>
    </row>
    <row r="5" spans="1:6" x14ac:dyDescent="0.2">
      <c r="A5" t="s">
        <v>5</v>
      </c>
      <c r="B5">
        <f>AVERAGE(B2:B4)</f>
        <v>1.0006666666666666</v>
      </c>
      <c r="C5">
        <f>AVERAGE(C2:C4)</f>
        <v>4.0880000000000001</v>
      </c>
      <c r="D5">
        <f>AVERAGE(D2:D4)</f>
        <v>13.308666666666667</v>
      </c>
      <c r="E5">
        <f>AVERAGE(E2:E4)</f>
        <v>19.303333333333331</v>
      </c>
      <c r="F5">
        <f>AVERAGE(F2:F4)</f>
        <v>52.356666666666662</v>
      </c>
    </row>
    <row r="6" spans="1:6" x14ac:dyDescent="0.2">
      <c r="A6" t="s">
        <v>13</v>
      </c>
      <c r="B6">
        <f>STDEV(B2:B4)</f>
        <v>3.7004504230341143E-2</v>
      </c>
      <c r="C6">
        <f>STDEV(C2:C4)</f>
        <v>0.20300000000000029</v>
      </c>
      <c r="D6">
        <f>STDEV(D2:D4)</f>
        <v>2.7380185049289403</v>
      </c>
      <c r="E6">
        <f>STDEV(E2:E4)</f>
        <v>3.0554268659768904</v>
      </c>
      <c r="F6">
        <f>STDEV(F2:F4)</f>
        <v>4.4667251239955803</v>
      </c>
    </row>
    <row r="9" spans="1:6" x14ac:dyDescent="0.2">
      <c r="A9" s="1" t="s">
        <v>14</v>
      </c>
      <c r="B9">
        <v>0.97599999999999998</v>
      </c>
      <c r="C9">
        <v>60.22</v>
      </c>
      <c r="D9">
        <v>110.47</v>
      </c>
      <c r="E9">
        <v>191.04</v>
      </c>
      <c r="F9">
        <v>147.82</v>
      </c>
    </row>
    <row r="10" spans="1:6" x14ac:dyDescent="0.2">
      <c r="B10">
        <v>1.0249999999999999</v>
      </c>
      <c r="C10">
        <v>66.64</v>
      </c>
      <c r="D10">
        <v>125.35</v>
      </c>
      <c r="E10">
        <v>218.72</v>
      </c>
      <c r="F10">
        <v>170.96</v>
      </c>
    </row>
    <row r="11" spans="1:6" x14ac:dyDescent="0.2">
      <c r="B11">
        <v>1</v>
      </c>
      <c r="C11">
        <v>63.6</v>
      </c>
      <c r="D11">
        <v>118.2</v>
      </c>
      <c r="E11">
        <v>206</v>
      </c>
      <c r="F11">
        <v>158.9</v>
      </c>
    </row>
    <row r="12" spans="1:6" x14ac:dyDescent="0.2">
      <c r="A12" t="s">
        <v>15</v>
      </c>
      <c r="B12">
        <f>AVERAGE(B9,B10)</f>
        <v>1.0004999999999999</v>
      </c>
      <c r="C12">
        <f>AVERAGE(C9,C10)</f>
        <v>63.43</v>
      </c>
      <c r="D12">
        <f>AVERAGE(D9,D10)</f>
        <v>117.91</v>
      </c>
      <c r="E12">
        <f>AVERAGE(E9,E10)</f>
        <v>204.88</v>
      </c>
      <c r="F12">
        <f>AVERAGE(F9,F10)</f>
        <v>159.38999999999999</v>
      </c>
    </row>
    <row r="13" spans="1:6" x14ac:dyDescent="0.2">
      <c r="A13" t="s">
        <v>16</v>
      </c>
      <c r="B13">
        <f>STDEV(B9,B10:B11)</f>
        <v>2.4501700621249366E-2</v>
      </c>
      <c r="C13">
        <f>STDEV(C9,C10:C11)</f>
        <v>3.2115001686646911</v>
      </c>
      <c r="D13">
        <f>STDEV(D9,D10:D11)</f>
        <v>7.4418837221051293</v>
      </c>
      <c r="E13">
        <f>STDEV(E9,E10:E11)</f>
        <v>13.855097738137159</v>
      </c>
      <c r="F13">
        <f>STDEV(F9,F10:F11)</f>
        <v>11.573458140648087</v>
      </c>
    </row>
    <row r="15" spans="1:6" x14ac:dyDescent="0.2">
      <c r="A15" s="1" t="s">
        <v>17</v>
      </c>
      <c r="B15">
        <v>1.032</v>
      </c>
      <c r="C15">
        <v>3.58</v>
      </c>
      <c r="D15">
        <v>4.26</v>
      </c>
      <c r="E15">
        <v>3.38</v>
      </c>
      <c r="F15">
        <v>1.19</v>
      </c>
    </row>
    <row r="16" spans="1:6" x14ac:dyDescent="0.2">
      <c r="B16">
        <v>0.97</v>
      </c>
      <c r="C16">
        <v>4.13</v>
      </c>
      <c r="D16">
        <v>4.0199999999999996</v>
      </c>
      <c r="E16">
        <v>2.98</v>
      </c>
      <c r="F16">
        <v>1.1100000000000001</v>
      </c>
    </row>
    <row r="17" spans="1:6" x14ac:dyDescent="0.2">
      <c r="B17">
        <v>0.99</v>
      </c>
      <c r="C17">
        <v>3.9</v>
      </c>
      <c r="D17">
        <v>4.0999999999999996</v>
      </c>
      <c r="E17">
        <v>3.21</v>
      </c>
      <c r="F17">
        <v>1.1399999999999999</v>
      </c>
    </row>
    <row r="18" spans="1:6" x14ac:dyDescent="0.2">
      <c r="A18" t="s">
        <v>15</v>
      </c>
      <c r="B18">
        <f>AVERAGE(B15,B16)</f>
        <v>1.0009999999999999</v>
      </c>
      <c r="C18">
        <f>AVERAGE(C15,C16)</f>
        <v>3.855</v>
      </c>
      <c r="D18">
        <f>AVERAGE(D15,D16)</f>
        <v>4.1399999999999997</v>
      </c>
      <c r="E18">
        <f>AVERAGE(E15,E16)</f>
        <v>3.1799999999999997</v>
      </c>
      <c r="F18">
        <f>AVERAGE(F15,F16)</f>
        <v>1.1499999999999999</v>
      </c>
    </row>
    <row r="19" spans="1:6" x14ac:dyDescent="0.2">
      <c r="A19" t="s">
        <v>13</v>
      </c>
      <c r="B19">
        <f>STDEV(B15:B17)</f>
        <v>3.1643851430148875E-2</v>
      </c>
      <c r="C19">
        <f>STDEV(C15,C16:C17)</f>
        <v>0.27622454633866256</v>
      </c>
      <c r="D19">
        <f>STDEV(D15,D16:D17)</f>
        <v>0.12220201853215584</v>
      </c>
      <c r="E19">
        <f>STDEV(E15,E16:E17)</f>
        <v>0.20074859899884726</v>
      </c>
      <c r="F19">
        <f>STDEV(F15,F16:F17)</f>
        <v>4.0414518843273739E-2</v>
      </c>
    </row>
    <row r="21" spans="1:6" x14ac:dyDescent="0.2">
      <c r="A21" s="1" t="s">
        <v>18</v>
      </c>
      <c r="B21">
        <v>1.0249999999999999</v>
      </c>
      <c r="C21">
        <v>17.59</v>
      </c>
      <c r="D21">
        <v>18.64</v>
      </c>
      <c r="E21">
        <v>17.579999999999998</v>
      </c>
      <c r="F21">
        <v>32.799999999999997</v>
      </c>
    </row>
    <row r="22" spans="1:6" x14ac:dyDescent="0.2">
      <c r="B22">
        <v>0.97499999999999998</v>
      </c>
      <c r="C22">
        <v>16.989999999999998</v>
      </c>
      <c r="D22">
        <v>12.76</v>
      </c>
      <c r="E22">
        <v>12.04</v>
      </c>
      <c r="F22">
        <v>21.25</v>
      </c>
    </row>
    <row r="23" spans="1:6" x14ac:dyDescent="0.2">
      <c r="B23">
        <v>1.05</v>
      </c>
      <c r="C23">
        <v>17.399999999999999</v>
      </c>
      <c r="D23">
        <v>15.8</v>
      </c>
      <c r="E23">
        <v>15</v>
      </c>
      <c r="F23">
        <v>28</v>
      </c>
    </row>
    <row r="24" spans="1:6" x14ac:dyDescent="0.2">
      <c r="A24" t="s">
        <v>15</v>
      </c>
      <c r="B24">
        <f>AVERAGE(B21,B22)</f>
        <v>1</v>
      </c>
      <c r="C24">
        <f>AVERAGE(C21,C22)</f>
        <v>17.29</v>
      </c>
      <c r="D24">
        <f>AVERAGE(D21,D22)</f>
        <v>15.7</v>
      </c>
      <c r="E24">
        <f>AVERAGE(E21,E22)</f>
        <v>14.809999999999999</v>
      </c>
      <c r="F24">
        <f>AVERAGE(F21,F22)</f>
        <v>27.024999999999999</v>
      </c>
    </row>
    <row r="25" spans="1:6" x14ac:dyDescent="0.2">
      <c r="A25" t="s">
        <v>13</v>
      </c>
      <c r="B25">
        <f>STDEV(B21,B22:B23)</f>
        <v>3.8188130791298687E-2</v>
      </c>
      <c r="C25">
        <f>STDEV(C21,C22:C23)</f>
        <v>0.30664855018951864</v>
      </c>
      <c r="D25">
        <f>STDEV(D21,D22:D23)</f>
        <v>2.9405668387801223</v>
      </c>
      <c r="E25">
        <f>STDEV(E21:E23)</f>
        <v>2.7721712308826332</v>
      </c>
      <c r="F25">
        <f>STDEV(F21,F22:F23)</f>
        <v>5.8023702053557598</v>
      </c>
    </row>
    <row r="27" spans="1:6" x14ac:dyDescent="0.2">
      <c r="A27" s="1" t="s">
        <v>19</v>
      </c>
      <c r="B27">
        <v>1.01</v>
      </c>
      <c r="C27">
        <v>0.34</v>
      </c>
      <c r="D27">
        <v>0.51</v>
      </c>
      <c r="E27">
        <v>1.54</v>
      </c>
      <c r="F27">
        <v>44.49</v>
      </c>
    </row>
    <row r="28" spans="1:6" x14ac:dyDescent="0.2">
      <c r="B28">
        <v>0.99</v>
      </c>
      <c r="C28">
        <v>0.44</v>
      </c>
      <c r="D28">
        <v>0.65</v>
      </c>
      <c r="E28">
        <v>1.9</v>
      </c>
      <c r="F28">
        <v>54.12</v>
      </c>
    </row>
    <row r="29" spans="1:6" x14ac:dyDescent="0.2">
      <c r="B29">
        <v>1</v>
      </c>
      <c r="C29">
        <v>0.4</v>
      </c>
      <c r="D29">
        <v>0.6</v>
      </c>
      <c r="E29">
        <v>1.69</v>
      </c>
      <c r="F29">
        <v>51</v>
      </c>
    </row>
    <row r="30" spans="1:6" x14ac:dyDescent="0.2">
      <c r="A30" t="s">
        <v>15</v>
      </c>
      <c r="B30">
        <f>AVERAGE(B27,B28)</f>
        <v>1</v>
      </c>
      <c r="C30">
        <f>AVERAGE(C27,C28)</f>
        <v>0.39</v>
      </c>
      <c r="D30">
        <f>AVERAGE(D27,D28)</f>
        <v>0.58000000000000007</v>
      </c>
      <c r="E30">
        <f>AVERAGE(E27,E28)</f>
        <v>1.72</v>
      </c>
      <c r="F30">
        <f>AVERAGE(F27,F28)</f>
        <v>49.305</v>
      </c>
    </row>
    <row r="31" spans="1:6" x14ac:dyDescent="0.2">
      <c r="A31" t="s">
        <v>13</v>
      </c>
      <c r="B31">
        <f>STDEV(B27,B28:B29)</f>
        <v>1.0000000000000009E-2</v>
      </c>
      <c r="C31">
        <f>STDEV(C27,C28:C29)</f>
        <v>5.0332229568471373E-2</v>
      </c>
      <c r="D31">
        <f>STDEV(D27,D28:D29)</f>
        <v>7.0945988845975888E-2</v>
      </c>
      <c r="E31">
        <f>STDEV(E27,E28:E29)</f>
        <v>0.18083141320025117</v>
      </c>
      <c r="F31">
        <f>STDEV(F27,F28:F29)</f>
        <v>4.9134407496173162</v>
      </c>
    </row>
    <row r="33" spans="1:6" x14ac:dyDescent="0.2">
      <c r="A33" s="1" t="s">
        <v>20</v>
      </c>
      <c r="B33">
        <v>0.81</v>
      </c>
      <c r="C33">
        <v>0.28999999999999998</v>
      </c>
      <c r="D33">
        <v>0.69</v>
      </c>
      <c r="E33">
        <v>3.47</v>
      </c>
      <c r="F33">
        <v>25.2</v>
      </c>
    </row>
    <row r="34" spans="1:6" x14ac:dyDescent="0.2">
      <c r="B34">
        <v>1.23</v>
      </c>
      <c r="C34">
        <v>0.74</v>
      </c>
      <c r="D34">
        <v>0.76</v>
      </c>
      <c r="E34">
        <v>1.1599999999999999</v>
      </c>
      <c r="F34">
        <v>15.58</v>
      </c>
    </row>
    <row r="35" spans="1:6" x14ac:dyDescent="0.2">
      <c r="B35">
        <v>1</v>
      </c>
      <c r="C35">
        <v>0.6</v>
      </c>
      <c r="D35">
        <v>0.73</v>
      </c>
      <c r="E35">
        <v>2.5</v>
      </c>
      <c r="F35">
        <v>21</v>
      </c>
    </row>
    <row r="36" spans="1:6" x14ac:dyDescent="0.2">
      <c r="A36" t="s">
        <v>15</v>
      </c>
      <c r="B36">
        <f>AVERAGE(B33,B34)</f>
        <v>1.02</v>
      </c>
      <c r="C36">
        <f>AVERAGE(C33,C34)</f>
        <v>0.51500000000000001</v>
      </c>
      <c r="D36">
        <f>AVERAGE(D33,D34)</f>
        <v>0.72499999999999998</v>
      </c>
      <c r="E36">
        <f>AVERAGE(E33,E34)</f>
        <v>2.3149999999999999</v>
      </c>
      <c r="F36">
        <f>AVERAGE(F33,F34)</f>
        <v>20.39</v>
      </c>
    </row>
    <row r="37" spans="1:6" x14ac:dyDescent="0.2">
      <c r="A37" t="s">
        <v>13</v>
      </c>
      <c r="B37">
        <f>STDEV(B33,B34:B35)</f>
        <v>0.21031722072463147</v>
      </c>
      <c r="C37">
        <f>STDEV(C33,C34:C35)</f>
        <v>0.23028967265887831</v>
      </c>
      <c r="D37">
        <f>STDEV(D33,D34:D35)</f>
        <v>3.5118845842842493E-2</v>
      </c>
      <c r="E37">
        <f>STDEV(E33,E34:E35)</f>
        <v>1.1599281586948962</v>
      </c>
      <c r="F37">
        <f>STDEV(F33,F34:F35)</f>
        <v>4.8228760437454046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8"/>
  <sheetViews>
    <sheetView topLeftCell="A16" workbookViewId="0">
      <selection sqref="A1:Y1048576"/>
    </sheetView>
  </sheetViews>
  <sheetFormatPr baseColWidth="10" defaultColWidth="8.83203125" defaultRowHeight="15" x14ac:dyDescent="0.2"/>
  <sheetData>
    <row r="1" spans="1:6" x14ac:dyDescent="0.2">
      <c r="A1" s="3" t="s">
        <v>38</v>
      </c>
      <c r="B1" s="3" t="s">
        <v>39</v>
      </c>
      <c r="C1" s="3" t="s">
        <v>40</v>
      </c>
      <c r="D1" s="3" t="s">
        <v>41</v>
      </c>
      <c r="E1" s="3" t="s">
        <v>42</v>
      </c>
      <c r="F1" s="3" t="s">
        <v>43</v>
      </c>
    </row>
    <row r="2" spans="1:6" x14ac:dyDescent="0.2">
      <c r="B2">
        <v>1</v>
      </c>
      <c r="C2">
        <v>0.15</v>
      </c>
      <c r="D2">
        <v>46.22</v>
      </c>
      <c r="E2">
        <v>83.14</v>
      </c>
      <c r="F2">
        <v>790</v>
      </c>
    </row>
    <row r="3" spans="1:6" x14ac:dyDescent="0.2">
      <c r="B3">
        <v>0.99</v>
      </c>
      <c r="C3">
        <v>0.21</v>
      </c>
      <c r="D3">
        <v>40.11</v>
      </c>
      <c r="E3">
        <v>85.97</v>
      </c>
      <c r="F3">
        <v>676</v>
      </c>
    </row>
    <row r="4" spans="1:6" x14ac:dyDescent="0.2">
      <c r="B4">
        <v>1.0900000000000001</v>
      </c>
      <c r="C4">
        <v>0.14000000000000001</v>
      </c>
      <c r="D4">
        <v>48.93</v>
      </c>
      <c r="E4">
        <v>133</v>
      </c>
      <c r="F4">
        <v>767</v>
      </c>
    </row>
    <row r="5" spans="1:6" x14ac:dyDescent="0.2">
      <c r="A5" t="s">
        <v>5</v>
      </c>
      <c r="B5">
        <f>AVERAGE(B2:B4)</f>
        <v>1.0266666666666666</v>
      </c>
      <c r="C5">
        <f>AVERAGE(C2:C4)</f>
        <v>0.16666666666666666</v>
      </c>
      <c r="D5">
        <f>AVERAGE(D2:D4)</f>
        <v>45.086666666666666</v>
      </c>
      <c r="E5">
        <f>AVERAGE(E2:E4)</f>
        <v>100.70333333333333</v>
      </c>
      <c r="F5">
        <f>AVERAGE(F2:F4)</f>
        <v>744.33333333333337</v>
      </c>
    </row>
    <row r="6" spans="1:6" x14ac:dyDescent="0.2">
      <c r="A6" t="s">
        <v>6</v>
      </c>
      <c r="B6">
        <f>STDEV(B2:B4)</f>
        <v>5.5075705472861065E-2</v>
      </c>
      <c r="C6">
        <f>STDEV(C2:C4)</f>
        <v>3.7859388972001848E-2</v>
      </c>
      <c r="D6">
        <f>STDEV(D2:D4)</f>
        <v>4.5179014302365355</v>
      </c>
      <c r="E6">
        <f>STDEV(E2:E4)</f>
        <v>28.005503625775621</v>
      </c>
      <c r="F6">
        <f>STDEV(F2:F4)</f>
        <v>60.285432181691569</v>
      </c>
    </row>
    <row r="8" spans="1:6" x14ac:dyDescent="0.2">
      <c r="A8" s="3" t="s">
        <v>44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</row>
    <row r="9" spans="1:6" x14ac:dyDescent="0.2">
      <c r="B9">
        <v>1.03</v>
      </c>
      <c r="C9">
        <v>4.18</v>
      </c>
      <c r="D9">
        <v>6.01</v>
      </c>
      <c r="E9">
        <v>7.3</v>
      </c>
      <c r="F9">
        <v>1.39</v>
      </c>
    </row>
    <row r="10" spans="1:6" x14ac:dyDescent="0.2">
      <c r="B10">
        <v>1.04</v>
      </c>
      <c r="C10">
        <v>4.03</v>
      </c>
      <c r="D10">
        <v>4.3600000000000003</v>
      </c>
      <c r="E10">
        <v>9.6</v>
      </c>
      <c r="F10">
        <v>1.89</v>
      </c>
    </row>
    <row r="11" spans="1:6" x14ac:dyDescent="0.2">
      <c r="B11">
        <v>0.96</v>
      </c>
      <c r="C11">
        <v>4.5599999999999996</v>
      </c>
      <c r="D11">
        <v>5.87</v>
      </c>
      <c r="E11">
        <v>8.8000000000000007</v>
      </c>
      <c r="F11">
        <v>2.11</v>
      </c>
    </row>
    <row r="12" spans="1:6" x14ac:dyDescent="0.2">
      <c r="A12" t="s">
        <v>5</v>
      </c>
      <c r="B12">
        <f>AVERAGE(B9:B11)</f>
        <v>1.01</v>
      </c>
      <c r="C12">
        <f>AVERAGE(C9:C11)</f>
        <v>4.2566666666666668</v>
      </c>
      <c r="D12">
        <f>AVERAGE(D9:D11)</f>
        <v>5.413333333333334</v>
      </c>
      <c r="E12">
        <f>AVERAGE(E9:E11)</f>
        <v>8.5666666666666664</v>
      </c>
      <c r="F12">
        <f>AVERAGE(F9:F11)</f>
        <v>1.7966666666666666</v>
      </c>
    </row>
    <row r="13" spans="1:6" x14ac:dyDescent="0.2">
      <c r="A13" t="s">
        <v>6</v>
      </c>
      <c r="B13">
        <f>STDEV(B9:B11)</f>
        <v>4.3588989435406775E-2</v>
      </c>
      <c r="C13">
        <f>STDEV(C9:C11)</f>
        <v>0.27319101986217115</v>
      </c>
      <c r="D13">
        <f>STDEV(D9:D11)</f>
        <v>0.91489525812156802</v>
      </c>
      <c r="E13">
        <f>STDEV(E9:E11)</f>
        <v>1.1676186592091313</v>
      </c>
      <c r="F13">
        <f>STDEV(F9:F11)</f>
        <v>0.36896250938724579</v>
      </c>
    </row>
    <row r="15" spans="1:6" x14ac:dyDescent="0.2">
      <c r="A15" s="3" t="s">
        <v>45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</row>
    <row r="16" spans="1:6" x14ac:dyDescent="0.2">
      <c r="B16">
        <v>1.18</v>
      </c>
      <c r="C16">
        <v>0.7</v>
      </c>
      <c r="D16">
        <v>0.48</v>
      </c>
      <c r="E16">
        <v>0.62</v>
      </c>
      <c r="F16">
        <v>1286</v>
      </c>
    </row>
    <row r="17" spans="1:6" x14ac:dyDescent="0.2">
      <c r="B17">
        <v>0.93</v>
      </c>
      <c r="C17">
        <v>0.75</v>
      </c>
      <c r="D17">
        <v>0.38</v>
      </c>
      <c r="E17">
        <v>0.48</v>
      </c>
      <c r="F17">
        <v>2081</v>
      </c>
    </row>
    <row r="18" spans="1:6" x14ac:dyDescent="0.2">
      <c r="B18">
        <v>1.07</v>
      </c>
      <c r="C18">
        <v>0.71</v>
      </c>
      <c r="D18">
        <v>0.28999999999999998</v>
      </c>
      <c r="E18">
        <v>0.37</v>
      </c>
      <c r="F18">
        <v>3890</v>
      </c>
    </row>
    <row r="19" spans="1:6" x14ac:dyDescent="0.2">
      <c r="A19" t="s">
        <v>5</v>
      </c>
      <c r="B19">
        <f>AVERAGE(B16:B18)</f>
        <v>1.0599999999999998</v>
      </c>
      <c r="C19">
        <f>AVERAGE(C16:C18)</f>
        <v>0.72000000000000008</v>
      </c>
      <c r="D19">
        <f>AVERAGE(D16:D18)</f>
        <v>0.3833333333333333</v>
      </c>
      <c r="E19">
        <f>AVERAGE(E16:E18)</f>
        <v>0.49000000000000005</v>
      </c>
      <c r="F19">
        <f>AVERAGE(F16:F18)</f>
        <v>2419</v>
      </c>
    </row>
    <row r="20" spans="1:6" x14ac:dyDescent="0.2">
      <c r="A20" t="s">
        <v>6</v>
      </c>
      <c r="B20">
        <f>STDEV(B16:B18)</f>
        <v>0.12529964086141662</v>
      </c>
      <c r="C20">
        <f>STDEV(C16:C18)</f>
        <v>2.6457513110645932E-2</v>
      </c>
      <c r="D20">
        <f>STDEV(D16:D18)</f>
        <v>9.5043849529221999E-2</v>
      </c>
      <c r="E20">
        <f>STDEV(E16:E18)</f>
        <v>0.12529964086141621</v>
      </c>
      <c r="F20">
        <f>STDEV(F16:F18)</f>
        <v>1334.4987823149183</v>
      </c>
    </row>
    <row r="22" spans="1:6" x14ac:dyDescent="0.2">
      <c r="A22" s="3" t="s">
        <v>46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</row>
    <row r="23" spans="1:6" x14ac:dyDescent="0.2">
      <c r="B23">
        <v>0.94</v>
      </c>
      <c r="C23">
        <v>0.17</v>
      </c>
      <c r="D23">
        <v>0.87</v>
      </c>
      <c r="E23">
        <v>0.7</v>
      </c>
      <c r="F23">
        <v>1407</v>
      </c>
    </row>
    <row r="24" spans="1:6" x14ac:dyDescent="0.2">
      <c r="B24">
        <v>1.06</v>
      </c>
      <c r="C24">
        <v>0.18</v>
      </c>
      <c r="D24">
        <v>0.52</v>
      </c>
      <c r="E24">
        <v>0.49</v>
      </c>
      <c r="F24">
        <v>1242</v>
      </c>
    </row>
    <row r="25" spans="1:6" x14ac:dyDescent="0.2">
      <c r="B25">
        <v>1.1299999999999999</v>
      </c>
      <c r="C25">
        <v>0.24</v>
      </c>
      <c r="D25">
        <v>0.56000000000000005</v>
      </c>
      <c r="E25">
        <v>0.38</v>
      </c>
      <c r="F25">
        <v>2681</v>
      </c>
    </row>
    <row r="26" spans="1:6" x14ac:dyDescent="0.2">
      <c r="A26" t="s">
        <v>5</v>
      </c>
      <c r="B26">
        <f>AVERAGE(B23:B25)</f>
        <v>1.0433333333333332</v>
      </c>
      <c r="C26">
        <f>AVERAGE(C23:C25)</f>
        <v>0.19666666666666666</v>
      </c>
      <c r="D26">
        <f>AVERAGE(D23:D25)</f>
        <v>0.65</v>
      </c>
      <c r="E26">
        <f>AVERAGE(E23:E25)</f>
        <v>0.52333333333333332</v>
      </c>
      <c r="F26">
        <f>AVERAGE(F23:F25)</f>
        <v>1776.6666666666667</v>
      </c>
    </row>
    <row r="27" spans="1:6" x14ac:dyDescent="0.2">
      <c r="A27" t="s">
        <v>6</v>
      </c>
      <c r="B27">
        <f>STDEV(B23:B25)</f>
        <v>9.6090235369330479E-2</v>
      </c>
      <c r="C27">
        <f>STDEV(C23:C25)</f>
        <v>3.7859388972001938E-2</v>
      </c>
      <c r="D27">
        <f>STDEV(D23:D25)</f>
        <v>0.19157244060668005</v>
      </c>
      <c r="E27">
        <f>STDEV(E23:E25)</f>
        <v>0.16258331197676273</v>
      </c>
      <c r="F27">
        <f>STDEV(F23:F25)</f>
        <v>787.50894174817665</v>
      </c>
    </row>
    <row r="29" spans="1:6" x14ac:dyDescent="0.2">
      <c r="A29" s="3" t="s">
        <v>47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</row>
    <row r="30" spans="1:6" x14ac:dyDescent="0.2">
      <c r="B30">
        <v>1.1299999999999999</v>
      </c>
      <c r="C30">
        <v>2.4300000000000002</v>
      </c>
      <c r="D30">
        <v>1.1100000000000001</v>
      </c>
      <c r="E30">
        <v>2.95</v>
      </c>
      <c r="F30">
        <v>561</v>
      </c>
    </row>
    <row r="31" spans="1:6" x14ac:dyDescent="0.2">
      <c r="B31">
        <v>0.95</v>
      </c>
      <c r="C31">
        <v>1.0900000000000001</v>
      </c>
      <c r="D31">
        <v>1.25</v>
      </c>
      <c r="E31">
        <v>1.1399999999999999</v>
      </c>
      <c r="F31">
        <v>524</v>
      </c>
    </row>
    <row r="32" spans="1:6" x14ac:dyDescent="0.2">
      <c r="B32">
        <v>0.99</v>
      </c>
      <c r="C32">
        <v>1.03</v>
      </c>
      <c r="D32">
        <v>1.1000000000000001</v>
      </c>
      <c r="E32">
        <v>0.81</v>
      </c>
      <c r="F32">
        <v>568</v>
      </c>
    </row>
    <row r="33" spans="1:6" x14ac:dyDescent="0.2">
      <c r="A33" t="s">
        <v>5</v>
      </c>
      <c r="B33">
        <f>AVERAGE(B30:B32)</f>
        <v>1.0233333333333334</v>
      </c>
      <c r="C33">
        <f>AVERAGE(C30:C32)</f>
        <v>1.5166666666666668</v>
      </c>
      <c r="D33">
        <f>AVERAGE(D30:D32)</f>
        <v>1.1533333333333335</v>
      </c>
      <c r="E33">
        <f>AVERAGE(E30:E32)</f>
        <v>1.6333333333333335</v>
      </c>
      <c r="F33">
        <f>AVERAGE(F30:F32)</f>
        <v>551</v>
      </c>
    </row>
    <row r="34" spans="1:6" x14ac:dyDescent="0.2">
      <c r="A34" t="s">
        <v>6</v>
      </c>
      <c r="B34">
        <f>STDEV(B30:B32)</f>
        <v>9.4516312525052132E-2</v>
      </c>
      <c r="C34">
        <f>STDEV(C30:C32)</f>
        <v>0.79153858613041239</v>
      </c>
      <c r="D34">
        <f>STDEV(D30:D32)</f>
        <v>8.3864970836060773E-2</v>
      </c>
      <c r="E34">
        <f>STDEV(E30:E32)</f>
        <v>1.1521429309479501</v>
      </c>
      <c r="F34">
        <f>STDEV(F30:F32)</f>
        <v>23.643180835073778</v>
      </c>
    </row>
    <row r="36" spans="1:6" x14ac:dyDescent="0.2">
      <c r="A36" s="3" t="s">
        <v>48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</row>
    <row r="37" spans="1:6" x14ac:dyDescent="0.2">
      <c r="B37">
        <v>1.1399999999999999</v>
      </c>
      <c r="C37">
        <v>7.0000000000000007E-2</v>
      </c>
      <c r="D37">
        <v>1.03</v>
      </c>
      <c r="E37">
        <v>0.77</v>
      </c>
      <c r="F37">
        <v>39.82</v>
      </c>
    </row>
    <row r="38" spans="1:6" x14ac:dyDescent="0.2">
      <c r="B38">
        <v>1</v>
      </c>
      <c r="C38">
        <v>0.08</v>
      </c>
      <c r="D38">
        <v>0.98</v>
      </c>
      <c r="E38">
        <v>1.1100000000000001</v>
      </c>
      <c r="F38">
        <v>36.229999999999997</v>
      </c>
    </row>
    <row r="39" spans="1:6" x14ac:dyDescent="0.2">
      <c r="B39">
        <v>1.05</v>
      </c>
      <c r="C39">
        <v>0.06</v>
      </c>
      <c r="D39">
        <v>0.93</v>
      </c>
      <c r="E39">
        <v>1.21</v>
      </c>
      <c r="F39">
        <v>43.55</v>
      </c>
    </row>
    <row r="40" spans="1:6" x14ac:dyDescent="0.2">
      <c r="A40" t="s">
        <v>5</v>
      </c>
      <c r="B40">
        <f>AVERAGE(B37:B39)</f>
        <v>1.0633333333333332</v>
      </c>
      <c r="C40">
        <f>AVERAGE(C37:C39)</f>
        <v>7.0000000000000007E-2</v>
      </c>
      <c r="D40">
        <f>AVERAGE(D37:D39)</f>
        <v>0.98</v>
      </c>
      <c r="E40">
        <f>AVERAGE(E37:E39)</f>
        <v>1.03</v>
      </c>
      <c r="F40">
        <f>AVERAGE(F37:F39)</f>
        <v>39.866666666666667</v>
      </c>
    </row>
    <row r="41" spans="1:6" x14ac:dyDescent="0.2">
      <c r="A41" t="s">
        <v>6</v>
      </c>
      <c r="B41">
        <f>STDEV(B37:B39)</f>
        <v>7.0945988845975833E-2</v>
      </c>
      <c r="C41">
        <f>STDEV(C37:C39)</f>
        <v>9.9999999999999256E-3</v>
      </c>
      <c r="D41">
        <f>STDEV(D37:D39)</f>
        <v>4.9999999999999989E-2</v>
      </c>
      <c r="E41">
        <f>STDEV(E37:E39)</f>
        <v>0.2306512518934162</v>
      </c>
      <c r="F41">
        <f>STDEV(F37:F39)</f>
        <v>3.6602231261677662</v>
      </c>
    </row>
    <row r="43" spans="1:6" x14ac:dyDescent="0.2">
      <c r="A43" s="3" t="s">
        <v>49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43</v>
      </c>
    </row>
    <row r="44" spans="1:6" x14ac:dyDescent="0.2">
      <c r="B44">
        <v>1.01</v>
      </c>
      <c r="C44">
        <v>0.63</v>
      </c>
      <c r="D44">
        <v>0.64</v>
      </c>
      <c r="E44">
        <v>0.24</v>
      </c>
      <c r="F44">
        <v>18.71</v>
      </c>
    </row>
    <row r="45" spans="1:6" x14ac:dyDescent="0.2">
      <c r="B45">
        <v>0.98</v>
      </c>
      <c r="C45">
        <v>0.54</v>
      </c>
      <c r="D45">
        <v>0.75</v>
      </c>
      <c r="E45">
        <v>0.33</v>
      </c>
      <c r="F45">
        <v>35.5</v>
      </c>
    </row>
    <row r="46" spans="1:6" x14ac:dyDescent="0.2">
      <c r="B46">
        <v>1.03</v>
      </c>
      <c r="C46">
        <v>0.49</v>
      </c>
      <c r="D46">
        <v>0.91</v>
      </c>
      <c r="E46">
        <v>0.79</v>
      </c>
      <c r="F46">
        <v>18.18</v>
      </c>
    </row>
    <row r="47" spans="1:6" x14ac:dyDescent="0.2">
      <c r="A47" t="s">
        <v>5</v>
      </c>
      <c r="B47">
        <f>AVERAGE(B44:B46)</f>
        <v>1.0066666666666666</v>
      </c>
      <c r="C47">
        <f>AVERAGE(C44:C46)</f>
        <v>0.55333333333333334</v>
      </c>
      <c r="D47">
        <f>AVERAGE(D44:D46)</f>
        <v>0.76666666666666672</v>
      </c>
      <c r="E47">
        <f>AVERAGE(E44:E46)</f>
        <v>0.45333333333333337</v>
      </c>
      <c r="F47">
        <f>AVERAGE(F44:F46)</f>
        <v>24.13</v>
      </c>
    </row>
    <row r="48" spans="1:6" x14ac:dyDescent="0.2">
      <c r="A48" t="s">
        <v>6</v>
      </c>
      <c r="B48">
        <f>STDEV(B44:B46)</f>
        <v>2.5166114784235857E-2</v>
      </c>
      <c r="C48">
        <f>STDEV(C44:C46)</f>
        <v>7.0945988845976277E-2</v>
      </c>
      <c r="D48">
        <f>STDEV(D44:D46)</f>
        <v>0.13576941236277482</v>
      </c>
      <c r="E48">
        <f>STDEV(E44:E46)</f>
        <v>0.29501412395567317</v>
      </c>
      <c r="F48">
        <f>STDEV(F44:F46)</f>
        <v>9.8502741078611642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opLeftCell="A8" zoomScale="87" zoomScaleNormal="87" workbookViewId="0">
      <selection activeCell="R55" sqref="R55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66"/>
  <sheetViews>
    <sheetView topLeftCell="A19" zoomScale="89" zoomScaleNormal="89" workbookViewId="0">
      <selection activeCell="U34" sqref="U34"/>
    </sheetView>
  </sheetViews>
  <sheetFormatPr baseColWidth="10" defaultColWidth="8.83203125" defaultRowHeight="15" x14ac:dyDescent="0.2"/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P1" t="s">
        <v>131</v>
      </c>
      <c r="Q1" t="s">
        <v>132</v>
      </c>
      <c r="R1" t="s">
        <v>133</v>
      </c>
      <c r="S1" t="s">
        <v>134</v>
      </c>
    </row>
    <row r="2" spans="1:19" x14ac:dyDescent="0.2">
      <c r="B2" s="2">
        <v>0.22140000000000001</v>
      </c>
      <c r="C2" s="2">
        <v>9.9000000000000005E-2</v>
      </c>
      <c r="D2" s="2">
        <v>1.7680000000000001E-2</v>
      </c>
      <c r="E2" s="2">
        <v>1.8499999999999999E-2</v>
      </c>
      <c r="P2">
        <v>626372</v>
      </c>
      <c r="Q2">
        <v>880578</v>
      </c>
      <c r="R2">
        <v>548856</v>
      </c>
      <c r="S2">
        <v>881740</v>
      </c>
    </row>
    <row r="3" spans="1:19" x14ac:dyDescent="0.2">
      <c r="B3" s="2">
        <v>0.16669999999999999</v>
      </c>
      <c r="C3" s="2">
        <v>5.0999999999999997E-2</v>
      </c>
      <c r="D3" s="2">
        <v>1.6E-2</v>
      </c>
      <c r="E3" s="2">
        <v>1.7000000000000001E-2</v>
      </c>
      <c r="P3">
        <v>662650</v>
      </c>
      <c r="Q3">
        <v>445813</v>
      </c>
      <c r="R3">
        <v>234758</v>
      </c>
      <c r="S3">
        <v>252360</v>
      </c>
    </row>
    <row r="4" spans="1:19" x14ac:dyDescent="0.2">
      <c r="B4" s="2">
        <v>0.13200000000000001</v>
      </c>
      <c r="C4" s="2">
        <v>0.11070000000000001</v>
      </c>
      <c r="D4" s="2">
        <v>5.3999999999999999E-2</v>
      </c>
      <c r="E4" s="2">
        <v>2.6200000000000001E-2</v>
      </c>
      <c r="P4">
        <v>517232</v>
      </c>
      <c r="Q4">
        <v>861287</v>
      </c>
      <c r="R4">
        <v>467227</v>
      </c>
      <c r="S4">
        <v>105697</v>
      </c>
    </row>
    <row r="5" spans="1:19" x14ac:dyDescent="0.2">
      <c r="A5" t="s">
        <v>5</v>
      </c>
      <c r="B5" s="2">
        <f>AVERAGE(B2:B4)</f>
        <v>0.17336666666666667</v>
      </c>
      <c r="C5" s="2">
        <f>AVERAGE(C2:C4)</f>
        <v>8.6899999999999991E-2</v>
      </c>
      <c r="D5" s="2">
        <f>AVERAGE(D2:D4)</f>
        <v>2.9226666666666668E-2</v>
      </c>
      <c r="E5" s="2">
        <f>AVERAGE(E2:E4)</f>
        <v>2.0566666666666667E-2</v>
      </c>
      <c r="O5" t="s">
        <v>5</v>
      </c>
      <c r="P5">
        <f>AVERAGE(P2,P3,P4)</f>
        <v>602084.66666666663</v>
      </c>
      <c r="Q5">
        <f>AVERAGE(Q2,Q3,Q4)</f>
        <v>729226</v>
      </c>
      <c r="R5">
        <f>AVERAGE(R2,R3,R4)</f>
        <v>416947</v>
      </c>
      <c r="S5">
        <f>AVERAGE(S2,S3,S4)</f>
        <v>413265.66666666669</v>
      </c>
    </row>
    <row r="6" spans="1:19" x14ac:dyDescent="0.2">
      <c r="A6" t="s">
        <v>6</v>
      </c>
      <c r="B6">
        <f>STDEV(B2:B4)</f>
        <v>4.5071313862958672E-2</v>
      </c>
      <c r="C6">
        <f>STDEV(C2:C4)</f>
        <v>3.1635897331986698E-2</v>
      </c>
      <c r="D6">
        <f>STDEV(D2:D4)</f>
        <v>2.1470773934195591E-2</v>
      </c>
      <c r="E6">
        <f>STDEV(E2:E4)</f>
        <v>4.935922743857857E-3</v>
      </c>
      <c r="O6" t="s">
        <v>6</v>
      </c>
      <c r="P6">
        <f>STDEV(P2:P4)</f>
        <v>75690.188276508561</v>
      </c>
      <c r="Q6">
        <f>STDEV(Q2,Q3,Q4)</f>
        <v>245632.31077567951</v>
      </c>
      <c r="R6">
        <f>STDEV(R2:R4)</f>
        <v>162973.76230853848</v>
      </c>
      <c r="S6">
        <f>STDEV(S2,S3,S4)</f>
        <v>412284.68275735556</v>
      </c>
    </row>
    <row r="19" spans="1:24" x14ac:dyDescent="0.2">
      <c r="A19" s="3" t="s">
        <v>50</v>
      </c>
      <c r="B19" s="3" t="s">
        <v>51</v>
      </c>
      <c r="C19" s="3" t="s">
        <v>52</v>
      </c>
      <c r="F19" s="3" t="s">
        <v>53</v>
      </c>
      <c r="G19" s="3" t="s">
        <v>54</v>
      </c>
      <c r="H19" s="3" t="s">
        <v>55</v>
      </c>
      <c r="K19" s="3" t="s">
        <v>56</v>
      </c>
      <c r="L19" s="3" t="s">
        <v>57</v>
      </c>
      <c r="M19" s="3" t="s">
        <v>58</v>
      </c>
      <c r="N19" s="3" t="s">
        <v>59</v>
      </c>
      <c r="O19" s="3" t="s">
        <v>60</v>
      </c>
      <c r="P19" s="3" t="s">
        <v>61</v>
      </c>
      <c r="Q19" s="3" t="s">
        <v>62</v>
      </c>
      <c r="R19" s="3" t="s">
        <v>63</v>
      </c>
      <c r="S19" s="3" t="s">
        <v>64</v>
      </c>
      <c r="T19" s="3" t="s">
        <v>65</v>
      </c>
      <c r="U19" s="3" t="s">
        <v>66</v>
      </c>
      <c r="V19" s="3" t="s">
        <v>67</v>
      </c>
      <c r="W19" s="3" t="str">
        <f t="shared" ref="W19:X23" si="0">B61</f>
        <v>Control VFE</v>
      </c>
      <c r="X19" s="3" t="str">
        <f t="shared" si="0"/>
        <v>CSE 5% VFE</v>
      </c>
    </row>
    <row r="20" spans="1:24" x14ac:dyDescent="0.2">
      <c r="B20">
        <v>0.99</v>
      </c>
      <c r="C20">
        <v>0.76</v>
      </c>
      <c r="G20">
        <v>1</v>
      </c>
      <c r="H20">
        <v>1.63</v>
      </c>
      <c r="K20">
        <v>0.99</v>
      </c>
      <c r="L20">
        <v>6.02</v>
      </c>
      <c r="M20">
        <v>0.99</v>
      </c>
      <c r="N20">
        <v>1.82</v>
      </c>
      <c r="O20">
        <v>0.99</v>
      </c>
      <c r="P20">
        <v>0.76</v>
      </c>
      <c r="Q20">
        <v>1</v>
      </c>
      <c r="R20">
        <v>1.1399999999999999</v>
      </c>
      <c r="S20">
        <v>1</v>
      </c>
      <c r="T20">
        <v>1.03</v>
      </c>
      <c r="U20">
        <v>0.99</v>
      </c>
      <c r="V20">
        <v>4.1900000000000004</v>
      </c>
      <c r="W20">
        <f t="shared" si="0"/>
        <v>0.99</v>
      </c>
      <c r="X20">
        <f t="shared" si="0"/>
        <v>4.63</v>
      </c>
    </row>
    <row r="21" spans="1:24" x14ac:dyDescent="0.2">
      <c r="B21">
        <v>0.99</v>
      </c>
      <c r="C21">
        <v>1.06</v>
      </c>
      <c r="G21">
        <v>1</v>
      </c>
      <c r="H21">
        <v>1.87</v>
      </c>
      <c r="K21">
        <v>1</v>
      </c>
      <c r="L21">
        <v>10.25</v>
      </c>
      <c r="M21">
        <v>1</v>
      </c>
      <c r="N21">
        <v>1.64</v>
      </c>
      <c r="O21">
        <v>0.99</v>
      </c>
      <c r="P21">
        <v>1.06</v>
      </c>
      <c r="Q21">
        <v>0.99</v>
      </c>
      <c r="R21">
        <v>1.64</v>
      </c>
      <c r="S21">
        <v>0.99</v>
      </c>
      <c r="T21">
        <v>1.46</v>
      </c>
      <c r="U21">
        <v>1</v>
      </c>
      <c r="V21">
        <v>4.67</v>
      </c>
      <c r="W21">
        <f t="shared" si="0"/>
        <v>1</v>
      </c>
      <c r="X21">
        <f t="shared" si="0"/>
        <v>5.71</v>
      </c>
    </row>
    <row r="22" spans="1:24" x14ac:dyDescent="0.2">
      <c r="B22">
        <v>1</v>
      </c>
      <c r="C22">
        <v>0.55000000000000004</v>
      </c>
      <c r="G22">
        <v>1.01</v>
      </c>
      <c r="H22">
        <v>0.38</v>
      </c>
      <c r="K22">
        <v>0.93</v>
      </c>
      <c r="L22">
        <v>6.35</v>
      </c>
      <c r="M22">
        <v>1</v>
      </c>
      <c r="N22">
        <v>2.5</v>
      </c>
      <c r="O22">
        <v>1</v>
      </c>
      <c r="P22">
        <v>0.55000000000000004</v>
      </c>
      <c r="Q22">
        <v>1.01</v>
      </c>
      <c r="R22">
        <v>1.54</v>
      </c>
      <c r="S22">
        <v>1.01</v>
      </c>
      <c r="T22">
        <v>1.56</v>
      </c>
      <c r="U22">
        <v>1</v>
      </c>
      <c r="V22">
        <v>2.25</v>
      </c>
      <c r="W22">
        <f t="shared" si="0"/>
        <v>1.02</v>
      </c>
      <c r="X22">
        <f t="shared" si="0"/>
        <v>5.07</v>
      </c>
    </row>
    <row r="23" spans="1:24" x14ac:dyDescent="0.2">
      <c r="A23" t="s">
        <v>5</v>
      </c>
      <c r="B23">
        <f>AVERAGE(B20:B22)</f>
        <v>0.99333333333333329</v>
      </c>
      <c r="C23">
        <f>AVERAGE(C20:C22)</f>
        <v>0.79</v>
      </c>
      <c r="F23" t="s">
        <v>5</v>
      </c>
      <c r="G23">
        <f>AVERAGE(G20:G22)</f>
        <v>1.0033333333333332</v>
      </c>
      <c r="H23">
        <f>AVERAGE(H20:H22)</f>
        <v>1.2933333333333332</v>
      </c>
      <c r="K23">
        <f t="shared" ref="K23:V23" si="1">AVERAGE(K20:K22)</f>
        <v>0.97333333333333327</v>
      </c>
      <c r="L23">
        <f t="shared" si="1"/>
        <v>7.5399999999999991</v>
      </c>
      <c r="M23">
        <f t="shared" si="1"/>
        <v>0.9966666666666667</v>
      </c>
      <c r="N23">
        <f t="shared" si="1"/>
        <v>1.9866666666666666</v>
      </c>
      <c r="O23">
        <f t="shared" si="1"/>
        <v>0.99333333333333329</v>
      </c>
      <c r="P23">
        <f t="shared" si="1"/>
        <v>0.79</v>
      </c>
      <c r="Q23">
        <f t="shared" si="1"/>
        <v>1</v>
      </c>
      <c r="R23">
        <f t="shared" si="1"/>
        <v>1.4400000000000002</v>
      </c>
      <c r="S23">
        <f t="shared" si="1"/>
        <v>1</v>
      </c>
      <c r="T23">
        <f t="shared" si="1"/>
        <v>1.3500000000000003</v>
      </c>
      <c r="U23">
        <f t="shared" si="1"/>
        <v>0.9966666666666667</v>
      </c>
      <c r="V23">
        <f t="shared" si="1"/>
        <v>3.7033333333333331</v>
      </c>
      <c r="W23">
        <f t="shared" si="0"/>
        <v>1.0033333333333332</v>
      </c>
      <c r="X23">
        <f t="shared" si="0"/>
        <v>5.1366666666666667</v>
      </c>
    </row>
    <row r="24" spans="1:24" x14ac:dyDescent="0.2">
      <c r="A24" t="s">
        <v>6</v>
      </c>
      <c r="B24">
        <f>STDEV(B20:B23)</f>
        <v>4.7140452079103209E-3</v>
      </c>
      <c r="C24">
        <f>STDEV(C20:C23)</f>
        <v>0.20928449536456364</v>
      </c>
      <c r="F24" t="s">
        <v>6</v>
      </c>
      <c r="G24">
        <f>STDEV(G20:G22)</f>
        <v>5.7735026918962632E-3</v>
      </c>
      <c r="H24">
        <f>STDEV(H20:H22)</f>
        <v>0.80002083306207328</v>
      </c>
      <c r="K24">
        <f t="shared" ref="K24:X24" si="2">STDEV(K20:K22)</f>
        <v>3.7859388972001792E-2</v>
      </c>
      <c r="L24">
        <f t="shared" si="2"/>
        <v>2.3527218280111244</v>
      </c>
      <c r="M24">
        <f t="shared" si="2"/>
        <v>5.7735026918962623E-3</v>
      </c>
      <c r="N24">
        <f t="shared" si="2"/>
        <v>0.45357836515130756</v>
      </c>
      <c r="O24">
        <f t="shared" si="2"/>
        <v>5.7735026918962623E-3</v>
      </c>
      <c r="P24">
        <f t="shared" si="2"/>
        <v>0.25632011235952612</v>
      </c>
      <c r="Q24">
        <f t="shared" si="2"/>
        <v>1.0000000000000009E-2</v>
      </c>
      <c r="R24">
        <f t="shared" si="2"/>
        <v>0.26457513110645792</v>
      </c>
      <c r="S24">
        <f t="shared" si="2"/>
        <v>1.0000000000000009E-2</v>
      </c>
      <c r="T24">
        <f t="shared" si="2"/>
        <v>0.28160255680657276</v>
      </c>
      <c r="U24">
        <f t="shared" si="2"/>
        <v>5.7735026918962623E-3</v>
      </c>
      <c r="V24">
        <f t="shared" si="2"/>
        <v>1.2813014217323473</v>
      </c>
      <c r="W24">
        <f t="shared" si="2"/>
        <v>1.527525231651948E-2</v>
      </c>
      <c r="X24">
        <f t="shared" si="2"/>
        <v>0.54307764945110137</v>
      </c>
    </row>
    <row r="26" spans="1:24" x14ac:dyDescent="0.2">
      <c r="A26" s="3" t="s">
        <v>17</v>
      </c>
      <c r="B26" s="3" t="s">
        <v>51</v>
      </c>
      <c r="C26" s="3" t="s">
        <v>52</v>
      </c>
      <c r="F26" s="3" t="s">
        <v>68</v>
      </c>
      <c r="G26" s="3" t="s">
        <v>54</v>
      </c>
      <c r="H26" s="3" t="s">
        <v>55</v>
      </c>
    </row>
    <row r="27" spans="1:24" x14ac:dyDescent="0.2">
      <c r="B27">
        <v>1</v>
      </c>
      <c r="C27">
        <v>1.1399999999999999</v>
      </c>
      <c r="G27">
        <v>1</v>
      </c>
      <c r="H27">
        <v>1.1299999999999999</v>
      </c>
    </row>
    <row r="28" spans="1:24" x14ac:dyDescent="0.2">
      <c r="B28">
        <v>0.99</v>
      </c>
      <c r="C28">
        <v>1.64</v>
      </c>
      <c r="G28">
        <v>0.99</v>
      </c>
      <c r="H28">
        <v>1.08</v>
      </c>
    </row>
    <row r="29" spans="1:24" x14ac:dyDescent="0.2">
      <c r="B29">
        <v>1.01</v>
      </c>
      <c r="C29">
        <v>1.54</v>
      </c>
      <c r="G29">
        <v>1</v>
      </c>
      <c r="H29">
        <v>0.4</v>
      </c>
    </row>
    <row r="30" spans="1:24" x14ac:dyDescent="0.2">
      <c r="A30" t="s">
        <v>5</v>
      </c>
      <c r="B30">
        <f>AVERAGE(B27:B29)</f>
        <v>1</v>
      </c>
      <c r="C30">
        <f>AVERAGE(C27:C29)</f>
        <v>1.4400000000000002</v>
      </c>
      <c r="F30" t="s">
        <v>5</v>
      </c>
      <c r="G30">
        <f>AVERAGE(G27:G29)</f>
        <v>0.9966666666666667</v>
      </c>
      <c r="H30">
        <f>AVERAGE(H27:H29)</f>
        <v>0.87</v>
      </c>
    </row>
    <row r="31" spans="1:24" x14ac:dyDescent="0.2">
      <c r="A31" t="s">
        <v>6</v>
      </c>
      <c r="B31">
        <f>STDEV(B27:B30)</f>
        <v>8.1649658092772682E-3</v>
      </c>
      <c r="C31">
        <f>STDEV(C27:C30)</f>
        <v>0.21602468994692775</v>
      </c>
      <c r="F31" t="s">
        <v>6</v>
      </c>
      <c r="G31">
        <f>STDEV(G27:G29)</f>
        <v>5.7735026918962623E-3</v>
      </c>
      <c r="H31">
        <f>STDEV(H27:H29)</f>
        <v>0.40779897008207378</v>
      </c>
    </row>
    <row r="33" spans="1:20" x14ac:dyDescent="0.2">
      <c r="A33" s="3" t="s">
        <v>19</v>
      </c>
      <c r="B33" s="3" t="s">
        <v>51</v>
      </c>
      <c r="C33" s="3" t="s">
        <v>52</v>
      </c>
      <c r="F33" s="3" t="s">
        <v>69</v>
      </c>
      <c r="G33" s="3" t="s">
        <v>54</v>
      </c>
      <c r="H33" s="3" t="s">
        <v>55</v>
      </c>
    </row>
    <row r="34" spans="1:20" x14ac:dyDescent="0.2">
      <c r="B34">
        <v>0.99</v>
      </c>
      <c r="C34">
        <v>6.02</v>
      </c>
      <c r="G34">
        <v>1</v>
      </c>
      <c r="H34">
        <v>0.87</v>
      </c>
    </row>
    <row r="35" spans="1:20" x14ac:dyDescent="0.2">
      <c r="B35">
        <v>1</v>
      </c>
      <c r="C35">
        <v>10.25</v>
      </c>
      <c r="G35">
        <v>0.99</v>
      </c>
      <c r="H35">
        <v>0.65</v>
      </c>
    </row>
    <row r="36" spans="1:20" x14ac:dyDescent="0.2">
      <c r="B36">
        <v>0.93</v>
      </c>
      <c r="C36">
        <v>6.35</v>
      </c>
      <c r="G36">
        <v>1</v>
      </c>
      <c r="H36">
        <v>1.29</v>
      </c>
    </row>
    <row r="37" spans="1:20" x14ac:dyDescent="0.2">
      <c r="A37" t="s">
        <v>5</v>
      </c>
      <c r="B37">
        <f>AVERAGE(B34:B36)</f>
        <v>0.97333333333333327</v>
      </c>
      <c r="C37">
        <f>AVERAGE(C34:C36)</f>
        <v>7.5399999999999991</v>
      </c>
      <c r="F37" t="s">
        <v>5</v>
      </c>
      <c r="G37">
        <f>AVERAGE(G34:G36)</f>
        <v>0.9966666666666667</v>
      </c>
      <c r="H37">
        <f>AVERAGE(H34:H36)</f>
        <v>0.93666666666666665</v>
      </c>
    </row>
    <row r="38" spans="1:20" x14ac:dyDescent="0.2">
      <c r="A38" t="s">
        <v>6</v>
      </c>
      <c r="B38">
        <f>STDEV(B34:B37)</f>
        <v>3.0912061651652323E-2</v>
      </c>
      <c r="C38">
        <f>STDEV(C34:C37)</f>
        <v>1.9209893284451125</v>
      </c>
      <c r="F38" t="s">
        <v>6</v>
      </c>
      <c r="G38">
        <f>STDEV(G34:G36)</f>
        <v>5.7735026918962623E-3</v>
      </c>
      <c r="H38">
        <f>STDEV(H34:H36)</f>
        <v>0.32516662395352514</v>
      </c>
    </row>
    <row r="40" spans="1:20" x14ac:dyDescent="0.2">
      <c r="A40" s="3" t="s">
        <v>20</v>
      </c>
      <c r="B40" s="3" t="s">
        <v>51</v>
      </c>
      <c r="C40" s="3" t="s">
        <v>52</v>
      </c>
      <c r="F40" s="3" t="s">
        <v>70</v>
      </c>
      <c r="G40" s="3" t="s">
        <v>54</v>
      </c>
      <c r="H40" s="3" t="s">
        <v>55</v>
      </c>
    </row>
    <row r="41" spans="1:20" x14ac:dyDescent="0.2">
      <c r="B41">
        <v>0.99</v>
      </c>
      <c r="C41">
        <v>1.82</v>
      </c>
      <c r="G41">
        <v>1</v>
      </c>
      <c r="H41">
        <v>1.18</v>
      </c>
    </row>
    <row r="42" spans="1:20" x14ac:dyDescent="0.2">
      <c r="B42">
        <v>1</v>
      </c>
      <c r="C42">
        <v>1.64</v>
      </c>
      <c r="G42">
        <v>1.02</v>
      </c>
      <c r="H42">
        <v>1.19</v>
      </c>
    </row>
    <row r="43" spans="1:20" x14ac:dyDescent="0.2">
      <c r="B43">
        <v>1</v>
      </c>
      <c r="C43">
        <v>2.5</v>
      </c>
      <c r="G43">
        <v>1</v>
      </c>
      <c r="H43">
        <v>1.5</v>
      </c>
    </row>
    <row r="44" spans="1:20" x14ac:dyDescent="0.2">
      <c r="A44" t="s">
        <v>5</v>
      </c>
      <c r="B44">
        <f>AVERAGE(B41:B43)</f>
        <v>0.9966666666666667</v>
      </c>
      <c r="C44">
        <f>AVERAGE(C41:C43)</f>
        <v>1.9866666666666666</v>
      </c>
      <c r="F44" t="s">
        <v>5</v>
      </c>
      <c r="G44">
        <f>AVERAGE(G41:G43)</f>
        <v>1.0066666666666666</v>
      </c>
      <c r="H44">
        <f>AVERAGE(H41:H43)</f>
        <v>1.29</v>
      </c>
      <c r="K44" s="3" t="s">
        <v>71</v>
      </c>
      <c r="L44" s="3" t="s">
        <v>72</v>
      </c>
      <c r="M44" s="3" t="s">
        <v>73</v>
      </c>
      <c r="N44" s="3" t="s">
        <v>74</v>
      </c>
      <c r="O44" s="3" t="s">
        <v>75</v>
      </c>
      <c r="P44" s="3" t="s">
        <v>76</v>
      </c>
      <c r="Q44" s="3" t="s">
        <v>77</v>
      </c>
      <c r="R44" s="3" t="s">
        <v>78</v>
      </c>
      <c r="S44" s="3" t="s">
        <v>79</v>
      </c>
      <c r="T44" s="3" t="s">
        <v>80</v>
      </c>
    </row>
    <row r="45" spans="1:20" x14ac:dyDescent="0.2">
      <c r="A45" t="s">
        <v>6</v>
      </c>
      <c r="B45">
        <f>STDEV(B41:B44)</f>
        <v>4.7140452079103209E-3</v>
      </c>
      <c r="C45">
        <f>STDEV(C41:C44)</f>
        <v>0.37034518432883101</v>
      </c>
      <c r="F45" t="s">
        <v>6</v>
      </c>
      <c r="G45">
        <f>STDEV(G41:G43)</f>
        <v>1.1547005383792525E-2</v>
      </c>
      <c r="H45">
        <f>STDEV(H41:H43)</f>
        <v>0.18193405398660165</v>
      </c>
      <c r="K45">
        <v>1</v>
      </c>
      <c r="L45">
        <v>1.63</v>
      </c>
      <c r="M45">
        <v>1</v>
      </c>
      <c r="N45">
        <v>1.1299999999999999</v>
      </c>
      <c r="O45">
        <v>1</v>
      </c>
      <c r="P45">
        <v>0.87</v>
      </c>
      <c r="Q45">
        <v>1</v>
      </c>
      <c r="R45">
        <v>1.18</v>
      </c>
      <c r="S45">
        <v>1.01</v>
      </c>
      <c r="T45">
        <v>1.93</v>
      </c>
    </row>
    <row r="46" spans="1:20" x14ac:dyDescent="0.2">
      <c r="K46">
        <v>1</v>
      </c>
      <c r="L46">
        <v>1.87</v>
      </c>
      <c r="M46">
        <v>0.99</v>
      </c>
      <c r="N46">
        <v>1.08</v>
      </c>
      <c r="O46">
        <v>0.99</v>
      </c>
      <c r="P46">
        <v>0.65</v>
      </c>
      <c r="Q46">
        <v>1.02</v>
      </c>
      <c r="R46">
        <v>1.19</v>
      </c>
      <c r="S46">
        <v>1</v>
      </c>
      <c r="T46">
        <v>2.12</v>
      </c>
    </row>
    <row r="47" spans="1:20" x14ac:dyDescent="0.2">
      <c r="A47" s="3" t="s">
        <v>81</v>
      </c>
      <c r="B47" s="3" t="s">
        <v>51</v>
      </c>
      <c r="C47" s="3" t="s">
        <v>52</v>
      </c>
      <c r="F47" s="3" t="s">
        <v>82</v>
      </c>
      <c r="G47" s="3" t="s">
        <v>54</v>
      </c>
      <c r="H47" s="3" t="s">
        <v>55</v>
      </c>
      <c r="K47">
        <v>1.01</v>
      </c>
      <c r="L47">
        <v>0.38</v>
      </c>
      <c r="M47">
        <v>1</v>
      </c>
      <c r="N47">
        <v>0.4</v>
      </c>
      <c r="O47">
        <v>1</v>
      </c>
      <c r="P47">
        <v>1.29</v>
      </c>
      <c r="Q47">
        <v>1</v>
      </c>
      <c r="R47">
        <v>1.5</v>
      </c>
      <c r="S47">
        <v>1.01</v>
      </c>
      <c r="T47">
        <v>3.63</v>
      </c>
    </row>
    <row r="48" spans="1:20" x14ac:dyDescent="0.2">
      <c r="B48">
        <v>1</v>
      </c>
      <c r="C48">
        <v>1.03</v>
      </c>
      <c r="G48">
        <v>1.01</v>
      </c>
      <c r="H48">
        <v>1.93</v>
      </c>
      <c r="K48">
        <f t="shared" ref="K48:T48" si="3">AVERAGE(K45:K47)</f>
        <v>1.0033333333333332</v>
      </c>
      <c r="L48">
        <f t="shared" si="3"/>
        <v>1.2933333333333332</v>
      </c>
      <c r="M48">
        <f t="shared" si="3"/>
        <v>0.9966666666666667</v>
      </c>
      <c r="N48">
        <f t="shared" si="3"/>
        <v>0.87</v>
      </c>
      <c r="O48">
        <f t="shared" si="3"/>
        <v>0.9966666666666667</v>
      </c>
      <c r="P48">
        <f t="shared" si="3"/>
        <v>0.93666666666666665</v>
      </c>
      <c r="Q48">
        <f t="shared" si="3"/>
        <v>1.0066666666666666</v>
      </c>
      <c r="R48">
        <f t="shared" si="3"/>
        <v>1.29</v>
      </c>
      <c r="S48">
        <f t="shared" si="3"/>
        <v>1.0066666666666666</v>
      </c>
      <c r="T48">
        <f t="shared" si="3"/>
        <v>2.56</v>
      </c>
    </row>
    <row r="49" spans="1:20" x14ac:dyDescent="0.2">
      <c r="B49">
        <v>0.99</v>
      </c>
      <c r="C49">
        <v>1.46</v>
      </c>
      <c r="G49">
        <v>1</v>
      </c>
      <c r="H49">
        <v>2.12</v>
      </c>
      <c r="K49">
        <f>STDEV(K45:K47)</f>
        <v>5.7735026918962632E-3</v>
      </c>
      <c r="L49">
        <f t="shared" ref="L49:S49" si="4">STDEV(L45:L47)</f>
        <v>0.80002083306207328</v>
      </c>
      <c r="M49">
        <f>STDEV(M45:M47)</f>
        <v>5.7735026918962623E-3</v>
      </c>
      <c r="N49">
        <f t="shared" si="4"/>
        <v>0.40779897008207378</v>
      </c>
      <c r="O49" t="e">
        <f>STDEV(Q31O27:O47)</f>
        <v>#NAME?</v>
      </c>
      <c r="P49">
        <f t="shared" si="4"/>
        <v>0.32516662395352514</v>
      </c>
      <c r="Q49">
        <f t="shared" si="4"/>
        <v>1.1547005383792525E-2</v>
      </c>
      <c r="R49">
        <f>STDEV(R45:R47)</f>
        <v>0.18193405398660165</v>
      </c>
      <c r="S49">
        <f t="shared" si="4"/>
        <v>5.7735026918962632E-3</v>
      </c>
      <c r="T49">
        <f>STDEV(T45:T47)</f>
        <v>0.93150415994777014</v>
      </c>
    </row>
    <row r="50" spans="1:20" x14ac:dyDescent="0.2">
      <c r="B50">
        <v>1.01</v>
      </c>
      <c r="C50">
        <v>1.56</v>
      </c>
      <c r="G50">
        <v>1.01</v>
      </c>
      <c r="H50">
        <v>3.63</v>
      </c>
    </row>
    <row r="51" spans="1:20" x14ac:dyDescent="0.2">
      <c r="A51" t="s">
        <v>5</v>
      </c>
      <c r="B51">
        <f>AVERAGE(B48:B50)</f>
        <v>1</v>
      </c>
      <c r="C51">
        <f>AVERAGE(C48:C50)</f>
        <v>1.3500000000000003</v>
      </c>
      <c r="F51" t="s">
        <v>5</v>
      </c>
      <c r="G51">
        <f>AVERAGE(G48:G50)</f>
        <v>1.0066666666666666</v>
      </c>
      <c r="H51">
        <f>AVERAGE(H48:H50)</f>
        <v>2.56</v>
      </c>
    </row>
    <row r="52" spans="1:20" x14ac:dyDescent="0.2">
      <c r="A52" t="s">
        <v>6</v>
      </c>
      <c r="B52">
        <f>STDEV(B48:B51)</f>
        <v>8.1649658092772682E-3</v>
      </c>
      <c r="C52">
        <f>STDEV(C48:C51)</f>
        <v>0.22992752481307177</v>
      </c>
      <c r="F52" t="s">
        <v>6</v>
      </c>
      <c r="G52">
        <f>STDEV(G48:G50)</f>
        <v>5.7735026918962632E-3</v>
      </c>
      <c r="H52">
        <f>STDEV(H48:H50)</f>
        <v>0.93150415994777014</v>
      </c>
    </row>
    <row r="54" spans="1:20" x14ac:dyDescent="0.2">
      <c r="A54" s="3" t="s">
        <v>48</v>
      </c>
      <c r="B54" s="3" t="s">
        <v>51</v>
      </c>
      <c r="C54" s="3" t="s">
        <v>52</v>
      </c>
    </row>
    <row r="55" spans="1:20" x14ac:dyDescent="0.2">
      <c r="B55">
        <v>0.99</v>
      </c>
      <c r="C55">
        <v>4.1900000000000004</v>
      </c>
    </row>
    <row r="56" spans="1:20" x14ac:dyDescent="0.2">
      <c r="B56">
        <v>1</v>
      </c>
      <c r="C56">
        <v>4.67</v>
      </c>
    </row>
    <row r="57" spans="1:20" x14ac:dyDescent="0.2">
      <c r="B57">
        <v>1</v>
      </c>
      <c r="C57">
        <v>2.25</v>
      </c>
    </row>
    <row r="58" spans="1:20" x14ac:dyDescent="0.2">
      <c r="A58" t="s">
        <v>5</v>
      </c>
      <c r="B58">
        <f>AVERAGE(B55:B57)</f>
        <v>0.9966666666666667</v>
      </c>
      <c r="C58">
        <f>AVERAGE(C55:C57)</f>
        <v>3.7033333333333331</v>
      </c>
    </row>
    <row r="59" spans="1:20" x14ac:dyDescent="0.2">
      <c r="A59" t="s">
        <v>6</v>
      </c>
      <c r="B59">
        <f>STDEV(B55:B58)</f>
        <v>4.7140452079103209E-3</v>
      </c>
      <c r="C59">
        <f>STDEV(C55:C58)</f>
        <v>1.0461782299822959</v>
      </c>
    </row>
    <row r="61" spans="1:20" x14ac:dyDescent="0.2">
      <c r="A61" s="3" t="s">
        <v>49</v>
      </c>
      <c r="B61" s="3" t="s">
        <v>51</v>
      </c>
      <c r="C61" s="3" t="s">
        <v>52</v>
      </c>
    </row>
    <row r="62" spans="1:20" x14ac:dyDescent="0.2">
      <c r="B62">
        <v>0.99</v>
      </c>
      <c r="C62">
        <v>4.63</v>
      </c>
    </row>
    <row r="63" spans="1:20" x14ac:dyDescent="0.2">
      <c r="B63">
        <v>1</v>
      </c>
      <c r="C63">
        <v>5.71</v>
      </c>
    </row>
    <row r="64" spans="1:20" x14ac:dyDescent="0.2">
      <c r="B64">
        <v>1.02</v>
      </c>
      <c r="C64">
        <v>5.07</v>
      </c>
    </row>
    <row r="65" spans="1:3" x14ac:dyDescent="0.2">
      <c r="A65" t="s">
        <v>5</v>
      </c>
      <c r="B65">
        <f>AVERAGE(B62:B64)</f>
        <v>1.0033333333333332</v>
      </c>
      <c r="C65">
        <f>AVERAGE(C62:C64)</f>
        <v>5.1366666666666667</v>
      </c>
    </row>
    <row r="66" spans="1:3" x14ac:dyDescent="0.2">
      <c r="A66" t="s">
        <v>6</v>
      </c>
      <c r="B66">
        <f>STDEV(B62:B65)</f>
        <v>1.2472191289246483E-2</v>
      </c>
      <c r="C66">
        <f>STDEV(C62:C65)</f>
        <v>0.44342104395509041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"/>
  <sheetViews>
    <sheetView workbookViewId="0">
      <selection activeCell="H34" sqref="H34"/>
    </sheetView>
  </sheetViews>
  <sheetFormatPr baseColWidth="10" defaultColWidth="8.83203125" defaultRowHeight="15" x14ac:dyDescent="0.2"/>
  <sheetData>
    <row r="1" spans="1:9" x14ac:dyDescent="0.2">
      <c r="B1" t="s">
        <v>123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</row>
    <row r="2" spans="1:9" x14ac:dyDescent="0.2">
      <c r="B2">
        <v>1.462</v>
      </c>
      <c r="C2">
        <v>141.96100000000001</v>
      </c>
      <c r="D2">
        <v>0.89100000000000001</v>
      </c>
      <c r="E2">
        <v>15.36</v>
      </c>
      <c r="F2">
        <v>1.0458000000000001</v>
      </c>
      <c r="G2">
        <v>24.024000000000001</v>
      </c>
      <c r="H2">
        <v>1.0757000000000001</v>
      </c>
      <c r="I2">
        <v>61.4</v>
      </c>
    </row>
    <row r="3" spans="1:9" x14ac:dyDescent="0.2">
      <c r="B3">
        <v>0.69799999999999995</v>
      </c>
      <c r="C3">
        <v>136.98099999999999</v>
      </c>
      <c r="D3">
        <v>1.1220000000000001</v>
      </c>
      <c r="E3">
        <v>18.260000000000002</v>
      </c>
      <c r="F3">
        <v>0.95609999999999995</v>
      </c>
      <c r="G3">
        <v>24.858000000000001</v>
      </c>
      <c r="H3">
        <v>0.92959999999999998</v>
      </c>
      <c r="I3">
        <v>64.33</v>
      </c>
    </row>
    <row r="4" spans="1:9" x14ac:dyDescent="0.2">
      <c r="B4">
        <v>1.1519999999999999</v>
      </c>
      <c r="C4">
        <v>125.8</v>
      </c>
      <c r="D4">
        <v>1.016</v>
      </c>
      <c r="E4">
        <v>16.149999999999999</v>
      </c>
      <c r="F4">
        <v>1.1120000000000001</v>
      </c>
      <c r="G4">
        <v>25.678000000000001</v>
      </c>
      <c r="H4">
        <v>1.0567</v>
      </c>
      <c r="I4">
        <v>68.98</v>
      </c>
    </row>
    <row r="5" spans="1:9" x14ac:dyDescent="0.2">
      <c r="A5" t="s">
        <v>15</v>
      </c>
      <c r="B5">
        <f>AVERAGE(B2,B3,B4)</f>
        <v>1.1040000000000001</v>
      </c>
      <c r="C5">
        <f>AVERAGE(C2,C3:C4)</f>
        <v>134.91400000000002</v>
      </c>
      <c r="D5">
        <f>AVERAGE(D2,D3,D112)</f>
        <v>1.0065</v>
      </c>
      <c r="E5">
        <f>AVERAGE(E2,E3,E4)</f>
        <v>16.59</v>
      </c>
      <c r="F5">
        <f>AVERAGE(F2,F3,F4)</f>
        <v>1.0379666666666667</v>
      </c>
      <c r="G5">
        <f>AVERAGE(G2,G3,G4)</f>
        <v>24.853333333333335</v>
      </c>
      <c r="H5">
        <f>AVERAGE(H2,H3,H4)</f>
        <v>1.0206666666666668</v>
      </c>
      <c r="I5">
        <f>AVERAGE(I2,I3,I4)</f>
        <v>64.903333333333322</v>
      </c>
    </row>
    <row r="6" spans="1:9" x14ac:dyDescent="0.2">
      <c r="A6" t="s">
        <v>13</v>
      </c>
      <c r="B6">
        <f t="shared" ref="B6:I6" si="0">STDEV(B2,B3,B4)</f>
        <v>0.38425512358327696</v>
      </c>
      <c r="C6">
        <f t="shared" si="0"/>
        <v>8.2764030230529553</v>
      </c>
      <c r="D6">
        <f t="shared" si="0"/>
        <v>0.11563015754262961</v>
      </c>
      <c r="E6">
        <f t="shared" si="0"/>
        <v>1.4992331373072048</v>
      </c>
      <c r="F6">
        <f t="shared" si="0"/>
        <v>7.8244637728941815E-2</v>
      </c>
      <c r="G6">
        <f t="shared" si="0"/>
        <v>0.82700987499142553</v>
      </c>
      <c r="H6">
        <f t="shared" si="0"/>
        <v>7.9436158853089939E-2</v>
      </c>
      <c r="I6">
        <f t="shared" si="0"/>
        <v>3.8223858169124365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27"/>
  <sheetViews>
    <sheetView topLeftCell="B1" zoomScaleNormal="100" workbookViewId="0">
      <selection activeCell="Q30" sqref="Q30"/>
    </sheetView>
  </sheetViews>
  <sheetFormatPr baseColWidth="10" defaultColWidth="8.83203125" defaultRowHeight="15" x14ac:dyDescent="0.2"/>
  <sheetData>
    <row r="1" spans="1:22" x14ac:dyDescent="0.2">
      <c r="C1" t="s">
        <v>83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  <c r="M1" t="s">
        <v>93</v>
      </c>
      <c r="N1" t="s">
        <v>94</v>
      </c>
      <c r="O1" t="s">
        <v>95</v>
      </c>
      <c r="S1" t="s">
        <v>96</v>
      </c>
      <c r="T1" t="s">
        <v>97</v>
      </c>
      <c r="U1" t="s">
        <v>98</v>
      </c>
      <c r="V1" t="s">
        <v>99</v>
      </c>
    </row>
    <row r="3" spans="1:22" x14ac:dyDescent="0.2">
      <c r="A3" t="s">
        <v>100</v>
      </c>
      <c r="B3" t="s">
        <v>101</v>
      </c>
      <c r="C3">
        <v>1839.7834519999999</v>
      </c>
      <c r="D3">
        <v>1938.1701640000001</v>
      </c>
      <c r="E3">
        <v>2083.9622250000002</v>
      </c>
      <c r="F3">
        <v>2046.974381</v>
      </c>
      <c r="G3">
        <v>2263.5660760000001</v>
      </c>
      <c r="H3">
        <v>2599.584523</v>
      </c>
      <c r="I3">
        <v>1793.700546</v>
      </c>
      <c r="J3">
        <v>1870.0341960000001</v>
      </c>
      <c r="K3">
        <f>'[7]comparison Eso vs VFE'!I2048</f>
        <v>576.04987189999997</v>
      </c>
      <c r="L3">
        <f>'[7]comparison Eso vs VFE'!J2048</f>
        <v>374.06431070000002</v>
      </c>
      <c r="M3">
        <f>'[7]comparison Eso vs VFE'!K2048</f>
        <v>548.37396899999999</v>
      </c>
      <c r="N3">
        <f>'[7]comparison Eso vs VFE'!L2048</f>
        <v>599.99482609999995</v>
      </c>
      <c r="O3">
        <v>1745.53170156793</v>
      </c>
      <c r="P3">
        <v>2008.4506802445101</v>
      </c>
      <c r="Q3">
        <v>1429.7990574882699</v>
      </c>
      <c r="R3">
        <v>1491.0200828140901</v>
      </c>
      <c r="S3">
        <f>AVERAGE(C3:G3)</f>
        <v>2034.4912596000001</v>
      </c>
      <c r="T3">
        <f t="shared" ref="T3:T9" si="0">AVERAGE(G3:J3)</f>
        <v>2131.7213352500003</v>
      </c>
      <c r="U3">
        <f t="shared" ref="U3:U11" si="1">AVERAGE(K3:N3)</f>
        <v>524.620744425</v>
      </c>
      <c r="V3">
        <f t="shared" ref="V3:V16" si="2">AVERAGE(O3:R3)</f>
        <v>1668.7003805287</v>
      </c>
    </row>
    <row r="4" spans="1:22" x14ac:dyDescent="0.2">
      <c r="A4" t="s">
        <v>102</v>
      </c>
      <c r="B4" t="s">
        <v>101</v>
      </c>
      <c r="C4">
        <v>3268.6668260000001</v>
      </c>
      <c r="D4">
        <v>3244.2948419999998</v>
      </c>
      <c r="E4">
        <v>2376.6746619999999</v>
      </c>
      <c r="F4">
        <v>2564.889725</v>
      </c>
      <c r="G4">
        <v>2553.413806</v>
      </c>
      <c r="H4">
        <v>2462.8351029999999</v>
      </c>
      <c r="I4">
        <v>2322.7756300000001</v>
      </c>
      <c r="J4">
        <v>2207.430198</v>
      </c>
      <c r="K4">
        <f>'[7]comparison Eso vs VFE'!I2103</f>
        <v>788.99415039999997</v>
      </c>
      <c r="L4">
        <f>'[7]comparison Eso vs VFE'!J2103</f>
        <v>686.38985170000001</v>
      </c>
      <c r="M4">
        <f>'[7]comparison Eso vs VFE'!K2103</f>
        <v>878.83513809999999</v>
      </c>
      <c r="N4">
        <f>'[7]comparison Eso vs VFE'!L2103</f>
        <v>917.97769549999998</v>
      </c>
      <c r="O4">
        <v>1969.04556610279</v>
      </c>
      <c r="P4">
        <v>1902.79746457074</v>
      </c>
      <c r="Q4">
        <v>1851.5367086977899</v>
      </c>
      <c r="R4">
        <v>1760.0334599483299</v>
      </c>
      <c r="S4">
        <f t="shared" ref="S4:S10" si="3">AVERAGE(C4:F4)</f>
        <v>2863.6315137499996</v>
      </c>
      <c r="T4">
        <f t="shared" si="0"/>
        <v>2386.61368425</v>
      </c>
      <c r="U4">
        <f t="shared" si="1"/>
        <v>818.0492089249999</v>
      </c>
      <c r="V4">
        <f t="shared" si="2"/>
        <v>1870.8532998299124</v>
      </c>
    </row>
    <row r="5" spans="1:22" x14ac:dyDescent="0.2">
      <c r="A5" t="s">
        <v>103</v>
      </c>
      <c r="B5" t="s">
        <v>101</v>
      </c>
      <c r="C5">
        <v>23923.124650000002</v>
      </c>
      <c r="D5">
        <v>23967.698670000002</v>
      </c>
      <c r="E5">
        <v>47095.549270000003</v>
      </c>
      <c r="F5">
        <v>47765.299619999998</v>
      </c>
      <c r="G5">
        <v>24246.025570000002</v>
      </c>
      <c r="H5">
        <v>23840.820629999998</v>
      </c>
      <c r="I5">
        <v>22904.506010000001</v>
      </c>
      <c r="J5">
        <v>22451.579689999999</v>
      </c>
      <c r="K5">
        <f>'[7]comparison Eso vs VFE'!I2494</f>
        <v>7826.5112929999996</v>
      </c>
      <c r="L5">
        <f>'[7]comparison Eso vs VFE'!J2494</f>
        <v>6646.9049000000005</v>
      </c>
      <c r="M5">
        <f>'[7]comparison Eso vs VFE'!K2494</f>
        <v>7076.1793820000003</v>
      </c>
      <c r="N5">
        <f>'[7]comparison Eso vs VFE'!L2494</f>
        <v>8080.5058589999999</v>
      </c>
      <c r="O5">
        <v>18697.1375436571</v>
      </c>
      <c r="P5">
        <v>18419.5251215182</v>
      </c>
      <c r="Q5">
        <v>18257.697009729</v>
      </c>
      <c r="R5">
        <v>17901.146557186301</v>
      </c>
      <c r="S5">
        <f t="shared" si="3"/>
        <v>35687.918052500005</v>
      </c>
      <c r="T5">
        <f t="shared" si="0"/>
        <v>23360.732974999999</v>
      </c>
      <c r="U5">
        <f t="shared" si="1"/>
        <v>7407.5253585</v>
      </c>
      <c r="V5">
        <f t="shared" si="2"/>
        <v>18318.876558022654</v>
      </c>
    </row>
    <row r="6" spans="1:22" x14ac:dyDescent="0.2">
      <c r="A6" t="s">
        <v>104</v>
      </c>
      <c r="B6" t="s">
        <v>101</v>
      </c>
      <c r="C6">
        <v>22570.146669999998</v>
      </c>
      <c r="D6">
        <v>22376.166850000001</v>
      </c>
      <c r="E6">
        <v>34996.482049999999</v>
      </c>
      <c r="F6">
        <v>37286.314449999998</v>
      </c>
      <c r="G6">
        <v>27604.771239999998</v>
      </c>
      <c r="H6">
        <v>26320.504430000001</v>
      </c>
      <c r="I6">
        <v>23569.50647</v>
      </c>
      <c r="J6">
        <v>22443.966100000001</v>
      </c>
      <c r="K6">
        <f>'[7]comparison Eso vs VFE'!I2522</f>
        <v>4212.2837820000004</v>
      </c>
      <c r="L6">
        <f>'[7]comparison Eso vs VFE'!J2522</f>
        <v>3613.5338750000001</v>
      </c>
      <c r="M6">
        <f>'[7]comparison Eso vs VFE'!K2522</f>
        <v>3903.2732289999999</v>
      </c>
      <c r="N6">
        <f>'[7]comparison Eso vs VFE'!L2522</f>
        <v>5700.6702660000001</v>
      </c>
      <c r="O6">
        <v>21287.208627924902</v>
      </c>
      <c r="P6">
        <v>20335.339966244701</v>
      </c>
      <c r="Q6">
        <v>18787.7838402946</v>
      </c>
      <c r="R6">
        <v>17895.0760676276</v>
      </c>
      <c r="S6">
        <f t="shared" si="3"/>
        <v>29307.277504999998</v>
      </c>
      <c r="T6">
        <f t="shared" si="0"/>
        <v>24984.68706</v>
      </c>
      <c r="U6">
        <f t="shared" si="1"/>
        <v>4357.4402879999998</v>
      </c>
      <c r="V6">
        <f t="shared" si="2"/>
        <v>19576.35212552295</v>
      </c>
    </row>
    <row r="7" spans="1:22" x14ac:dyDescent="0.2">
      <c r="A7" t="s">
        <v>105</v>
      </c>
      <c r="B7" t="s">
        <v>101</v>
      </c>
      <c r="C7">
        <v>2983.6216920000002</v>
      </c>
      <c r="D7">
        <v>2921.0174350000002</v>
      </c>
      <c r="E7">
        <v>1403.01171</v>
      </c>
      <c r="F7">
        <v>1391.973272</v>
      </c>
      <c r="G7">
        <v>2441.842654</v>
      </c>
      <c r="H7">
        <v>2446.3959220000002</v>
      </c>
      <c r="I7">
        <v>3487.5490119999999</v>
      </c>
      <c r="J7">
        <v>3594.846497</v>
      </c>
      <c r="K7">
        <f>'[7]comparison Eso vs VFE'!I2563</f>
        <v>560.51594279999995</v>
      </c>
      <c r="L7">
        <f>'[7]comparison Eso vs VFE'!J2563</f>
        <v>479.38338850000002</v>
      </c>
      <c r="M7">
        <f>'[7]comparison Eso vs VFE'!K2563</f>
        <v>476.53458440000003</v>
      </c>
      <c r="N7">
        <f>'[7]comparison Eso vs VFE'!L2563</f>
        <v>604.31133560000001</v>
      </c>
      <c r="O7">
        <v>1883.00832358758</v>
      </c>
      <c r="P7">
        <v>1890.09647907157</v>
      </c>
      <c r="Q7">
        <v>2780.00377547572</v>
      </c>
      <c r="R7">
        <v>2866.2515007206098</v>
      </c>
      <c r="S7">
        <f t="shared" si="3"/>
        <v>2174.9060272500001</v>
      </c>
      <c r="T7">
        <f t="shared" si="0"/>
        <v>2992.6585212499999</v>
      </c>
      <c r="U7">
        <f t="shared" si="1"/>
        <v>530.18631282500007</v>
      </c>
      <c r="V7">
        <f t="shared" si="2"/>
        <v>2354.8400197138699</v>
      </c>
    </row>
    <row r="8" spans="1:22" x14ac:dyDescent="0.2">
      <c r="A8" t="s">
        <v>106</v>
      </c>
      <c r="B8" t="s">
        <v>101</v>
      </c>
      <c r="C8">
        <v>5201.4285239999999</v>
      </c>
      <c r="D8">
        <v>5434.0512769999996</v>
      </c>
      <c r="E8">
        <v>9628.1562040000008</v>
      </c>
      <c r="F8">
        <v>8645.7058140000008</v>
      </c>
      <c r="G8">
        <v>3853.716551</v>
      </c>
      <c r="H8">
        <v>4353.1557210000001</v>
      </c>
      <c r="I8">
        <v>4284.0297600000004</v>
      </c>
      <c r="J8">
        <v>4532.6200639999997</v>
      </c>
      <c r="K8">
        <v>1581.2245359999999</v>
      </c>
      <c r="L8">
        <v>982.37277719999997</v>
      </c>
      <c r="M8">
        <v>1326.633969</v>
      </c>
      <c r="N8">
        <v>1489.1957910000001</v>
      </c>
      <c r="O8">
        <v>2971.76410221793</v>
      </c>
      <c r="P8">
        <v>3363.2676660601001</v>
      </c>
      <c r="Q8">
        <v>3414.8964977538999</v>
      </c>
      <c r="R8">
        <v>3613.9593371361302</v>
      </c>
      <c r="S8">
        <f t="shared" si="3"/>
        <v>7227.3354547500003</v>
      </c>
      <c r="T8">
        <f t="shared" si="0"/>
        <v>4255.8805240000002</v>
      </c>
      <c r="U8">
        <f t="shared" si="1"/>
        <v>1344.8567683000001</v>
      </c>
      <c r="V8">
        <f t="shared" si="2"/>
        <v>3340.9719007920148</v>
      </c>
    </row>
    <row r="9" spans="1:22" x14ac:dyDescent="0.2">
      <c r="A9" t="s">
        <v>107</v>
      </c>
      <c r="B9" t="s">
        <v>101</v>
      </c>
      <c r="C9">
        <v>4508.1492790000002</v>
      </c>
      <c r="D9">
        <v>4639.517288</v>
      </c>
      <c r="E9">
        <v>20715.238669999999</v>
      </c>
      <c r="F9">
        <v>21947.591069999999</v>
      </c>
      <c r="G9">
        <v>4542.9374429999998</v>
      </c>
      <c r="H9">
        <v>4528.7410010000003</v>
      </c>
      <c r="I9">
        <v>5858.1661180000001</v>
      </c>
      <c r="J9">
        <v>5622.0507070000003</v>
      </c>
      <c r="K9">
        <f>'[7]comparison Eso vs VFE'!I3014</f>
        <v>262.78230109999998</v>
      </c>
      <c r="L9">
        <f>'[7]comparison Eso vs VFE'!J3014</f>
        <v>495.72600399999999</v>
      </c>
      <c r="M9">
        <f>'[7]comparison Eso vs VFE'!K3014</f>
        <v>277.77895369999999</v>
      </c>
      <c r="N9">
        <f>'[7]comparison Eso vs VFE'!L3014</f>
        <v>100.7185559</v>
      </c>
      <c r="O9">
        <v>3503.2515322664499</v>
      </c>
      <c r="P9">
        <v>3498.9256416646099</v>
      </c>
      <c r="Q9">
        <v>4669.6760012929399</v>
      </c>
      <c r="R9">
        <v>4482.5867502262199</v>
      </c>
      <c r="S9">
        <f t="shared" si="3"/>
        <v>12952.624076749998</v>
      </c>
      <c r="T9">
        <f t="shared" si="0"/>
        <v>5137.9738172500001</v>
      </c>
      <c r="U9">
        <f t="shared" si="1"/>
        <v>284.25145367499999</v>
      </c>
      <c r="V9">
        <f t="shared" si="2"/>
        <v>4038.6099813625551</v>
      </c>
    </row>
    <row r="10" spans="1:22" x14ac:dyDescent="0.2">
      <c r="A10" t="str">
        <f>'[8]All genes June 2017'!A3783</f>
        <v>CTNNB1</v>
      </c>
      <c r="B10" t="str">
        <f>'[8]All genes June 2017'!D3783</f>
        <v>EE</v>
      </c>
      <c r="C10">
        <f>'[8]All genes June 2017'!E3783</f>
        <v>10505.36879</v>
      </c>
      <c r="D10">
        <f>'[8]All genes June 2017'!F3783</f>
        <v>10622.73294</v>
      </c>
      <c r="E10">
        <f>'[8]All genes June 2017'!G3783</f>
        <v>9640.244353</v>
      </c>
      <c r="F10">
        <f>'[8]All genes June 2017'!H3783</f>
        <v>9915.8166529999999</v>
      </c>
      <c r="G10">
        <f>'[8]All genes June 2017'!I3783</f>
        <v>10271.944240000001</v>
      </c>
      <c r="H10">
        <f>'[8]All genes June 2017'!J3783</f>
        <v>9822.8789830000005</v>
      </c>
      <c r="I10">
        <f>'[8]All genes June 2017'!K3783</f>
        <v>9695.4783100000004</v>
      </c>
      <c r="J10">
        <f>'[8]All genes June 2017'!L3783</f>
        <v>9589.3177909999995</v>
      </c>
      <c r="K10">
        <v>4979.2715330000001</v>
      </c>
      <c r="L10">
        <v>4690.330653</v>
      </c>
      <c r="M10">
        <v>5471.7664599999998</v>
      </c>
      <c r="N10">
        <v>8843.0892110000004</v>
      </c>
      <c r="O10">
        <v>7921.1313931196901</v>
      </c>
      <c r="P10">
        <v>7589.2004296518298</v>
      </c>
      <c r="Q10">
        <v>7728.4838756597201</v>
      </c>
      <c r="R10">
        <v>7645.77751409956</v>
      </c>
      <c r="S10">
        <f t="shared" si="3"/>
        <v>10171.040684000001</v>
      </c>
      <c r="T10">
        <f>AVERAGE(H10:K10)</f>
        <v>8521.7366542500004</v>
      </c>
      <c r="U10">
        <f t="shared" si="1"/>
        <v>5996.1144642500003</v>
      </c>
      <c r="V10">
        <f t="shared" si="2"/>
        <v>7721.1483031327007</v>
      </c>
    </row>
    <row r="11" spans="1:22" x14ac:dyDescent="0.2">
      <c r="A11" t="s">
        <v>108</v>
      </c>
      <c r="B11" t="s">
        <v>101</v>
      </c>
      <c r="C11">
        <v>39.456303560000002</v>
      </c>
      <c r="D11">
        <v>38.896861729999998</v>
      </c>
      <c r="E11">
        <v>275.6317535</v>
      </c>
      <c r="F11">
        <v>220.97039280000001</v>
      </c>
      <c r="G11">
        <v>244.393508</v>
      </c>
      <c r="H11">
        <v>299.29840819999998</v>
      </c>
      <c r="I11">
        <v>429.69609550000001</v>
      </c>
      <c r="J11">
        <v>506.65759309999999</v>
      </c>
      <c r="K11">
        <v>40.129316920000001</v>
      </c>
      <c r="L11">
        <v>13.61884626</v>
      </c>
      <c r="M11">
        <v>19.15716922</v>
      </c>
      <c r="N11">
        <v>2.8776730270000002</v>
      </c>
      <c r="O11">
        <v>188.462188205404</v>
      </c>
      <c r="P11">
        <v>231.23929471100601</v>
      </c>
      <c r="Q11">
        <v>342.52042436254902</v>
      </c>
      <c r="R11">
        <v>403.969428993061</v>
      </c>
      <c r="S11">
        <f>AVERAGE(C11:G11)</f>
        <v>163.86976391800002</v>
      </c>
      <c r="T11">
        <f t="shared" ref="T11:T16" si="4">AVERAGE(G11:J11)</f>
        <v>370.01140119999997</v>
      </c>
      <c r="U11">
        <f t="shared" si="1"/>
        <v>18.945751356749998</v>
      </c>
      <c r="V11">
        <f t="shared" si="2"/>
        <v>291.54783406800499</v>
      </c>
    </row>
    <row r="12" spans="1:22" x14ac:dyDescent="0.2">
      <c r="A12" t="s">
        <v>109</v>
      </c>
      <c r="B12" t="s">
        <v>101</v>
      </c>
      <c r="C12">
        <v>720.19484250000005</v>
      </c>
      <c r="D12">
        <v>740.58027790000006</v>
      </c>
      <c r="E12">
        <v>709.5432859</v>
      </c>
      <c r="F12">
        <v>570.37757650000003</v>
      </c>
      <c r="G12">
        <v>573.00716920000002</v>
      </c>
      <c r="H12">
        <v>694.92105979999997</v>
      </c>
      <c r="I12">
        <v>762.31952890000002</v>
      </c>
      <c r="J12">
        <v>791.12732530000005</v>
      </c>
      <c r="K12">
        <f>'[7]comparison Eso vs VFE'!I8465</f>
        <v>288.67218300000002</v>
      </c>
      <c r="L12">
        <f>'[7]comparison Eso vs VFE'!J8465</f>
        <v>192.4796939</v>
      </c>
      <c r="M12">
        <f>'[7]comparison Eso vs VFE'!K8465</f>
        <v>340.03975370000001</v>
      </c>
      <c r="N12">
        <f>'[7]comparison Eso vs VFE'!L8465</f>
        <v>207.19245789999999</v>
      </c>
      <c r="O12">
        <v>441.87010468584998</v>
      </c>
      <c r="P12">
        <v>536.899132569328</v>
      </c>
      <c r="Q12">
        <v>607.66204606558597</v>
      </c>
      <c r="R12">
        <v>630.78350791621403</v>
      </c>
      <c r="S12">
        <f>AVERAGE(C12:F12)</f>
        <v>685.17399569999998</v>
      </c>
      <c r="T12">
        <f t="shared" si="4"/>
        <v>705.34377080000002</v>
      </c>
      <c r="U12">
        <f>AVERAGE(K13:M13)</f>
        <v>24.276704102666667</v>
      </c>
      <c r="V12">
        <f t="shared" si="2"/>
        <v>554.30369780924457</v>
      </c>
    </row>
    <row r="13" spans="1:22" x14ac:dyDescent="0.2">
      <c r="A13" t="s">
        <v>110</v>
      </c>
      <c r="B13" t="s">
        <v>101</v>
      </c>
      <c r="C13">
        <v>9046.5519449999993</v>
      </c>
      <c r="D13">
        <v>9293.9089179999992</v>
      </c>
      <c r="E13">
        <v>5622.1690660000004</v>
      </c>
      <c r="F13">
        <v>5256.16057</v>
      </c>
      <c r="G13">
        <v>6127.5952989999996</v>
      </c>
      <c r="H13">
        <v>6362.3532679999998</v>
      </c>
      <c r="I13">
        <v>7731.0209489999997</v>
      </c>
      <c r="J13">
        <v>8248.0441819999996</v>
      </c>
      <c r="K13">
        <f>'[7]comparison Eso vs VFE'!I10788</f>
        <v>47.896281479999999</v>
      </c>
      <c r="L13">
        <f>'[7]comparison Eso vs VFE'!J10788</f>
        <v>8.1713077579999993</v>
      </c>
      <c r="M13">
        <f>'[7]comparison Eso vs VFE'!K10788</f>
        <v>16.76252307</v>
      </c>
      <c r="O13">
        <v>4725.2483419419896</v>
      </c>
      <c r="P13">
        <v>4915.58271642608</v>
      </c>
      <c r="Q13">
        <v>6162.5707196765798</v>
      </c>
      <c r="R13">
        <v>6576.3500715546897</v>
      </c>
      <c r="S13">
        <f>AVERAGE(C13:F13)</f>
        <v>7304.6976247500006</v>
      </c>
      <c r="T13">
        <f t="shared" si="4"/>
        <v>7117.2534244999988</v>
      </c>
      <c r="U13">
        <f>AVERAGE(K13:M13)</f>
        <v>24.276704102666667</v>
      </c>
      <c r="V13">
        <f t="shared" si="2"/>
        <v>5594.9379623998348</v>
      </c>
    </row>
    <row r="14" spans="1:22" x14ac:dyDescent="0.2">
      <c r="A14" t="s">
        <v>111</v>
      </c>
      <c r="B14" t="s">
        <v>101</v>
      </c>
      <c r="C14">
        <v>6535.0942400000004</v>
      </c>
      <c r="D14">
        <v>6897.9420819999996</v>
      </c>
      <c r="E14">
        <v>9658.0291120000002</v>
      </c>
      <c r="F14">
        <v>9405.3756140000005</v>
      </c>
      <c r="G14">
        <v>7575.6662999999999</v>
      </c>
      <c r="H14">
        <v>7900.2357750000001</v>
      </c>
      <c r="I14">
        <v>9009.0506989999994</v>
      </c>
      <c r="J14">
        <v>9179.0751579999996</v>
      </c>
      <c r="K14">
        <v>1897.081095</v>
      </c>
      <c r="L14">
        <v>1360.0687800000001</v>
      </c>
      <c r="M14">
        <v>1805.5631989999999</v>
      </c>
      <c r="N14">
        <v>2935.2264869999999</v>
      </c>
      <c r="O14">
        <v>5841.9172413649003</v>
      </c>
      <c r="P14">
        <v>6103.7576499123097</v>
      </c>
      <c r="Q14">
        <v>7181.3169844807499</v>
      </c>
      <c r="R14">
        <v>7318.6818889531896</v>
      </c>
      <c r="S14">
        <f>AVERAGE(C14:F14)</f>
        <v>8124.1102620000001</v>
      </c>
      <c r="T14">
        <f t="shared" si="4"/>
        <v>8416.0069829999993</v>
      </c>
      <c r="U14">
        <f>AVERAGE(K14:N14)</f>
        <v>1999.48489025</v>
      </c>
      <c r="V14">
        <f t="shared" si="2"/>
        <v>6611.4184411777869</v>
      </c>
    </row>
    <row r="15" spans="1:22" x14ac:dyDescent="0.2">
      <c r="A15" t="s">
        <v>112</v>
      </c>
      <c r="B15" t="s">
        <v>101</v>
      </c>
      <c r="C15">
        <v>4760.5736470000002</v>
      </c>
      <c r="D15">
        <v>4553.0772820000002</v>
      </c>
      <c r="E15">
        <v>2880.3902280000002</v>
      </c>
      <c r="F15">
        <v>2903.298597</v>
      </c>
      <c r="G15">
        <v>3870.0729710000001</v>
      </c>
      <c r="H15">
        <v>3702.9012630000002</v>
      </c>
      <c r="I15">
        <v>3873.020818</v>
      </c>
      <c r="J15">
        <v>3833.1940330000002</v>
      </c>
      <c r="K15">
        <v>994.17146430000003</v>
      </c>
      <c r="L15">
        <v>951.50339229999997</v>
      </c>
      <c r="M15">
        <v>1154.2194460000001</v>
      </c>
      <c r="N15">
        <v>1223.0110360000001</v>
      </c>
      <c r="O15">
        <v>2984.3772311231601</v>
      </c>
      <c r="P15">
        <v>2860.8781506744799</v>
      </c>
      <c r="Q15">
        <v>3087.2720232179799</v>
      </c>
      <c r="R15">
        <v>3056.29132189969</v>
      </c>
      <c r="S15">
        <f>AVERAGE(C15:F15)</f>
        <v>3774.3349385000001</v>
      </c>
      <c r="T15">
        <f t="shared" si="4"/>
        <v>3819.79727125</v>
      </c>
      <c r="U15">
        <f>AVERAGE(K15:N15)</f>
        <v>1080.7263346500001</v>
      </c>
      <c r="V15">
        <f t="shared" si="2"/>
        <v>2997.2046817288274</v>
      </c>
    </row>
    <row r="16" spans="1:22" x14ac:dyDescent="0.2">
      <c r="A16" t="s">
        <v>113</v>
      </c>
      <c r="B16" t="s">
        <v>101</v>
      </c>
      <c r="C16">
        <v>4666.1451150000003</v>
      </c>
      <c r="D16">
        <v>4555.7806710000004</v>
      </c>
      <c r="E16">
        <v>3138.7492779999998</v>
      </c>
      <c r="F16">
        <v>3490.2257439999998</v>
      </c>
      <c r="G16">
        <v>4437.8397340000001</v>
      </c>
      <c r="H16">
        <v>4118.4927429999998</v>
      </c>
      <c r="I16">
        <v>5213.7747440000003</v>
      </c>
      <c r="J16">
        <v>4829.5810110000002</v>
      </c>
      <c r="K16">
        <v>614.88469469999995</v>
      </c>
      <c r="L16">
        <v>592.87377400000003</v>
      </c>
      <c r="M16">
        <v>699.23667669999998</v>
      </c>
      <c r="N16">
        <v>732.36778530000004</v>
      </c>
      <c r="O16">
        <v>3422.2062362568499</v>
      </c>
      <c r="P16">
        <v>3181.9659946433098</v>
      </c>
      <c r="Q16">
        <v>4156.0171407102498</v>
      </c>
      <c r="R16">
        <v>3850.7329406516001</v>
      </c>
      <c r="S16">
        <f>AVERAGE(C16:F16)</f>
        <v>3962.7252019999996</v>
      </c>
      <c r="T16">
        <f t="shared" si="4"/>
        <v>4649.9220580000001</v>
      </c>
      <c r="U16">
        <f>AVERAGE(K16:N16)</f>
        <v>659.84073267499991</v>
      </c>
      <c r="V16">
        <f t="shared" si="2"/>
        <v>3652.7305780655024</v>
      </c>
    </row>
    <row r="18" spans="1:22" x14ac:dyDescent="0.2">
      <c r="A18" t="s">
        <v>114</v>
      </c>
      <c r="B18" t="s">
        <v>101</v>
      </c>
      <c r="C18">
        <v>173.8103491</v>
      </c>
      <c r="D18">
        <v>175.66324650000001</v>
      </c>
      <c r="E18">
        <v>500.15861480000001</v>
      </c>
      <c r="F18">
        <v>449.04563830000001</v>
      </c>
      <c r="G18">
        <v>5.6047129460000003</v>
      </c>
      <c r="H18">
        <v>15.600646770000001</v>
      </c>
      <c r="I18">
        <v>326.9266116</v>
      </c>
      <c r="J18">
        <v>326.57506460000002</v>
      </c>
      <c r="K18">
        <f>'[7]comparison Eso vs VFE'!I7419</f>
        <v>2064.0708330000002</v>
      </c>
      <c r="L18">
        <f>'[7]comparison Eso vs VFE'!J7419</f>
        <v>1632.4457050000001</v>
      </c>
      <c r="M18">
        <f>'[7]comparison Eso vs VFE'!K7419</f>
        <v>1281.1356920000001</v>
      </c>
      <c r="N18">
        <f>'[7]comparison Eso vs VFE'!L7419</f>
        <v>1972.6448600000001</v>
      </c>
      <c r="O18">
        <v>4.3220316065910804</v>
      </c>
      <c r="P18">
        <v>12.053129773834</v>
      </c>
      <c r="Q18">
        <v>260.60055682973001</v>
      </c>
      <c r="R18">
        <v>260.38560193367999</v>
      </c>
      <c r="S18">
        <f t="shared" ref="S18:S27" si="5">AVERAGE(C18:F18)</f>
        <v>324.66946217500004</v>
      </c>
      <c r="T18">
        <f>AVERAGE(G18:J18)</f>
        <v>168.676758979</v>
      </c>
      <c r="U18">
        <f>AVERAGE(K18:N18)</f>
        <v>1737.5742725000002</v>
      </c>
      <c r="V18">
        <f t="shared" ref="V18:V25" si="6">AVERAGE(O18:R18)</f>
        <v>134.34033003595877</v>
      </c>
    </row>
    <row r="19" spans="1:22" x14ac:dyDescent="0.2">
      <c r="A19" t="str">
        <f>'[8]All genes June 2017'!A10777</f>
        <v>PBX3</v>
      </c>
      <c r="B19" t="str">
        <f>'[8]All genes June 2017'!D10777</f>
        <v>EE</v>
      </c>
      <c r="C19">
        <f>'[8]All genes June 2017'!E10777</f>
        <v>387.63152280000003</v>
      </c>
      <c r="D19">
        <f>'[8]All genes June 2017'!F10777</f>
        <v>400.1814076</v>
      </c>
      <c r="E19">
        <f>'[8]All genes June 2017'!G10777</f>
        <v>547.58768550000002</v>
      </c>
      <c r="F19">
        <f>'[8]All genes June 2017'!H10777</f>
        <v>569.83760770000004</v>
      </c>
      <c r="G19">
        <f>'[8]All genes June 2017'!I10777</f>
        <v>740.89634550000005</v>
      </c>
      <c r="H19">
        <f>'[8]All genes June 2017'!J10777</f>
        <v>797.58306589999995</v>
      </c>
      <c r="I19">
        <f>'[8]All genes June 2017'!K10777</f>
        <v>381.43080700000002</v>
      </c>
      <c r="J19">
        <f>'[8]All genes June 2017'!L10777</f>
        <v>408.24444840000001</v>
      </c>
      <c r="K19">
        <v>1217.4716960000001</v>
      </c>
      <c r="L19">
        <v>1560.7197819999999</v>
      </c>
      <c r="M19">
        <v>1053.644307</v>
      </c>
      <c r="N19">
        <v>602.87249910000003</v>
      </c>
      <c r="O19">
        <v>571.33656146128601</v>
      </c>
      <c r="P19">
        <v>616.21625968726505</v>
      </c>
      <c r="Q19">
        <v>304.047077157388</v>
      </c>
      <c r="R19">
        <v>325.50242802126797</v>
      </c>
      <c r="S19">
        <f t="shared" si="5"/>
        <v>476.30955590000002</v>
      </c>
      <c r="T19">
        <f>AVERAGE(G19:J19)</f>
        <v>582.03866670000002</v>
      </c>
      <c r="U19">
        <f>AVERAGE(K19:N19)</f>
        <v>1108.677071025</v>
      </c>
      <c r="V19">
        <f t="shared" si="6"/>
        <v>454.27558158180182</v>
      </c>
    </row>
    <row r="20" spans="1:22" x14ac:dyDescent="0.2">
      <c r="A20" t="s">
        <v>115</v>
      </c>
      <c r="B20" t="s">
        <v>101</v>
      </c>
      <c r="C20">
        <v>3.199159748</v>
      </c>
      <c r="D20">
        <v>2.2813408640000001</v>
      </c>
      <c r="E20">
        <v>0.91438347099999995</v>
      </c>
      <c r="F20">
        <v>0.94731369600000004</v>
      </c>
      <c r="G20">
        <v>10.27530707</v>
      </c>
      <c r="H20">
        <v>12.675525499999999</v>
      </c>
      <c r="I20">
        <v>6.8302725909999999</v>
      </c>
      <c r="J20">
        <v>10.247099609999999</v>
      </c>
      <c r="K20">
        <f>'[7]comparison Eso vs VFE'!I11816</f>
        <v>124.9186801</v>
      </c>
      <c r="L20">
        <f>'[7]comparison Eso vs VFE'!J11816</f>
        <v>156.16277049999999</v>
      </c>
      <c r="M20">
        <f>'[7]comparison Eso vs VFE'!K11816</f>
        <v>155.65199989999999</v>
      </c>
      <c r="N20">
        <f>'[7]comparison Eso vs VFE'!L11816</f>
        <v>93.524373370000006</v>
      </c>
      <c r="O20">
        <v>7.9237246120836504</v>
      </c>
      <c r="P20">
        <v>9.7931679412401493</v>
      </c>
      <c r="Q20">
        <v>5.4445639397950902</v>
      </c>
      <c r="R20">
        <v>8.1702416672005</v>
      </c>
      <c r="S20">
        <f t="shared" si="5"/>
        <v>1.83554944475</v>
      </c>
      <c r="T20">
        <f>AVERAGE(G20:J20)</f>
        <v>10.00705119275</v>
      </c>
      <c r="U20">
        <f>AVERAGE(K20:N20)</f>
        <v>132.56445596750001</v>
      </c>
      <c r="V20">
        <f t="shared" si="6"/>
        <v>7.8329245400798477</v>
      </c>
    </row>
    <row r="21" spans="1:22" x14ac:dyDescent="0.2">
      <c r="A21" t="s">
        <v>116</v>
      </c>
      <c r="B21" t="s">
        <v>101</v>
      </c>
      <c r="C21">
        <v>71.095993469999996</v>
      </c>
      <c r="D21">
        <v>60.489753</v>
      </c>
      <c r="E21">
        <v>73.150677680000001</v>
      </c>
      <c r="F21">
        <v>77.679723089999996</v>
      </c>
      <c r="G21">
        <v>82.249162479999995</v>
      </c>
      <c r="H21">
        <v>98.47908271</v>
      </c>
      <c r="I21">
        <v>99.54654137</v>
      </c>
      <c r="J21">
        <v>76.853247069999995</v>
      </c>
      <c r="K21">
        <f>'[7]comparison Eso vs VFE'!I13661</f>
        <v>416.82709829999999</v>
      </c>
      <c r="L21">
        <f>'[7]comparison Eso vs VFE'!J13661</f>
        <v>630.09862050000004</v>
      </c>
      <c r="M21">
        <f>'[7]comparison Eso vs VFE'!K13661</f>
        <v>550.7686152</v>
      </c>
      <c r="N21">
        <f>'[7]comparison Eso vs VFE'!L13661</f>
        <v>707.9075646</v>
      </c>
      <c r="O21">
        <v>199.84353810276099</v>
      </c>
      <c r="P21">
        <v>214.703907302527</v>
      </c>
      <c r="Q21">
        <v>317.40315031417202</v>
      </c>
      <c r="R21">
        <v>321.89118120436501</v>
      </c>
      <c r="S21">
        <f t="shared" si="5"/>
        <v>70.604036809999997</v>
      </c>
      <c r="T21">
        <f>AVERAGE(G21:J21)</f>
        <v>89.282008407500001</v>
      </c>
      <c r="U21">
        <f>AVERAGE(K21:N21)</f>
        <v>576.40047465000009</v>
      </c>
      <c r="V21">
        <f t="shared" si="6"/>
        <v>263.46044423095623</v>
      </c>
    </row>
    <row r="22" spans="1:22" x14ac:dyDescent="0.2">
      <c r="A22" t="s">
        <v>117</v>
      </c>
      <c r="B22" t="s">
        <v>101</v>
      </c>
      <c r="C22">
        <v>193.75177819999999</v>
      </c>
      <c r="D22">
        <v>210.1913405</v>
      </c>
      <c r="E22">
        <v>642.09836099999995</v>
      </c>
      <c r="F22">
        <v>657.66306050000003</v>
      </c>
      <c r="G22">
        <v>747.54727149999997</v>
      </c>
      <c r="H22">
        <v>701.93160039999998</v>
      </c>
      <c r="I22">
        <v>497.7425629</v>
      </c>
      <c r="J22">
        <v>410.94968269999998</v>
      </c>
      <c r="K22">
        <v>2798.048984</v>
      </c>
      <c r="L22">
        <v>2258.004711</v>
      </c>
      <c r="M22">
        <v>3201.6419070000002</v>
      </c>
      <c r="N22">
        <v>3430.186248</v>
      </c>
      <c r="O22">
        <v>576.46537230110698</v>
      </c>
      <c r="P22">
        <v>542.31550776144502</v>
      </c>
      <c r="Q22">
        <v>396.761794406337</v>
      </c>
      <c r="R22">
        <v>327.65937182140902</v>
      </c>
      <c r="S22">
        <f t="shared" si="5"/>
        <v>425.92613504999997</v>
      </c>
      <c r="T22">
        <f>AVERAGE(G22:J22)</f>
        <v>589.5427793749999</v>
      </c>
      <c r="U22">
        <f>AVERAGE(K22:N22)</f>
        <v>2921.9704624999999</v>
      </c>
      <c r="V22">
        <f t="shared" si="6"/>
        <v>460.80051157257452</v>
      </c>
    </row>
    <row r="23" spans="1:22" x14ac:dyDescent="0.2">
      <c r="A23" t="s">
        <v>118</v>
      </c>
      <c r="B23" t="s">
        <v>101</v>
      </c>
      <c r="C23">
        <v>0.94908405900000004</v>
      </c>
      <c r="D23">
        <v>10.266033889999999</v>
      </c>
      <c r="E23">
        <v>33.832188430000002</v>
      </c>
      <c r="F23">
        <v>22.782894389999999</v>
      </c>
      <c r="G23">
        <v>0.99016595399999996</v>
      </c>
      <c r="H23">
        <v>3.549147139</v>
      </c>
      <c r="I23">
        <v>4.6225077130000001</v>
      </c>
      <c r="J23">
        <v>7.5213711129999998</v>
      </c>
      <c r="K23">
        <f>'[7]comparison Eso vs VFE'!I10261</f>
        <v>22.006399600000002</v>
      </c>
      <c r="L23">
        <f>'[7]comparison Eso vs VFE'!J10261</f>
        <v>19.066384769999999</v>
      </c>
      <c r="M23">
        <f>'[7]comparison Eso vs VFE'!K10261</f>
        <v>71.839384589999995</v>
      </c>
      <c r="O23">
        <v>0.76355891716442403</v>
      </c>
      <c r="P23">
        <v>2.7420870235472399</v>
      </c>
      <c r="Q23">
        <v>3.6847048885481901</v>
      </c>
      <c r="R23">
        <v>5.99695738372517</v>
      </c>
      <c r="S23">
        <f t="shared" si="5"/>
        <v>16.95755019225</v>
      </c>
      <c r="T23">
        <f>AVERAGE(H23:K23)</f>
        <v>9.4248563912499996</v>
      </c>
      <c r="U23">
        <f>AVERAGE(K23:M23)</f>
        <v>37.637389653333337</v>
      </c>
      <c r="V23">
        <f t="shared" si="6"/>
        <v>3.2968270532462558</v>
      </c>
    </row>
    <row r="24" spans="1:22" x14ac:dyDescent="0.2">
      <c r="A24" t="s">
        <v>119</v>
      </c>
      <c r="B24" t="s">
        <v>101</v>
      </c>
      <c r="C24">
        <v>4.1269160749999996</v>
      </c>
      <c r="D24">
        <v>2.0532067770000002</v>
      </c>
      <c r="E24">
        <v>436.29807319999998</v>
      </c>
      <c r="F24">
        <v>482.51423119999998</v>
      </c>
      <c r="G24">
        <v>62.399137459999999</v>
      </c>
      <c r="H24">
        <v>48.576513869999999</v>
      </c>
      <c r="I24">
        <v>69.308047419999994</v>
      </c>
      <c r="J24">
        <v>58.797857559999997</v>
      </c>
      <c r="K24">
        <f>'[7]comparison Eso vs VFE'!I3029</f>
        <v>717.14972809999995</v>
      </c>
      <c r="L24">
        <f>'[7]comparison Eso vs VFE'!J3029</f>
        <v>769.01085239999998</v>
      </c>
      <c r="M24">
        <f>'[7]comparison Eso vs VFE'!K3029</f>
        <v>938.70129199999997</v>
      </c>
      <c r="N24">
        <f>'[7]comparison Eso vs VFE'!L3029</f>
        <v>987.04184810000004</v>
      </c>
      <c r="O24">
        <v>48.118618553380699</v>
      </c>
      <c r="P24">
        <v>37.530432833275697</v>
      </c>
      <c r="Q24">
        <v>55.247003787357897</v>
      </c>
      <c r="R24">
        <v>46.880846686396502</v>
      </c>
      <c r="S24">
        <f t="shared" si="5"/>
        <v>231.24810681299999</v>
      </c>
      <c r="T24">
        <f>AVERAGE(G24:J24)</f>
        <v>59.770389077499999</v>
      </c>
      <c r="U24">
        <f>AVERAGE(K24:N24)</f>
        <v>852.97593014999995</v>
      </c>
      <c r="V24">
        <f t="shared" si="6"/>
        <v>46.944225465102697</v>
      </c>
    </row>
    <row r="25" spans="1:22" x14ac:dyDescent="0.2">
      <c r="A25" t="s">
        <v>120</v>
      </c>
      <c r="B25" t="s">
        <v>101</v>
      </c>
      <c r="C25">
        <v>596.11009979999994</v>
      </c>
      <c r="D25">
        <v>626.0683732</v>
      </c>
      <c r="E25">
        <v>311.06411300000002</v>
      </c>
      <c r="F25">
        <v>339.4224974</v>
      </c>
      <c r="G25">
        <v>259.15258540000002</v>
      </c>
      <c r="H25">
        <v>277.89627089999999</v>
      </c>
      <c r="I25">
        <v>398.18616550000002</v>
      </c>
      <c r="J25">
        <v>403.7152304</v>
      </c>
      <c r="K25">
        <f>'[7]comparison Eso vs VFE'!I15370</f>
        <v>1661.48317</v>
      </c>
      <c r="L25">
        <f>'[7]comparison Eso vs VFE'!J15370</f>
        <v>1186.655471</v>
      </c>
      <c r="M25">
        <f>'[7]comparison Eso vs VFE'!K15370</f>
        <v>1903.743692</v>
      </c>
      <c r="N25">
        <f>'[7]comparison Eso vs VFE'!L15370</f>
        <v>2031.6371569999999</v>
      </c>
      <c r="O25">
        <v>199.84353810276099</v>
      </c>
      <c r="P25">
        <v>214.703907302527</v>
      </c>
      <c r="Q25">
        <v>317.40315031417202</v>
      </c>
      <c r="R25">
        <v>321.89118120436501</v>
      </c>
      <c r="S25">
        <f t="shared" si="5"/>
        <v>468.16627084999993</v>
      </c>
      <c r="T25">
        <f>AVERAGE(G25:J25)</f>
        <v>334.73756305000001</v>
      </c>
      <c r="U25">
        <f>AVERAGE(K25:N25)</f>
        <v>1695.8798724999999</v>
      </c>
      <c r="V25">
        <f t="shared" si="6"/>
        <v>263.46044423095623</v>
      </c>
    </row>
    <row r="26" spans="1:22" x14ac:dyDescent="0.2">
      <c r="A26" t="s">
        <v>121</v>
      </c>
      <c r="B26" t="s">
        <v>101</v>
      </c>
      <c r="C26">
        <v>591.41799879999996</v>
      </c>
      <c r="D26">
        <v>596.5136023</v>
      </c>
      <c r="E26">
        <v>177.51840709999999</v>
      </c>
      <c r="F26">
        <v>174.06889169999999</v>
      </c>
      <c r="G26">
        <v>213.62363389999999</v>
      </c>
      <c r="H26">
        <v>243.81860810000001</v>
      </c>
      <c r="I26">
        <v>119.2587278</v>
      </c>
      <c r="J26">
        <v>115.628272</v>
      </c>
      <c r="K26">
        <v>4522.3151180000004</v>
      </c>
      <c r="L26">
        <v>3744.2747989999998</v>
      </c>
      <c r="M26">
        <v>5146.0945830000001</v>
      </c>
      <c r="N26">
        <v>5437.3631839999998</v>
      </c>
      <c r="S26">
        <f t="shared" si="5"/>
        <v>384.87972497499999</v>
      </c>
      <c r="T26">
        <f>AVERAGE(G26:J26)</f>
        <v>173.08231044999999</v>
      </c>
      <c r="U26">
        <f>AVERAGE(K26:N26)</f>
        <v>4712.5119210000003</v>
      </c>
    </row>
    <row r="27" spans="1:22" x14ac:dyDescent="0.2">
      <c r="A27" t="s">
        <v>122</v>
      </c>
      <c r="B27" t="s">
        <v>101</v>
      </c>
      <c r="C27">
        <v>3.199159748</v>
      </c>
      <c r="D27">
        <v>6.8440225909999999</v>
      </c>
      <c r="E27">
        <v>12.801368589999999</v>
      </c>
      <c r="F27">
        <v>16.104332840000001</v>
      </c>
      <c r="G27">
        <v>9.3411882429999995</v>
      </c>
      <c r="H27">
        <v>17.2874667</v>
      </c>
      <c r="I27">
        <v>23.654623690000001</v>
      </c>
      <c r="J27">
        <v>12.296519529999999</v>
      </c>
      <c r="K27">
        <f>'[7]comparison Eso vs VFE'!I10849</f>
        <v>582.52234239999996</v>
      </c>
      <c r="L27">
        <f>'[7]comparison Eso vs VFE'!J10849</f>
        <v>460.31700369999999</v>
      </c>
      <c r="M27">
        <f>'[7]comparison Eso vs VFE'!K10849</f>
        <v>431.03630750000002</v>
      </c>
      <c r="N27">
        <f>'[7]comparison Eso vs VFE'!L10849</f>
        <v>494.95976059999998</v>
      </c>
      <c r="O27">
        <v>7.20338601098514</v>
      </c>
      <c r="P27">
        <v>13.356374430629799</v>
      </c>
      <c r="Q27">
        <v>18.855632691931</v>
      </c>
      <c r="R27">
        <v>9.8042900006406004</v>
      </c>
      <c r="S27">
        <f t="shared" si="5"/>
        <v>9.7372209422500013</v>
      </c>
      <c r="T27">
        <f>AVERAGE(G27:J27)</f>
        <v>15.64494954075</v>
      </c>
      <c r="U27">
        <f>AVERAGE(K27:N27)</f>
        <v>492.20885355000001</v>
      </c>
      <c r="V27">
        <f>AVERAGE(O27:R27)</f>
        <v>12.304920783546635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tabSelected="1"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</vt:lpstr>
      <vt:lpstr>Figure 2 graphs</vt:lpstr>
      <vt:lpstr>Figure 3 graphs </vt:lpstr>
      <vt:lpstr>Figure 4 graphs</vt:lpstr>
      <vt:lpstr>Figure 7</vt:lpstr>
      <vt:lpstr>Figure 10</vt:lpstr>
      <vt:lpstr>Figure 10 graph E</vt:lpstr>
      <vt:lpstr>Table 2</vt:lpstr>
      <vt:lpstr>Sheet1</vt:lpstr>
    </vt:vector>
  </TitlesOfParts>
  <Company>University of Wisconsin -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lungova vlasta</dc:creator>
  <cp:lastModifiedBy>Susan Thibeault</cp:lastModifiedBy>
  <cp:lastPrinted>2019-08-06T14:54:34Z</cp:lastPrinted>
  <dcterms:created xsi:type="dcterms:W3CDTF">2019-07-29T19:00:49Z</dcterms:created>
  <dcterms:modified xsi:type="dcterms:W3CDTF">2019-08-06T18:19:56Z</dcterms:modified>
</cp:coreProperties>
</file>