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km65/Desktop/Final submission NC/"/>
    </mc:Choice>
  </mc:AlternateContent>
  <xr:revisionPtr revIDLastSave="0" documentId="8_{8AB6E1E4-53C7-B74F-96B6-B12EEC541FE8}" xr6:coauthVersionLast="36" xr6:coauthVersionMax="36" xr10:uidLastSave="{00000000-0000-0000-0000-000000000000}"/>
  <bookViews>
    <workbookView xWindow="0" yWindow="0" windowWidth="25600" windowHeight="16000" xr2:uid="{390037B3-80EF-8749-98B2-7C9C213A54CE}"/>
  </bookViews>
  <sheets>
    <sheet name="Figure 5H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44" i="2" l="1"/>
  <c r="S43" i="2"/>
  <c r="V42" i="2"/>
  <c r="W42" i="2" s="1"/>
  <c r="U42" i="2"/>
  <c r="S41" i="2"/>
  <c r="S40" i="2"/>
  <c r="K40" i="2"/>
  <c r="J40" i="2"/>
  <c r="I40" i="2"/>
  <c r="V39" i="2"/>
  <c r="W39" i="2" s="1"/>
  <c r="U39" i="2"/>
  <c r="G39" i="2"/>
  <c r="R38" i="2"/>
  <c r="S45" i="2" s="1"/>
  <c r="T45" i="2" s="1"/>
  <c r="Q38" i="2"/>
  <c r="S47" i="2" s="1"/>
  <c r="T47" i="2" s="1"/>
  <c r="J38" i="2"/>
  <c r="K38" i="2" s="1"/>
  <c r="I38" i="2"/>
  <c r="G38" i="2"/>
  <c r="G37" i="2"/>
  <c r="J36" i="2"/>
  <c r="K36" i="2" s="1"/>
  <c r="I36" i="2"/>
  <c r="G36" i="2"/>
  <c r="E35" i="2"/>
  <c r="D35" i="2"/>
  <c r="S30" i="2"/>
  <c r="T30" i="2" s="1"/>
  <c r="S28" i="2"/>
  <c r="T28" i="2" s="1"/>
  <c r="G26" i="2"/>
  <c r="H26" i="2" s="1"/>
  <c r="G25" i="2"/>
  <c r="H25" i="2" s="1"/>
  <c r="G24" i="2"/>
  <c r="H24" i="2" s="1"/>
  <c r="S23" i="2"/>
  <c r="T23" i="2" s="1"/>
  <c r="R22" i="2"/>
  <c r="S29" i="2" s="1"/>
  <c r="T29" i="2" s="1"/>
  <c r="Q22" i="2"/>
  <c r="S24" i="2" s="1"/>
  <c r="T24" i="2" s="1"/>
  <c r="E22" i="2"/>
  <c r="D22" i="2"/>
  <c r="G23" i="2" s="1"/>
  <c r="H23" i="2" s="1"/>
  <c r="J23" i="2" l="1"/>
  <c r="K23" i="2" s="1"/>
  <c r="I23" i="2"/>
  <c r="I25" i="2"/>
  <c r="J25" i="2"/>
  <c r="K25" i="2" s="1"/>
  <c r="S25" i="2"/>
  <c r="T25" i="2" s="1"/>
  <c r="V23" i="2" s="1"/>
  <c r="W23" i="2" s="1"/>
  <c r="S26" i="2"/>
  <c r="T26" i="2" s="1"/>
  <c r="S31" i="2"/>
  <c r="T31" i="2" s="1"/>
  <c r="U29" i="2" s="1"/>
  <c r="S39" i="2"/>
  <c r="S46" i="2"/>
  <c r="T46" i="2" s="1"/>
  <c r="V45" i="2" s="1"/>
  <c r="W45" i="2" s="1"/>
  <c r="S27" i="2"/>
  <c r="T27" i="2" s="1"/>
  <c r="S42" i="2"/>
  <c r="V26" i="2" l="1"/>
  <c r="W26" i="2" s="1"/>
  <c r="U26" i="2"/>
  <c r="U23" i="2"/>
  <c r="U45" i="2"/>
  <c r="V29" i="2"/>
  <c r="W29" i="2" s="1"/>
</calcChain>
</file>

<file path=xl/sharedStrings.xml><?xml version="1.0" encoding="utf-8"?>
<sst xmlns="http://schemas.openxmlformats.org/spreadsheetml/2006/main" count="126" uniqueCount="50">
  <si>
    <t>L-forms</t>
  </si>
  <si>
    <t>Plating:</t>
  </si>
  <si>
    <t>RODS</t>
  </si>
  <si>
    <t>Embryo</t>
  </si>
  <si>
    <t>Time point</t>
  </si>
  <si>
    <t>Dilution</t>
  </si>
  <si>
    <t>Total CFU per embryo</t>
  </si>
  <si>
    <t>log(CFU)</t>
  </si>
  <si>
    <t>Average</t>
  </si>
  <si>
    <t>STDev</t>
  </si>
  <si>
    <t>ED</t>
  </si>
  <si>
    <t>ND</t>
  </si>
  <si>
    <t>Experiment 1</t>
  </si>
  <si>
    <t>Experiment 2</t>
  </si>
  <si>
    <t>Mann-Whitney tests</t>
  </si>
  <si>
    <t>Walled 0hpi vs L-forms 0 hpi</t>
  </si>
  <si>
    <t>P value</t>
  </si>
  <si>
    <t>Exact or approximate P value?</t>
  </si>
  <si>
    <t>Exact</t>
  </si>
  <si>
    <t>P value summary</t>
  </si>
  <si>
    <t>**</t>
  </si>
  <si>
    <t>Significantly different (P &lt; 0.05)?</t>
  </si>
  <si>
    <t>Yes</t>
  </si>
  <si>
    <t>One- or two-tailed P value?</t>
  </si>
  <si>
    <t>Two-tailed</t>
  </si>
  <si>
    <t>Sum of ranks in column A,B</t>
  </si>
  <si>
    <t>40 , 15</t>
  </si>
  <si>
    <t>Mann-Whitney U</t>
  </si>
  <si>
    <t>Difference between medians</t>
  </si>
  <si>
    <t>Median of column A</t>
  </si>
  <si>
    <t>3.079, n=5</t>
  </si>
  <si>
    <t>Median of column B</t>
  </si>
  <si>
    <t>0.000, n=5</t>
  </si>
  <si>
    <t>Difference: Actual</t>
  </si>
  <si>
    <t>Difference: Hodges-Lehmann</t>
  </si>
  <si>
    <t>Sum of ranks in column C,D</t>
  </si>
  <si>
    <t>Median of column C</t>
  </si>
  <si>
    <t>4.086, n=5</t>
  </si>
  <si>
    <t>Median of column D</t>
  </si>
  <si>
    <t>Walled 4hpi vs L-forms 4hpi</t>
  </si>
  <si>
    <t>Walled 20hpi vs L-forms 20hpi</t>
  </si>
  <si>
    <t>ns</t>
  </si>
  <si>
    <t>No</t>
  </si>
  <si>
    <t>Sum of ranks in column E,F</t>
  </si>
  <si>
    <t>32 , 23</t>
  </si>
  <si>
    <t>Median of column E</t>
  </si>
  <si>
    <t>3.568, n=5</t>
  </si>
  <si>
    <t>Median of column F</t>
  </si>
  <si>
    <t>3.301, n=5</t>
  </si>
  <si>
    <t>Figure 5H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</si>
</sst>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/>
    <xf numFmtId="0" fontId="0" fillId="0" borderId="1" xfId="0" applyBorder="1"/>
    <xf numFmtId="0" fontId="0" fillId="0" borderId="14" xfId="0" applyBorder="1"/>
    <xf numFmtId="0" fontId="0" fillId="0" borderId="3" xfId="0" applyBorder="1"/>
    <xf numFmtId="0" fontId="0" fillId="0" borderId="15" xfId="0" applyBorder="1"/>
    <xf numFmtId="0" fontId="0" fillId="0" borderId="16" xfId="0" applyBorder="1"/>
    <xf numFmtId="0" fontId="0" fillId="0" borderId="4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9" xfId="0" applyBorder="1"/>
    <xf numFmtId="0" fontId="0" fillId="0" borderId="22" xfId="0" applyBorder="1"/>
    <xf numFmtId="0" fontId="0" fillId="0" borderId="8" xfId="0" applyBorder="1"/>
    <xf numFmtId="0" fontId="0" fillId="0" borderId="23" xfId="0" applyBorder="1"/>
    <xf numFmtId="0" fontId="0" fillId="0" borderId="24" xfId="0" applyBorder="1"/>
    <xf numFmtId="0" fontId="0" fillId="0" borderId="11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1" fillId="0" borderId="29" xfId="0" applyFont="1" applyBorder="1"/>
    <xf numFmtId="0" fontId="0" fillId="0" borderId="21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/>
    <xf numFmtId="0" fontId="2" fillId="0" borderId="10" xfId="0" applyFont="1" applyBorder="1"/>
    <xf numFmtId="0" fontId="3" fillId="0" borderId="1" xfId="0" applyFont="1" applyBorder="1"/>
    <xf numFmtId="0" fontId="3" fillId="0" borderId="14" xfId="0" applyFont="1" applyBorder="1"/>
    <xf numFmtId="0" fontId="3" fillId="0" borderId="3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4" xfId="0" applyFont="1" applyBorder="1"/>
    <xf numFmtId="0" fontId="3" fillId="0" borderId="17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6" xfId="0" applyFont="1" applyBorder="1"/>
    <xf numFmtId="0" fontId="3" fillId="0" borderId="9" xfId="0" applyFont="1" applyBorder="1"/>
    <xf numFmtId="0" fontId="3" fillId="0" borderId="22" xfId="0" applyFont="1" applyBorder="1"/>
    <xf numFmtId="0" fontId="3" fillId="0" borderId="8" xfId="0" applyFont="1" applyBorder="1"/>
    <xf numFmtId="0" fontId="3" fillId="0" borderId="23" xfId="0" applyFont="1" applyBorder="1"/>
    <xf numFmtId="0" fontId="3" fillId="0" borderId="24" xfId="0" applyFont="1" applyBorder="1"/>
    <xf numFmtId="0" fontId="3" fillId="0" borderId="11" xfId="0" applyFont="1" applyBorder="1"/>
    <xf numFmtId="0" fontId="1" fillId="0" borderId="16" xfId="0" applyFont="1" applyBorder="1"/>
    <xf numFmtId="0" fontId="0" fillId="0" borderId="33" xfId="0" applyFont="1" applyBorder="1"/>
    <xf numFmtId="0" fontId="0" fillId="0" borderId="31" xfId="0" applyFont="1" applyBorder="1"/>
    <xf numFmtId="0" fontId="4" fillId="0" borderId="21" xfId="0" applyFont="1" applyBorder="1" applyAlignment="1">
      <alignment horizontal="left"/>
    </xf>
    <xf numFmtId="0" fontId="4" fillId="0" borderId="31" xfId="0" applyFont="1" applyBorder="1"/>
    <xf numFmtId="0" fontId="4" fillId="0" borderId="24" xfId="0" applyFont="1" applyBorder="1" applyAlignment="1">
      <alignment horizontal="left"/>
    </xf>
    <xf numFmtId="0" fontId="4" fillId="0" borderId="32" xfId="0" applyFont="1" applyBorder="1"/>
    <xf numFmtId="0" fontId="0" fillId="0" borderId="0" xfId="0" applyFont="1"/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564345</xdr:colOff>
      <xdr:row>11</xdr:row>
      <xdr:rowOff>189564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717C99-0CFE-4FD6-9CFB-B0A9BB1978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64945" cy="23898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E53E9-8ECF-4C5C-B249-452680A40251}">
  <dimension ref="A13:W113"/>
  <sheetViews>
    <sheetView tabSelected="1" workbookViewId="0">
      <selection activeCell="J9" sqref="J9"/>
    </sheetView>
  </sheetViews>
  <sheetFormatPr baseColWidth="10" defaultColWidth="8.83203125" defaultRowHeight="16" x14ac:dyDescent="0.2"/>
  <sheetData>
    <row r="13" spans="1:14" x14ac:dyDescent="0.2">
      <c r="A13" t="s">
        <v>49</v>
      </c>
    </row>
    <row r="16" spans="1:14" x14ac:dyDescent="0.2">
      <c r="A16" s="1" t="s">
        <v>12</v>
      </c>
      <c r="C16" s="2"/>
      <c r="D16" s="2"/>
      <c r="N16" s="1" t="s">
        <v>13</v>
      </c>
    </row>
    <row r="17" spans="1:23" x14ac:dyDescent="0.2">
      <c r="A17" s="1"/>
      <c r="C17" s="2"/>
      <c r="D17" s="2"/>
      <c r="N17" s="1"/>
    </row>
    <row r="18" spans="1:23" x14ac:dyDescent="0.2">
      <c r="A18" s="1" t="s">
        <v>1</v>
      </c>
      <c r="B18" t="s">
        <v>2</v>
      </c>
      <c r="C18" s="2"/>
      <c r="D18" s="2"/>
      <c r="N18" s="1" t="s">
        <v>1</v>
      </c>
      <c r="O18" t="s">
        <v>2</v>
      </c>
    </row>
    <row r="19" spans="1:23" ht="17" thickBot="1" x14ac:dyDescent="0.25">
      <c r="B19" s="1"/>
    </row>
    <row r="20" spans="1:23" x14ac:dyDescent="0.2">
      <c r="A20" s="60" t="s">
        <v>3</v>
      </c>
      <c r="B20" s="60" t="s">
        <v>4</v>
      </c>
      <c r="C20" s="63" t="s">
        <v>5</v>
      </c>
      <c r="D20" s="64"/>
      <c r="E20" s="64"/>
      <c r="F20" s="64"/>
      <c r="G20" s="65" t="s">
        <v>6</v>
      </c>
      <c r="H20" s="68" t="s">
        <v>7</v>
      </c>
      <c r="I20" s="60" t="s">
        <v>8</v>
      </c>
      <c r="J20" s="68" t="s">
        <v>9</v>
      </c>
      <c r="K20" s="60" t="s">
        <v>10</v>
      </c>
      <c r="N20" s="72" t="s">
        <v>3</v>
      </c>
      <c r="O20" s="72" t="s">
        <v>4</v>
      </c>
      <c r="P20" s="75" t="s">
        <v>5</v>
      </c>
      <c r="Q20" s="76"/>
      <c r="R20" s="76"/>
      <c r="S20" s="77" t="s">
        <v>6</v>
      </c>
      <c r="T20" s="80" t="s">
        <v>7</v>
      </c>
      <c r="U20" s="72" t="s">
        <v>8</v>
      </c>
      <c r="V20" s="80" t="s">
        <v>9</v>
      </c>
      <c r="W20" s="72" t="s">
        <v>10</v>
      </c>
    </row>
    <row r="21" spans="1:23" ht="17" thickBot="1" x14ac:dyDescent="0.25">
      <c r="A21" s="61"/>
      <c r="B21" s="61"/>
      <c r="C21" s="3">
        <v>0</v>
      </c>
      <c r="D21" s="4">
        <v>-1</v>
      </c>
      <c r="E21" s="4">
        <v>-2</v>
      </c>
      <c r="F21" s="4">
        <v>-3</v>
      </c>
      <c r="G21" s="66"/>
      <c r="H21" s="69"/>
      <c r="I21" s="61"/>
      <c r="J21" s="69"/>
      <c r="K21" s="61"/>
      <c r="N21" s="73"/>
      <c r="O21" s="73"/>
      <c r="P21" s="28">
        <v>0</v>
      </c>
      <c r="Q21" s="29">
        <v>-1</v>
      </c>
      <c r="R21" s="29">
        <v>-2</v>
      </c>
      <c r="S21" s="78"/>
      <c r="T21" s="81"/>
      <c r="U21" s="73"/>
      <c r="V21" s="81"/>
      <c r="W21" s="73"/>
    </row>
    <row r="22" spans="1:23" ht="17" thickBot="1" x14ac:dyDescent="0.25">
      <c r="A22" s="62"/>
      <c r="B22" s="62"/>
      <c r="C22" s="26">
        <v>10</v>
      </c>
      <c r="D22" s="5">
        <f>10*10</f>
        <v>100</v>
      </c>
      <c r="E22" s="5">
        <f>1000</f>
        <v>1000</v>
      </c>
      <c r="F22" s="5">
        <v>10000</v>
      </c>
      <c r="G22" s="67"/>
      <c r="H22" s="70"/>
      <c r="I22" s="62"/>
      <c r="J22" s="70"/>
      <c r="K22" s="62"/>
      <c r="N22" s="74"/>
      <c r="O22" s="74"/>
      <c r="P22" s="30">
        <v>10</v>
      </c>
      <c r="Q22" s="31">
        <f>10*10</f>
        <v>100</v>
      </c>
      <c r="R22" s="31">
        <f>1000</f>
        <v>1000</v>
      </c>
      <c r="S22" s="79"/>
      <c r="T22" s="82"/>
      <c r="U22" s="87"/>
      <c r="V22" s="82"/>
      <c r="W22" s="87"/>
    </row>
    <row r="23" spans="1:23" x14ac:dyDescent="0.2">
      <c r="A23" s="6">
        <v>1</v>
      </c>
      <c r="B23" s="71">
        <v>0</v>
      </c>
      <c r="C23" s="7" t="s">
        <v>11</v>
      </c>
      <c r="D23" s="8">
        <v>1</v>
      </c>
      <c r="E23" s="8">
        <v>0</v>
      </c>
      <c r="F23" s="8"/>
      <c r="G23" s="9">
        <f>D23*D22</f>
        <v>100</v>
      </c>
      <c r="H23" s="9">
        <f t="shared" ref="H23:H26" si="0">LOG10(G23)</f>
        <v>2</v>
      </c>
      <c r="I23" s="10">
        <f>AVERAGE(H23:H24)</f>
        <v>2.2074866739854091</v>
      </c>
      <c r="J23" s="10">
        <f>_xlfn.STDEV.S(H23:H24)</f>
        <v>0.29343046836185011</v>
      </c>
      <c r="K23" s="11">
        <f>J23/SQRT(COUNT(H23:H24))</f>
        <v>0.20748667398540888</v>
      </c>
      <c r="N23" s="32">
        <v>1</v>
      </c>
      <c r="O23" s="84">
        <v>0</v>
      </c>
      <c r="P23" s="33" t="s">
        <v>11</v>
      </c>
      <c r="Q23" s="34">
        <v>58</v>
      </c>
      <c r="R23" s="34">
        <v>6</v>
      </c>
      <c r="S23" s="35">
        <f>+Q23*Q22</f>
        <v>5800</v>
      </c>
      <c r="T23" s="35">
        <f>LOG(S23)</f>
        <v>3.7634279935629373</v>
      </c>
      <c r="U23" s="36">
        <f>AVERAGE(T23:T25)</f>
        <v>3.4076068271073896</v>
      </c>
      <c r="V23" s="36">
        <f>_xlfn.STDEV.S(T23:T25)</f>
        <v>0.34294502685664396</v>
      </c>
      <c r="W23" s="37">
        <f>V23/SQRT(COUNT(T23:T25))</f>
        <v>0.19799940357292684</v>
      </c>
    </row>
    <row r="24" spans="1:23" ht="17" thickBot="1" x14ac:dyDescent="0.25">
      <c r="A24" s="16">
        <v>2</v>
      </c>
      <c r="B24" s="59"/>
      <c r="C24" s="17">
        <v>26</v>
      </c>
      <c r="D24" s="18">
        <v>0</v>
      </c>
      <c r="E24" s="18">
        <v>1</v>
      </c>
      <c r="F24" s="18"/>
      <c r="G24" s="19">
        <f>+C24*C22</f>
        <v>260</v>
      </c>
      <c r="H24" s="19">
        <f t="shared" si="0"/>
        <v>2.4149733479708178</v>
      </c>
      <c r="I24" s="20"/>
      <c r="J24" s="20"/>
      <c r="K24" s="21"/>
      <c r="N24" s="38">
        <v>2</v>
      </c>
      <c r="O24" s="85"/>
      <c r="P24" s="39" t="s">
        <v>11</v>
      </c>
      <c r="Q24" s="40">
        <v>12</v>
      </c>
      <c r="R24" s="40">
        <v>1</v>
      </c>
      <c r="S24" s="41">
        <f>Q24*Q22</f>
        <v>1200</v>
      </c>
      <c r="T24" s="41">
        <f t="shared" ref="T24:T30" si="1">LOG10(S24)</f>
        <v>3.0791812460476247</v>
      </c>
      <c r="U24" s="42"/>
      <c r="V24" s="42"/>
      <c r="W24" s="43"/>
    </row>
    <row r="25" spans="1:23" ht="17" thickBot="1" x14ac:dyDescent="0.25">
      <c r="A25" s="22">
        <v>1</v>
      </c>
      <c r="B25" s="58">
        <v>4</v>
      </c>
      <c r="C25" s="23">
        <v>29</v>
      </c>
      <c r="D25" s="24">
        <v>0</v>
      </c>
      <c r="E25" s="24">
        <v>0</v>
      </c>
      <c r="F25" s="24"/>
      <c r="G25" s="25">
        <f>+C25*C22</f>
        <v>290</v>
      </c>
      <c r="H25" s="25">
        <f t="shared" si="0"/>
        <v>2.4623979978989561</v>
      </c>
      <c r="I25" s="10">
        <f>AVERAGE(H25:H26)</f>
        <v>3.274378914286852</v>
      </c>
      <c r="J25" s="10">
        <f>_xlfn.STDEV.S(H25:H26)</f>
        <v>1.1483144243438983</v>
      </c>
      <c r="K25" s="11">
        <f>J25/SQRT(COUNT(H25:H26))</f>
        <v>0.81198091638789716</v>
      </c>
      <c r="N25" s="38">
        <v>3</v>
      </c>
      <c r="O25" s="85"/>
      <c r="P25" s="39" t="s">
        <v>11</v>
      </c>
      <c r="Q25" s="40">
        <v>24</v>
      </c>
      <c r="R25" s="40">
        <v>2</v>
      </c>
      <c r="S25" s="41">
        <f>Q25*Q22</f>
        <v>2400</v>
      </c>
      <c r="T25" s="41">
        <f t="shared" si="1"/>
        <v>3.3802112417116059</v>
      </c>
      <c r="U25" s="42"/>
      <c r="V25" s="42"/>
      <c r="W25" s="43"/>
    </row>
    <row r="26" spans="1:23" ht="17" thickBot="1" x14ac:dyDescent="0.25">
      <c r="A26" s="16">
        <v>2</v>
      </c>
      <c r="B26" s="59"/>
      <c r="C26" s="17" t="s">
        <v>11</v>
      </c>
      <c r="D26" s="18">
        <v>122</v>
      </c>
      <c r="E26" s="18">
        <v>13</v>
      </c>
      <c r="F26" s="18"/>
      <c r="G26" s="19">
        <f>D26*D22</f>
        <v>12200</v>
      </c>
      <c r="H26" s="19">
        <f t="shared" si="0"/>
        <v>4.0863598306747484</v>
      </c>
      <c r="I26" s="20"/>
      <c r="J26" s="21"/>
      <c r="K26" s="21"/>
      <c r="N26" s="32">
        <v>1</v>
      </c>
      <c r="O26" s="84">
        <v>4</v>
      </c>
      <c r="P26" s="33" t="s">
        <v>11</v>
      </c>
      <c r="Q26" s="34">
        <v>46</v>
      </c>
      <c r="R26" s="34">
        <v>6</v>
      </c>
      <c r="S26" s="35">
        <f>Q26*Q22</f>
        <v>4600</v>
      </c>
      <c r="T26" s="35">
        <f t="shared" si="1"/>
        <v>3.6627578316815739</v>
      </c>
      <c r="U26" s="36">
        <f>AVERAGE(T26:T28)</f>
        <v>4.2290811664602472</v>
      </c>
      <c r="V26" s="36">
        <f>_xlfn.STDEV.S(T26:T28)</f>
        <v>0.51302666032916067</v>
      </c>
      <c r="W26" s="37">
        <f>V26/SQRT(COUNT(T26:T28))</f>
        <v>0.29619608044249562</v>
      </c>
    </row>
    <row r="27" spans="1:23" x14ac:dyDescent="0.2">
      <c r="A27" s="12">
        <v>1</v>
      </c>
      <c r="B27" s="58">
        <v>20</v>
      </c>
      <c r="C27" s="33" t="s">
        <v>11</v>
      </c>
      <c r="D27" s="34">
        <v>26</v>
      </c>
      <c r="E27" s="34">
        <v>3</v>
      </c>
      <c r="F27" s="34">
        <v>1</v>
      </c>
      <c r="G27" s="35">
        <v>2600</v>
      </c>
      <c r="H27" s="35">
        <v>3.4149733479708178</v>
      </c>
      <c r="I27" s="36">
        <v>2.3196804641070314</v>
      </c>
      <c r="J27" s="36">
        <v>2.0099389174370912</v>
      </c>
      <c r="K27" s="37">
        <v>1.1604387750370098</v>
      </c>
      <c r="N27" s="38">
        <v>2</v>
      </c>
      <c r="O27" s="85"/>
      <c r="P27" s="39" t="s">
        <v>11</v>
      </c>
      <c r="Q27" s="40" t="s">
        <v>11</v>
      </c>
      <c r="R27" s="40">
        <v>23</v>
      </c>
      <c r="S27" s="41">
        <f>R27*R22</f>
        <v>23000</v>
      </c>
      <c r="T27" s="41">
        <f t="shared" si="1"/>
        <v>4.3617278360175931</v>
      </c>
      <c r="U27" s="42"/>
      <c r="V27" s="43"/>
      <c r="W27" s="43"/>
    </row>
    <row r="28" spans="1:23" ht="17" thickBot="1" x14ac:dyDescent="0.25">
      <c r="A28" s="16">
        <v>2</v>
      </c>
      <c r="B28" s="59"/>
      <c r="C28" s="45" t="s">
        <v>11</v>
      </c>
      <c r="D28" s="46">
        <v>35</v>
      </c>
      <c r="E28" s="46">
        <v>5</v>
      </c>
      <c r="F28" s="46">
        <v>0</v>
      </c>
      <c r="G28" s="47">
        <v>3500</v>
      </c>
      <c r="H28" s="47">
        <v>3.5440680443502757</v>
      </c>
      <c r="I28" s="48"/>
      <c r="J28" s="49"/>
      <c r="K28" s="49"/>
      <c r="N28" s="44">
        <v>3</v>
      </c>
      <c r="O28" s="86"/>
      <c r="P28" s="45" t="s">
        <v>11</v>
      </c>
      <c r="Q28" s="46" t="s">
        <v>11</v>
      </c>
      <c r="R28" s="46">
        <v>46</v>
      </c>
      <c r="S28" s="47">
        <f>R28*R22</f>
        <v>46000</v>
      </c>
      <c r="T28" s="47">
        <f t="shared" si="1"/>
        <v>4.6627578316815743</v>
      </c>
      <c r="U28" s="48"/>
      <c r="V28" s="49"/>
      <c r="W28" s="49"/>
    </row>
    <row r="29" spans="1:23" x14ac:dyDescent="0.2">
      <c r="N29" s="32">
        <v>1</v>
      </c>
      <c r="O29" s="84">
        <v>20</v>
      </c>
      <c r="P29" s="33" t="s">
        <v>11</v>
      </c>
      <c r="Q29" s="34" t="s">
        <v>11</v>
      </c>
      <c r="R29" s="34">
        <v>24</v>
      </c>
      <c r="S29" s="35">
        <f>R29*R22</f>
        <v>24000</v>
      </c>
      <c r="T29" s="35">
        <f t="shared" si="1"/>
        <v>4.3802112417116064</v>
      </c>
      <c r="U29" s="36">
        <f>AVERAGE(T29:T31)</f>
        <v>3.687150826362398</v>
      </c>
      <c r="V29" s="36">
        <f>_xlfn.STDEV.S(T29:T31)</f>
        <v>0.61553389681650639</v>
      </c>
      <c r="W29" s="37">
        <f>V29/SQRT(COUNT(T29:T31))</f>
        <v>0.35537866102234933</v>
      </c>
    </row>
    <row r="30" spans="1:23" x14ac:dyDescent="0.2">
      <c r="N30" s="38">
        <v>2</v>
      </c>
      <c r="O30" s="85"/>
      <c r="P30" s="39" t="s">
        <v>11</v>
      </c>
      <c r="Q30" s="40">
        <v>16</v>
      </c>
      <c r="R30" s="40">
        <v>1</v>
      </c>
      <c r="S30" s="41">
        <f>Q30*Q22</f>
        <v>1600</v>
      </c>
      <c r="T30" s="41">
        <f t="shared" si="1"/>
        <v>3.2041199826559246</v>
      </c>
      <c r="U30" s="42"/>
      <c r="V30" s="43"/>
      <c r="W30" s="43"/>
    </row>
    <row r="31" spans="1:23" ht="17" thickBot="1" x14ac:dyDescent="0.25">
      <c r="A31" s="1" t="s">
        <v>1</v>
      </c>
      <c r="B31" t="s">
        <v>0</v>
      </c>
      <c r="N31" s="44">
        <v>3</v>
      </c>
      <c r="O31" s="86"/>
      <c r="P31" s="45" t="s">
        <v>11</v>
      </c>
      <c r="Q31" s="46">
        <v>30</v>
      </c>
      <c r="R31" s="46">
        <v>2</v>
      </c>
      <c r="S31" s="47">
        <f>Q31*Q22</f>
        <v>3000</v>
      </c>
      <c r="T31" s="47">
        <f>LOG(S31)</f>
        <v>3.4771212547196626</v>
      </c>
      <c r="U31" s="48"/>
      <c r="V31" s="49"/>
      <c r="W31" s="49"/>
    </row>
    <row r="32" spans="1:23" ht="17" thickBot="1" x14ac:dyDescent="0.25"/>
    <row r="33" spans="1:23" x14ac:dyDescent="0.2">
      <c r="A33" s="60" t="s">
        <v>3</v>
      </c>
      <c r="B33" s="60" t="s">
        <v>4</v>
      </c>
      <c r="C33" s="63" t="s">
        <v>5</v>
      </c>
      <c r="D33" s="64"/>
      <c r="E33" s="64"/>
      <c r="F33" s="64"/>
      <c r="G33" s="65" t="s">
        <v>6</v>
      </c>
      <c r="H33" s="68" t="s">
        <v>7</v>
      </c>
      <c r="I33" s="60" t="s">
        <v>8</v>
      </c>
      <c r="J33" s="68" t="s">
        <v>9</v>
      </c>
      <c r="K33" s="60" t="s">
        <v>10</v>
      </c>
    </row>
    <row r="34" spans="1:23" ht="17" thickBot="1" x14ac:dyDescent="0.25">
      <c r="A34" s="61"/>
      <c r="B34" s="61"/>
      <c r="C34" s="3">
        <v>0</v>
      </c>
      <c r="D34" s="4">
        <v>-1</v>
      </c>
      <c r="E34" s="4">
        <v>-2</v>
      </c>
      <c r="F34" s="4">
        <v>-3</v>
      </c>
      <c r="G34" s="66"/>
      <c r="H34" s="69"/>
      <c r="I34" s="61"/>
      <c r="J34" s="69"/>
      <c r="K34" s="61"/>
      <c r="N34" s="1" t="s">
        <v>1</v>
      </c>
      <c r="O34" t="s">
        <v>0</v>
      </c>
    </row>
    <row r="35" spans="1:23" ht="17" thickBot="1" x14ac:dyDescent="0.25">
      <c r="A35" s="62"/>
      <c r="B35" s="62"/>
      <c r="C35" s="26">
        <v>10</v>
      </c>
      <c r="D35" s="5">
        <f>10*10</f>
        <v>100</v>
      </c>
      <c r="E35" s="5">
        <f>1000</f>
        <v>1000</v>
      </c>
      <c r="F35" s="5">
        <v>10000</v>
      </c>
      <c r="G35" s="67"/>
      <c r="H35" s="70"/>
      <c r="I35" s="62"/>
      <c r="J35" s="70"/>
      <c r="K35" s="62"/>
    </row>
    <row r="36" spans="1:23" x14ac:dyDescent="0.2">
      <c r="A36" s="6">
        <v>1</v>
      </c>
      <c r="B36" s="71">
        <v>0</v>
      </c>
      <c r="C36" s="7">
        <v>0</v>
      </c>
      <c r="D36" s="8">
        <v>0</v>
      </c>
      <c r="E36" s="8">
        <v>0</v>
      </c>
      <c r="F36" s="8"/>
      <c r="G36" s="9">
        <f>C36*C35</f>
        <v>0</v>
      </c>
      <c r="H36" s="9">
        <v>0</v>
      </c>
      <c r="I36" s="10">
        <f>AVERAGE(H36:H37)</f>
        <v>0</v>
      </c>
      <c r="J36" s="10">
        <f>_xlfn.STDEV.S(H36:H37)</f>
        <v>0</v>
      </c>
      <c r="K36" s="11">
        <f>J36/SQRT(COUNT(H36:H37))</f>
        <v>0</v>
      </c>
      <c r="N36" s="72" t="s">
        <v>3</v>
      </c>
      <c r="O36" s="72" t="s">
        <v>4</v>
      </c>
      <c r="P36" s="83" t="s">
        <v>5</v>
      </c>
      <c r="Q36" s="80"/>
      <c r="R36" s="80"/>
      <c r="S36" s="77" t="s">
        <v>6</v>
      </c>
      <c r="T36" s="80" t="s">
        <v>7</v>
      </c>
      <c r="U36" s="72" t="s">
        <v>8</v>
      </c>
      <c r="V36" s="80" t="s">
        <v>9</v>
      </c>
      <c r="W36" s="72" t="s">
        <v>10</v>
      </c>
    </row>
    <row r="37" spans="1:23" ht="17" thickBot="1" x14ac:dyDescent="0.25">
      <c r="A37" s="16">
        <v>2</v>
      </c>
      <c r="B37" s="59"/>
      <c r="C37" s="17">
        <v>0</v>
      </c>
      <c r="D37" s="18">
        <v>0</v>
      </c>
      <c r="E37" s="18">
        <v>0</v>
      </c>
      <c r="F37" s="18"/>
      <c r="G37" s="19">
        <f>+C37*C35</f>
        <v>0</v>
      </c>
      <c r="H37" s="19">
        <v>0</v>
      </c>
      <c r="I37" s="20"/>
      <c r="J37" s="20"/>
      <c r="K37" s="21"/>
      <c r="N37" s="73"/>
      <c r="O37" s="73"/>
      <c r="P37" s="28">
        <v>0</v>
      </c>
      <c r="Q37" s="29">
        <v>-1</v>
      </c>
      <c r="R37" s="29">
        <v>-2</v>
      </c>
      <c r="S37" s="78"/>
      <c r="T37" s="81"/>
      <c r="U37" s="73"/>
      <c r="V37" s="81"/>
      <c r="W37" s="73"/>
    </row>
    <row r="38" spans="1:23" ht="17" thickBot="1" x14ac:dyDescent="0.25">
      <c r="A38" s="22">
        <v>1</v>
      </c>
      <c r="B38" s="58">
        <v>4</v>
      </c>
      <c r="C38" s="23">
        <v>0</v>
      </c>
      <c r="D38" s="24">
        <v>0</v>
      </c>
      <c r="E38" s="24">
        <v>0</v>
      </c>
      <c r="F38" s="24"/>
      <c r="G38" s="25">
        <f>+C38*C35</f>
        <v>0</v>
      </c>
      <c r="H38" s="25">
        <v>0</v>
      </c>
      <c r="I38" s="10">
        <f>AVERAGE(H38:H39)</f>
        <v>0</v>
      </c>
      <c r="J38" s="10">
        <f>_xlfn.STDEV.S(H38:H39)</f>
        <v>0</v>
      </c>
      <c r="K38" s="11">
        <f>J38/SQRT(COUNT(H38:H39))</f>
        <v>0</v>
      </c>
      <c r="N38" s="74"/>
      <c r="O38" s="74"/>
      <c r="P38" s="30">
        <v>10</v>
      </c>
      <c r="Q38" s="31">
        <f>10*10</f>
        <v>100</v>
      </c>
      <c r="R38" s="31">
        <f>1000</f>
        <v>1000</v>
      </c>
      <c r="S38" s="79"/>
      <c r="T38" s="82"/>
      <c r="U38" s="87"/>
      <c r="V38" s="82"/>
      <c r="W38" s="87"/>
    </row>
    <row r="39" spans="1:23" ht="17" thickBot="1" x14ac:dyDescent="0.25">
      <c r="A39" s="16">
        <v>2</v>
      </c>
      <c r="B39" s="59"/>
      <c r="C39" s="17">
        <v>0</v>
      </c>
      <c r="D39" s="18">
        <v>0</v>
      </c>
      <c r="E39" s="18">
        <v>0</v>
      </c>
      <c r="F39" s="18"/>
      <c r="G39" s="19">
        <f>C39*C35</f>
        <v>0</v>
      </c>
      <c r="H39" s="19">
        <v>0</v>
      </c>
      <c r="I39" s="20"/>
      <c r="J39" s="21"/>
      <c r="K39" s="21"/>
      <c r="N39" s="32">
        <v>1</v>
      </c>
      <c r="O39" s="84">
        <v>0</v>
      </c>
      <c r="P39" s="33">
        <v>0</v>
      </c>
      <c r="Q39" s="34">
        <v>0</v>
      </c>
      <c r="R39" s="34">
        <v>0</v>
      </c>
      <c r="S39" s="35">
        <f>+Q39*Q38</f>
        <v>0</v>
      </c>
      <c r="T39" s="35">
        <v>0</v>
      </c>
      <c r="U39" s="36">
        <f>AVERAGE(T39:T41)</f>
        <v>0</v>
      </c>
      <c r="V39" s="36">
        <f>_xlfn.STDEV.S(T39:T41)</f>
        <v>0</v>
      </c>
      <c r="W39" s="37">
        <f>V39/SQRT(COUNT(T39:T41))</f>
        <v>0</v>
      </c>
    </row>
    <row r="40" spans="1:23" x14ac:dyDescent="0.2">
      <c r="A40" s="12">
        <v>1</v>
      </c>
      <c r="B40" s="58">
        <v>20</v>
      </c>
      <c r="C40" s="13">
        <v>15</v>
      </c>
      <c r="D40" s="14">
        <v>0</v>
      </c>
      <c r="E40" s="14">
        <v>0</v>
      </c>
      <c r="F40" s="14">
        <v>0</v>
      </c>
      <c r="G40" s="15">
        <v>150</v>
      </c>
      <c r="H40" s="15">
        <v>2.1760912590556813</v>
      </c>
      <c r="I40" s="10">
        <f>AVERAGE(H40:H41)</f>
        <v>2.5880456295278407</v>
      </c>
      <c r="J40" s="10">
        <f>_xlfn.STDEV.S(H40:H41)</f>
        <v>0.58259145780059818</v>
      </c>
      <c r="K40" s="11">
        <f>J40/SQRT(COUNT(H40:H41))</f>
        <v>0.41195437047215927</v>
      </c>
      <c r="N40" s="38">
        <v>2</v>
      </c>
      <c r="O40" s="85"/>
      <c r="P40" s="39">
        <v>0</v>
      </c>
      <c r="Q40" s="40">
        <v>0</v>
      </c>
      <c r="R40" s="40">
        <v>0</v>
      </c>
      <c r="S40" s="41">
        <f>Q40*Q38</f>
        <v>0</v>
      </c>
      <c r="T40" s="41">
        <v>0</v>
      </c>
      <c r="U40" s="42"/>
      <c r="V40" s="42"/>
      <c r="W40" s="43"/>
    </row>
    <row r="41" spans="1:23" ht="17" thickBot="1" x14ac:dyDescent="0.25">
      <c r="A41" s="16">
        <v>2</v>
      </c>
      <c r="B41" s="59"/>
      <c r="C41" s="17" t="s">
        <v>11</v>
      </c>
      <c r="D41" s="18">
        <v>10</v>
      </c>
      <c r="E41" s="18">
        <v>1</v>
      </c>
      <c r="F41" s="18">
        <v>0</v>
      </c>
      <c r="G41" s="19">
        <v>1000</v>
      </c>
      <c r="H41" s="19">
        <v>3</v>
      </c>
      <c r="I41" s="20"/>
      <c r="J41" s="21"/>
      <c r="K41" s="21"/>
      <c r="N41" s="38">
        <v>3</v>
      </c>
      <c r="O41" s="85"/>
      <c r="P41" s="39">
        <v>0</v>
      </c>
      <c r="Q41" s="40">
        <v>0</v>
      </c>
      <c r="R41" s="40">
        <v>0</v>
      </c>
      <c r="S41" s="41">
        <f>+P41*P38</f>
        <v>0</v>
      </c>
      <c r="T41" s="41">
        <v>0</v>
      </c>
      <c r="U41" s="42"/>
      <c r="V41" s="42"/>
      <c r="W41" s="43"/>
    </row>
    <row r="42" spans="1:23" x14ac:dyDescent="0.2">
      <c r="N42" s="32">
        <v>1</v>
      </c>
      <c r="O42" s="84">
        <v>4</v>
      </c>
      <c r="P42" s="33">
        <v>0</v>
      </c>
      <c r="Q42" s="34">
        <v>0</v>
      </c>
      <c r="R42" s="34">
        <v>0</v>
      </c>
      <c r="S42" s="35">
        <f>Q42*Q38</f>
        <v>0</v>
      </c>
      <c r="T42" s="35">
        <v>0</v>
      </c>
      <c r="U42" s="36">
        <f>AVERAGE(T42:T44)</f>
        <v>0</v>
      </c>
      <c r="V42" s="36">
        <f>_xlfn.STDEV.S(T42:T44)</f>
        <v>0</v>
      </c>
      <c r="W42" s="37">
        <f>V42/SQRT(COUNT(T42:T44))</f>
        <v>0</v>
      </c>
    </row>
    <row r="43" spans="1:23" x14ac:dyDescent="0.2">
      <c r="N43" s="38">
        <v>2</v>
      </c>
      <c r="O43" s="85"/>
      <c r="P43" s="39">
        <v>0</v>
      </c>
      <c r="Q43" s="40">
        <v>0</v>
      </c>
      <c r="R43" s="40">
        <v>0</v>
      </c>
      <c r="S43" s="41">
        <f>+P43*P38</f>
        <v>0</v>
      </c>
      <c r="T43" s="41">
        <v>0</v>
      </c>
      <c r="U43" s="42"/>
      <c r="V43" s="43"/>
      <c r="W43" s="43"/>
    </row>
    <row r="44" spans="1:23" ht="17" thickBot="1" x14ac:dyDescent="0.25">
      <c r="N44" s="44">
        <v>3</v>
      </c>
      <c r="O44" s="86"/>
      <c r="P44" s="45">
        <v>0</v>
      </c>
      <c r="Q44" s="46">
        <v>0</v>
      </c>
      <c r="R44" s="46">
        <v>0</v>
      </c>
      <c r="S44" s="47">
        <f>Q44*Q38</f>
        <v>0</v>
      </c>
      <c r="T44" s="47">
        <v>0</v>
      </c>
      <c r="U44" s="48"/>
      <c r="V44" s="49"/>
      <c r="W44" s="49"/>
    </row>
    <row r="45" spans="1:23" x14ac:dyDescent="0.2">
      <c r="N45" s="32">
        <v>1</v>
      </c>
      <c r="O45" s="84">
        <v>20</v>
      </c>
      <c r="P45" s="33" t="s">
        <v>11</v>
      </c>
      <c r="Q45" s="34" t="s">
        <v>11</v>
      </c>
      <c r="R45" s="34">
        <v>4</v>
      </c>
      <c r="S45" s="35">
        <f>R45*R38</f>
        <v>4000</v>
      </c>
      <c r="T45" s="35">
        <f t="shared" ref="T45:T46" si="2">LOG10(S45)</f>
        <v>3.6020599913279625</v>
      </c>
      <c r="U45" s="36">
        <f>AVERAGE(T45:T47)</f>
        <v>3.6020599913279625</v>
      </c>
      <c r="V45" s="36">
        <f>_xlfn.STDEV.S(T45:T47)</f>
        <v>0.30102999566398125</v>
      </c>
      <c r="W45" s="37">
        <f>V45/SQRT(COUNT(T45:T47))</f>
        <v>0.17379974903075146</v>
      </c>
    </row>
    <row r="46" spans="1:23" x14ac:dyDescent="0.2">
      <c r="N46" s="38">
        <v>2</v>
      </c>
      <c r="O46" s="85"/>
      <c r="P46" s="39" t="s">
        <v>11</v>
      </c>
      <c r="Q46" s="40" t="s">
        <v>11</v>
      </c>
      <c r="R46" s="40">
        <v>8</v>
      </c>
      <c r="S46" s="41">
        <f>R46*R38</f>
        <v>8000</v>
      </c>
      <c r="T46" s="41">
        <f t="shared" si="2"/>
        <v>3.9030899869919438</v>
      </c>
      <c r="U46" s="42"/>
      <c r="V46" s="43"/>
      <c r="W46" s="43"/>
    </row>
    <row r="47" spans="1:23" ht="17" thickBot="1" x14ac:dyDescent="0.25">
      <c r="N47" s="44">
        <v>3</v>
      </c>
      <c r="O47" s="86"/>
      <c r="P47" s="45" t="s">
        <v>11</v>
      </c>
      <c r="Q47" s="46">
        <v>20</v>
      </c>
      <c r="R47" s="46">
        <v>3</v>
      </c>
      <c r="S47" s="47">
        <f>Q47*Q38</f>
        <v>2000</v>
      </c>
      <c r="T47" s="47">
        <f>LOG(S47)</f>
        <v>3.3010299956639813</v>
      </c>
      <c r="U47" s="48"/>
      <c r="V47" s="49"/>
      <c r="W47" s="49"/>
    </row>
    <row r="65" spans="1:2" x14ac:dyDescent="0.2">
      <c r="A65" s="1" t="s">
        <v>14</v>
      </c>
    </row>
    <row r="66" spans="1:2" ht="17" thickBot="1" x14ac:dyDescent="0.25"/>
    <row r="67" spans="1:2" x14ac:dyDescent="0.2">
      <c r="A67" s="50" t="s">
        <v>15</v>
      </c>
      <c r="B67" s="51"/>
    </row>
    <row r="68" spans="1:2" x14ac:dyDescent="0.2">
      <c r="A68" s="27"/>
      <c r="B68" s="52"/>
    </row>
    <row r="69" spans="1:2" x14ac:dyDescent="0.2">
      <c r="A69" s="53" t="s">
        <v>16</v>
      </c>
      <c r="B69" s="54">
        <v>7.9000000000000008E-3</v>
      </c>
    </row>
    <row r="70" spans="1:2" x14ac:dyDescent="0.2">
      <c r="A70" s="53" t="s">
        <v>17</v>
      </c>
      <c r="B70" s="54" t="s">
        <v>18</v>
      </c>
    </row>
    <row r="71" spans="1:2" x14ac:dyDescent="0.2">
      <c r="A71" s="53" t="s">
        <v>19</v>
      </c>
      <c r="B71" s="54" t="s">
        <v>20</v>
      </c>
    </row>
    <row r="72" spans="1:2" x14ac:dyDescent="0.2">
      <c r="A72" s="53" t="s">
        <v>21</v>
      </c>
      <c r="B72" s="54" t="s">
        <v>22</v>
      </c>
    </row>
    <row r="73" spans="1:2" x14ac:dyDescent="0.2">
      <c r="A73" s="53" t="s">
        <v>23</v>
      </c>
      <c r="B73" s="54" t="s">
        <v>24</v>
      </c>
    </row>
    <row r="74" spans="1:2" x14ac:dyDescent="0.2">
      <c r="A74" s="53" t="s">
        <v>25</v>
      </c>
      <c r="B74" s="54" t="s">
        <v>26</v>
      </c>
    </row>
    <row r="75" spans="1:2" x14ac:dyDescent="0.2">
      <c r="A75" s="53" t="s">
        <v>27</v>
      </c>
      <c r="B75" s="54">
        <v>0</v>
      </c>
    </row>
    <row r="76" spans="1:2" x14ac:dyDescent="0.2">
      <c r="A76" s="53"/>
      <c r="B76" s="54"/>
    </row>
    <row r="77" spans="1:2" x14ac:dyDescent="0.2">
      <c r="A77" s="53" t="s">
        <v>28</v>
      </c>
      <c r="B77" s="54"/>
    </row>
    <row r="78" spans="1:2" x14ac:dyDescent="0.2">
      <c r="A78" s="53" t="s">
        <v>29</v>
      </c>
      <c r="B78" s="54" t="s">
        <v>30</v>
      </c>
    </row>
    <row r="79" spans="1:2" x14ac:dyDescent="0.2">
      <c r="A79" s="53" t="s">
        <v>31</v>
      </c>
      <c r="B79" s="54" t="s">
        <v>32</v>
      </c>
    </row>
    <row r="80" spans="1:2" x14ac:dyDescent="0.2">
      <c r="A80" s="53" t="s">
        <v>33</v>
      </c>
      <c r="B80" s="54">
        <v>-3.0790000000000002</v>
      </c>
    </row>
    <row r="81" spans="1:2" ht="17" thickBot="1" x14ac:dyDescent="0.25">
      <c r="A81" s="55" t="s">
        <v>34</v>
      </c>
      <c r="B81" s="56">
        <v>-3.0790000000000002</v>
      </c>
    </row>
    <row r="82" spans="1:2" ht="17" thickBot="1" x14ac:dyDescent="0.25">
      <c r="A82" s="57"/>
      <c r="B82" s="57"/>
    </row>
    <row r="83" spans="1:2" x14ac:dyDescent="0.2">
      <c r="A83" s="50" t="s">
        <v>39</v>
      </c>
      <c r="B83" s="51"/>
    </row>
    <row r="84" spans="1:2" x14ac:dyDescent="0.2">
      <c r="A84" s="27"/>
      <c r="B84" s="52"/>
    </row>
    <row r="85" spans="1:2" x14ac:dyDescent="0.2">
      <c r="A85" s="53" t="s">
        <v>16</v>
      </c>
      <c r="B85" s="54">
        <v>7.9000000000000008E-3</v>
      </c>
    </row>
    <row r="86" spans="1:2" x14ac:dyDescent="0.2">
      <c r="A86" s="53" t="s">
        <v>17</v>
      </c>
      <c r="B86" s="54" t="s">
        <v>18</v>
      </c>
    </row>
    <row r="87" spans="1:2" x14ac:dyDescent="0.2">
      <c r="A87" s="53" t="s">
        <v>19</v>
      </c>
      <c r="B87" s="54" t="s">
        <v>20</v>
      </c>
    </row>
    <row r="88" spans="1:2" x14ac:dyDescent="0.2">
      <c r="A88" s="53" t="s">
        <v>21</v>
      </c>
      <c r="B88" s="54" t="s">
        <v>22</v>
      </c>
    </row>
    <row r="89" spans="1:2" x14ac:dyDescent="0.2">
      <c r="A89" s="53" t="s">
        <v>23</v>
      </c>
      <c r="B89" s="54" t="s">
        <v>24</v>
      </c>
    </row>
    <row r="90" spans="1:2" x14ac:dyDescent="0.2">
      <c r="A90" s="53" t="s">
        <v>35</v>
      </c>
      <c r="B90" s="54" t="s">
        <v>26</v>
      </c>
    </row>
    <row r="91" spans="1:2" x14ac:dyDescent="0.2">
      <c r="A91" s="53" t="s">
        <v>27</v>
      </c>
      <c r="B91" s="54">
        <v>0</v>
      </c>
    </row>
    <row r="92" spans="1:2" x14ac:dyDescent="0.2">
      <c r="A92" s="53"/>
      <c r="B92" s="54"/>
    </row>
    <row r="93" spans="1:2" x14ac:dyDescent="0.2">
      <c r="A93" s="53" t="s">
        <v>28</v>
      </c>
      <c r="B93" s="54"/>
    </row>
    <row r="94" spans="1:2" x14ac:dyDescent="0.2">
      <c r="A94" s="53" t="s">
        <v>36</v>
      </c>
      <c r="B94" s="54" t="s">
        <v>37</v>
      </c>
    </row>
    <row r="95" spans="1:2" x14ac:dyDescent="0.2">
      <c r="A95" s="53" t="s">
        <v>38</v>
      </c>
      <c r="B95" s="54" t="s">
        <v>32</v>
      </c>
    </row>
    <row r="96" spans="1:2" x14ac:dyDescent="0.2">
      <c r="A96" s="53" t="s">
        <v>33</v>
      </c>
      <c r="B96" s="54">
        <v>-4.0860000000000003</v>
      </c>
    </row>
    <row r="97" spans="1:2" ht="17" thickBot="1" x14ac:dyDescent="0.25">
      <c r="A97" s="55" t="s">
        <v>34</v>
      </c>
      <c r="B97" s="56">
        <v>-4.0860000000000003</v>
      </c>
    </row>
    <row r="98" spans="1:2" ht="17" thickBot="1" x14ac:dyDescent="0.25">
      <c r="A98" s="57"/>
      <c r="B98" s="57"/>
    </row>
    <row r="99" spans="1:2" x14ac:dyDescent="0.2">
      <c r="A99" s="50" t="s">
        <v>40</v>
      </c>
      <c r="B99" s="51"/>
    </row>
    <row r="100" spans="1:2" x14ac:dyDescent="0.2">
      <c r="A100" s="27"/>
      <c r="B100" s="52"/>
    </row>
    <row r="101" spans="1:2" x14ac:dyDescent="0.2">
      <c r="A101" s="53" t="s">
        <v>16</v>
      </c>
      <c r="B101" s="54">
        <v>0.42059999999999997</v>
      </c>
    </row>
    <row r="102" spans="1:2" x14ac:dyDescent="0.2">
      <c r="A102" s="53" t="s">
        <v>17</v>
      </c>
      <c r="B102" s="54" t="s">
        <v>18</v>
      </c>
    </row>
    <row r="103" spans="1:2" x14ac:dyDescent="0.2">
      <c r="A103" s="53" t="s">
        <v>19</v>
      </c>
      <c r="B103" s="54" t="s">
        <v>41</v>
      </c>
    </row>
    <row r="104" spans="1:2" x14ac:dyDescent="0.2">
      <c r="A104" s="53" t="s">
        <v>21</v>
      </c>
      <c r="B104" s="54" t="s">
        <v>42</v>
      </c>
    </row>
    <row r="105" spans="1:2" x14ac:dyDescent="0.2">
      <c r="A105" s="53" t="s">
        <v>23</v>
      </c>
      <c r="B105" s="54" t="s">
        <v>24</v>
      </c>
    </row>
    <row r="106" spans="1:2" x14ac:dyDescent="0.2">
      <c r="A106" s="53" t="s">
        <v>43</v>
      </c>
      <c r="B106" s="54" t="s">
        <v>44</v>
      </c>
    </row>
    <row r="107" spans="1:2" x14ac:dyDescent="0.2">
      <c r="A107" s="53" t="s">
        <v>27</v>
      </c>
      <c r="B107" s="54">
        <v>8</v>
      </c>
    </row>
    <row r="108" spans="1:2" x14ac:dyDescent="0.2">
      <c r="A108" s="53"/>
      <c r="B108" s="54"/>
    </row>
    <row r="109" spans="1:2" x14ac:dyDescent="0.2">
      <c r="A109" s="53" t="s">
        <v>28</v>
      </c>
      <c r="B109" s="54"/>
    </row>
    <row r="110" spans="1:2" x14ac:dyDescent="0.2">
      <c r="A110" s="53" t="s">
        <v>45</v>
      </c>
      <c r="B110" s="54" t="s">
        <v>46</v>
      </c>
    </row>
    <row r="111" spans="1:2" x14ac:dyDescent="0.2">
      <c r="A111" s="53" t="s">
        <v>47</v>
      </c>
      <c r="B111" s="54" t="s">
        <v>48</v>
      </c>
    </row>
    <row r="112" spans="1:2" x14ac:dyDescent="0.2">
      <c r="A112" s="53" t="s">
        <v>33</v>
      </c>
      <c r="B112" s="54">
        <v>-0.26719999999999999</v>
      </c>
    </row>
    <row r="113" spans="1:2" ht="17" thickBot="1" x14ac:dyDescent="0.25">
      <c r="A113" s="55" t="s">
        <v>34</v>
      </c>
      <c r="B113" s="56">
        <v>-0.39789999999999998</v>
      </c>
    </row>
  </sheetData>
  <mergeCells count="44">
    <mergeCell ref="O42:O44"/>
    <mergeCell ref="O45:O47"/>
    <mergeCell ref="U36:U38"/>
    <mergeCell ref="V36:V38"/>
    <mergeCell ref="W36:W38"/>
    <mergeCell ref="B38:B39"/>
    <mergeCell ref="O39:O41"/>
    <mergeCell ref="B40:B41"/>
    <mergeCell ref="B36:B37"/>
    <mergeCell ref="N36:N38"/>
    <mergeCell ref="O36:O38"/>
    <mergeCell ref="P36:R36"/>
    <mergeCell ref="S36:S38"/>
    <mergeCell ref="T36:T38"/>
    <mergeCell ref="O29:O31"/>
    <mergeCell ref="A33:A35"/>
    <mergeCell ref="B33:B35"/>
    <mergeCell ref="C33:F33"/>
    <mergeCell ref="G33:G35"/>
    <mergeCell ref="H33:H35"/>
    <mergeCell ref="I33:I35"/>
    <mergeCell ref="J33:J35"/>
    <mergeCell ref="K33:K35"/>
    <mergeCell ref="T20:T22"/>
    <mergeCell ref="U20:U22"/>
    <mergeCell ref="V20:V22"/>
    <mergeCell ref="W20:W22"/>
    <mergeCell ref="B23:B24"/>
    <mergeCell ref="O23:O25"/>
    <mergeCell ref="B25:B26"/>
    <mergeCell ref="O26:O28"/>
    <mergeCell ref="B27:B28"/>
    <mergeCell ref="J20:J22"/>
    <mergeCell ref="K20:K22"/>
    <mergeCell ref="N20:N22"/>
    <mergeCell ref="O20:O22"/>
    <mergeCell ref="P20:R20"/>
    <mergeCell ref="S20:S22"/>
    <mergeCell ref="A20:A22"/>
    <mergeCell ref="B20:B22"/>
    <mergeCell ref="C20:F20"/>
    <mergeCell ref="G20:G22"/>
    <mergeCell ref="H20:H22"/>
    <mergeCell ref="I20:I2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5H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2019-07-01T14:44:43Z</dcterms:created>
  <dcterms:modified xsi:type="dcterms:W3CDTF">2019-08-14T18:52:25Z</dcterms:modified>
</cp:coreProperties>
</file>