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nclair\Drafts Article\CYP6P9b paper 2018\"/>
    </mc:Choice>
  </mc:AlternateContent>
  <bookViews>
    <workbookView xWindow="780" yWindow="645" windowWidth="23805" windowHeight="14955" firstSheet="5" activeTab="14"/>
  </bookViews>
  <sheets>
    <sheet name="Figure 1" sheetId="3" r:id="rId1"/>
    <sheet name="Fig 3a" sheetId="13" r:id="rId2"/>
    <sheet name="Figure 3b" sheetId="12" r:id="rId3"/>
    <sheet name="Figure 3c" sheetId="4" r:id="rId4"/>
    <sheet name="Figure 4a" sheetId="5" r:id="rId5"/>
    <sheet name="Figure 4c" sheetId="6" r:id="rId6"/>
    <sheet name="Figure 5a" sheetId="7" r:id="rId7"/>
    <sheet name="Figure 5b" sheetId="8" r:id="rId8"/>
    <sheet name="Figure 5c" sheetId="9" r:id="rId9"/>
    <sheet name="Figure 6a" sheetId="10" r:id="rId10"/>
    <sheet name="Figure 6d" sheetId="11" r:id="rId11"/>
    <sheet name="Fig S3d" sheetId="14" r:id="rId12"/>
    <sheet name="Fig S4a" sheetId="15" r:id="rId13"/>
    <sheet name="Fig S4b" sheetId="16" r:id="rId14"/>
    <sheet name="Fig S4c" sheetId="17" r:id="rId15"/>
    <sheet name="Fig S4d" sheetId="18" r:id="rId16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3" i="18" l="1"/>
  <c r="J13" i="18"/>
  <c r="O13" i="18"/>
  <c r="N13" i="18"/>
  <c r="K12" i="18"/>
  <c r="J12" i="18"/>
  <c r="O12" i="18"/>
  <c r="N12" i="18"/>
  <c r="K11" i="18"/>
  <c r="J11" i="18"/>
  <c r="O11" i="18"/>
  <c r="N11" i="18"/>
  <c r="K10" i="18"/>
  <c r="J10" i="18"/>
  <c r="O10" i="18"/>
  <c r="N10" i="18"/>
  <c r="K9" i="18"/>
  <c r="J9" i="18"/>
  <c r="O9" i="18"/>
  <c r="N9" i="18"/>
  <c r="K8" i="18"/>
  <c r="J8" i="18"/>
  <c r="O8" i="18"/>
  <c r="N8" i="18"/>
  <c r="K12" i="16"/>
  <c r="L12" i="16"/>
  <c r="K13" i="16"/>
  <c r="L13" i="16"/>
  <c r="L11" i="16"/>
  <c r="K11" i="16"/>
  <c r="L15" i="16"/>
  <c r="K15" i="16"/>
  <c r="L14" i="16"/>
  <c r="K14" i="16"/>
  <c r="L11" i="15"/>
  <c r="L12" i="15"/>
  <c r="L10" i="15"/>
  <c r="K11" i="15"/>
  <c r="K12" i="15"/>
  <c r="K10" i="15"/>
  <c r="L14" i="15"/>
  <c r="K14" i="15"/>
  <c r="L13" i="15"/>
  <c r="K13" i="15"/>
  <c r="F20" i="14"/>
  <c r="E20" i="14"/>
  <c r="F19" i="14"/>
  <c r="E19" i="14"/>
  <c r="F18" i="14"/>
  <c r="E18" i="14"/>
  <c r="F17" i="14"/>
  <c r="E17" i="14"/>
  <c r="F16" i="14"/>
  <c r="E16" i="14"/>
  <c r="L15" i="9"/>
  <c r="K15" i="9"/>
  <c r="L14" i="9"/>
  <c r="K14" i="9"/>
  <c r="L13" i="9"/>
  <c r="K13" i="9"/>
  <c r="L12" i="9"/>
  <c r="K12" i="9"/>
  <c r="L11" i="9"/>
  <c r="K11" i="9"/>
  <c r="N13" i="7"/>
  <c r="M13" i="7"/>
  <c r="K13" i="7"/>
  <c r="J13" i="7"/>
  <c r="N12" i="7"/>
  <c r="M12" i="7"/>
  <c r="K12" i="7"/>
  <c r="J12" i="7"/>
  <c r="N11" i="7"/>
  <c r="M11" i="7"/>
  <c r="K11" i="7"/>
  <c r="J11" i="7"/>
</calcChain>
</file>

<file path=xl/sharedStrings.xml><?xml version="1.0" encoding="utf-8"?>
<sst xmlns="http://schemas.openxmlformats.org/spreadsheetml/2006/main" count="332" uniqueCount="104">
  <si>
    <t>GHA/CMR</t>
  </si>
  <si>
    <t>MWI/CMR</t>
  </si>
  <si>
    <t>BEN/CMR</t>
  </si>
  <si>
    <t>UGA/CMR</t>
  </si>
  <si>
    <t>CYP6P9a</t>
  </si>
  <si>
    <t>CYP6P9b</t>
  </si>
  <si>
    <t>GSTe2</t>
  </si>
  <si>
    <t>CYP6M7</t>
  </si>
  <si>
    <t>CYP9K1</t>
  </si>
  <si>
    <t>CYP9J11</t>
  </si>
  <si>
    <t>CYP6M4</t>
  </si>
  <si>
    <t>CYP6P4a</t>
  </si>
  <si>
    <t>CYP6AA1</t>
  </si>
  <si>
    <t>CYP6N1</t>
  </si>
  <si>
    <t>Ald oxi</t>
  </si>
  <si>
    <t>CYP6Z1</t>
  </si>
  <si>
    <t>Carb2514</t>
  </si>
  <si>
    <t>CYP6P5</t>
  </si>
  <si>
    <t>CYP325A</t>
  </si>
  <si>
    <t>RR</t>
  </si>
  <si>
    <t>RS</t>
  </si>
  <si>
    <t>SS</t>
  </si>
  <si>
    <t>Alive</t>
  </si>
  <si>
    <t>Dead</t>
  </si>
  <si>
    <t xml:space="preserve">CYP6P9b genotyping </t>
  </si>
  <si>
    <t>Dead after 30 min exposure to permethrin</t>
  </si>
  <si>
    <t>Alive after o 180 min expsoure to permethrin</t>
  </si>
  <si>
    <t>Location/genotype</t>
  </si>
  <si>
    <t>Malawi-Chikwawa</t>
  </si>
  <si>
    <t>Mozambique -Chokwe</t>
  </si>
  <si>
    <t>Tanzania-Bagamoyo</t>
  </si>
  <si>
    <t>Cameroon</t>
  </si>
  <si>
    <t>Nigeria</t>
  </si>
  <si>
    <t>Benin</t>
  </si>
  <si>
    <t>Senegal</t>
  </si>
  <si>
    <t>Ghana</t>
  </si>
  <si>
    <t>CYP6P9b genotypes</t>
  </si>
  <si>
    <t xml:space="preserve">Malawi-salima </t>
  </si>
  <si>
    <t>Zambia-Kaoma</t>
  </si>
  <si>
    <t>Zambia-Kasama</t>
  </si>
  <si>
    <t>Kenya-kisumu</t>
  </si>
  <si>
    <t>Uganda-Lira</t>
  </si>
  <si>
    <t>Uganda-Tororo</t>
  </si>
  <si>
    <t>DRC-Mikalayi</t>
  </si>
  <si>
    <t>DRC-Kinshasa</t>
  </si>
  <si>
    <t>PermaNet 2.0</t>
  </si>
  <si>
    <t>Unfed mosquitoes only</t>
  </si>
  <si>
    <t>R</t>
  </si>
  <si>
    <t>S</t>
  </si>
  <si>
    <t>Bloodfed</t>
  </si>
  <si>
    <t>Unfed</t>
  </si>
  <si>
    <t>PermaNet 3.0 for blood feeding</t>
  </si>
  <si>
    <t>room</t>
  </si>
  <si>
    <t>RR/RR</t>
  </si>
  <si>
    <t>RR/RS</t>
  </si>
  <si>
    <t>RS/RS</t>
  </si>
  <si>
    <t>RR/SS</t>
  </si>
  <si>
    <t>RS/SS</t>
  </si>
  <si>
    <t>SS/SS</t>
  </si>
  <si>
    <t>PermaNet 2.0 combined CYP6P9a</t>
  </si>
  <si>
    <t>PermaNet 3.0</t>
  </si>
  <si>
    <t>Combined CYP6P9a/CYP6P9b</t>
  </si>
  <si>
    <t>Blood fed</t>
  </si>
  <si>
    <t>CYP325</t>
  </si>
  <si>
    <t>MAL-Perm</t>
  </si>
  <si>
    <t>UG-Perm</t>
  </si>
  <si>
    <t>CAM-Perm</t>
  </si>
  <si>
    <t>GH-Perm</t>
  </si>
  <si>
    <t>BN-Perm</t>
  </si>
  <si>
    <t>SEM</t>
  </si>
  <si>
    <t>Fold-change</t>
  </si>
  <si>
    <t>ratio of fold-change</t>
  </si>
  <si>
    <t>original gel of PCR-RFLP of CYP6P9b genotyping</t>
  </si>
  <si>
    <t>FMZ-6P9b 1.0</t>
  </si>
  <si>
    <t>FNG-6P9b1.0</t>
  </si>
  <si>
    <t>FMZ-6P9b 0.6</t>
  </si>
  <si>
    <t>FNG-6P9b 0.6</t>
  </si>
  <si>
    <t>FMZ-6P9b 0.4</t>
  </si>
  <si>
    <t>FNG-6P9b0.4</t>
  </si>
  <si>
    <t>FMZ-6P9b 0.3</t>
  </si>
  <si>
    <t>FNG-6P9b0.3</t>
  </si>
  <si>
    <t>FMZ-6P9b 0.1</t>
  </si>
  <si>
    <t>FNG-6P9b0.1</t>
  </si>
  <si>
    <t>FMZ-6P9b 0.08</t>
  </si>
  <si>
    <t>FNG-6P9b0.08</t>
  </si>
  <si>
    <t>FNG-6P9b 1.0</t>
  </si>
  <si>
    <t>FNG-6P9b 0.4</t>
  </si>
  <si>
    <t>FNG-6P9b 0.3</t>
  </si>
  <si>
    <t>FNG-6P9b 0.1</t>
  </si>
  <si>
    <t>FNG-6P9b 0.08</t>
  </si>
  <si>
    <t>Average</t>
  </si>
  <si>
    <t>ST Dev</t>
  </si>
  <si>
    <t>/</t>
  </si>
  <si>
    <t>pgl3 basic</t>
  </si>
  <si>
    <t>5'actin LRIM</t>
  </si>
  <si>
    <t>Positive control</t>
  </si>
  <si>
    <t>Negative control</t>
  </si>
  <si>
    <t>kman</t>
  </si>
  <si>
    <t>alive</t>
  </si>
  <si>
    <t>dead</t>
  </si>
  <si>
    <t>CYP6P9a and CYP6P9b genotypes between mosquitoes dead or alive after exposure to permethrin at F8 generation</t>
  </si>
  <si>
    <t>blood feeding between CYP6P9b genotypes for the untreated net</t>
  </si>
  <si>
    <t>blood feeding between CYP6P9b genotypes for the PermaNet 2.0 net</t>
  </si>
  <si>
    <t>Fed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</si>
</sst>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4" fillId="0" borderId="0" xfId="0" applyFont="1" applyFill="1" applyBorder="1" applyAlignment="1">
      <alignment horizontal="center" wrapText="1" readingOrder="1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 wrapText="1" readingOrder="1"/>
    </xf>
    <xf numFmtId="0" fontId="3" fillId="0" borderId="0" xfId="0" applyFont="1" applyFill="1" applyBorder="1" applyAlignment="1">
      <alignment horizontal="center" wrapText="1" readingOrder="1"/>
    </xf>
    <xf numFmtId="0" fontId="4" fillId="0" borderId="0" xfId="0" applyFont="1" applyFill="1" applyBorder="1" applyAlignment="1">
      <alignment horizontal="left" wrapText="1" readingOrder="1"/>
    </xf>
    <xf numFmtId="0" fontId="2" fillId="0" borderId="0" xfId="0" applyFont="1" applyFill="1" applyBorder="1"/>
    <xf numFmtId="0" fontId="5" fillId="0" borderId="0" xfId="0" applyFont="1" applyBorder="1"/>
    <xf numFmtId="0" fontId="3" fillId="0" borderId="0" xfId="0" applyFont="1" applyFill="1" applyBorder="1" applyAlignment="1">
      <alignment horizontal="right" wrapText="1" readingOrder="1"/>
    </xf>
    <xf numFmtId="0" fontId="4" fillId="0" borderId="0" xfId="0" applyFont="1" applyFill="1" applyBorder="1" applyAlignment="1">
      <alignment horizontal="right" wrapText="1" readingOrder="1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2" fontId="0" fillId="0" borderId="1" xfId="0" applyNumberFormat="1" applyBorder="1"/>
    <xf numFmtId="2" fontId="0" fillId="0" borderId="2" xfId="0" applyNumberFormat="1" applyBorder="1"/>
    <xf numFmtId="2" fontId="7" fillId="0" borderId="1" xfId="0" applyNumberFormat="1" applyFont="1" applyBorder="1"/>
    <xf numFmtId="2" fontId="1" fillId="0" borderId="1" xfId="0" applyNumberFormat="1" applyFont="1" applyBorder="1"/>
    <xf numFmtId="2" fontId="0" fillId="0" borderId="0" xfId="0" applyNumberFormat="1"/>
    <xf numFmtId="0" fontId="1" fillId="0" borderId="0" xfId="0" applyFont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219075</xdr:colOff>
      <xdr:row>8</xdr:row>
      <xdr:rowOff>190499</xdr:rowOff>
    </xdr:from>
    <xdr:to>
      <xdr:col>11</xdr:col>
      <xdr:colOff>542925</xdr:colOff>
      <xdr:row>28</xdr:row>
      <xdr:rowOff>123824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xmlns="" id="{4025CAAB-1E1D-4DF1-BE32-7AABC6B01E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96" t="8324" b="20715"/>
        <a:stretch/>
      </xdr:blipFill>
      <xdr:spPr>
        <a:xfrm>
          <a:off x="2657475" y="1714499"/>
          <a:ext cx="4591050" cy="374332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4</xdr:col>
      <xdr:colOff>409574</xdr:colOff>
      <xdr:row>15</xdr:row>
      <xdr:rowOff>16780</xdr:rowOff>
    </xdr:from>
    <xdr:to>
      <xdr:col>11</xdr:col>
      <xdr:colOff>171449</xdr:colOff>
      <xdr:row>17</xdr:row>
      <xdr:rowOff>9921</xdr:rowOff>
    </xdr:to>
    <xdr:sp macro="" textlink="">
      <xdr:nvSpPr>
        <xdr:cNvPr id="9" name="ZoneTexte 10">
          <a:extLst>
            <a:ext uri="{FF2B5EF4-FFF2-40B4-BE49-F238E27FC236}">
              <a16:creationId xmlns:a16="http://schemas.microsoft.com/office/drawing/2014/main" xmlns="" id="{9F0A3A96-0FB1-4187-A1E2-3EA36040E775}"/>
            </a:ext>
          </a:extLst>
        </xdr:cNvPr>
        <xdr:cNvSpPr txBox="1"/>
      </xdr:nvSpPr>
      <xdr:spPr>
        <a:xfrm>
          <a:off x="2847974" y="2874280"/>
          <a:ext cx="4029075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>
              <a:solidFill>
                <a:schemeClr val="bg1"/>
              </a:solidFill>
            </a:rPr>
            <a:t>L      SS    SS    RS    RR    RS    RS    -ve</a:t>
          </a:r>
          <a:r>
            <a:rPr lang="en-US" b="1" baseline="0">
              <a:solidFill>
                <a:schemeClr val="bg1"/>
              </a:solidFill>
            </a:rPr>
            <a:t>      L</a:t>
          </a:r>
          <a:endParaRPr lang="en-GB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I25"/>
  <sheetViews>
    <sheetView workbookViewId="0">
      <selection activeCell="C33" sqref="C33"/>
    </sheetView>
  </sheetViews>
  <sheetFormatPr defaultRowHeight="15" x14ac:dyDescent="0.25"/>
  <sheetData>
    <row r="1" spans="3:35" s="20" customFormat="1" x14ac:dyDescent="0.25">
      <c r="D1" s="20" t="s">
        <v>70</v>
      </c>
      <c r="W1" s="20" t="s">
        <v>69</v>
      </c>
    </row>
    <row r="2" spans="3:35" s="21" customFormat="1" x14ac:dyDescent="0.25"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  <c r="N2" s="21" t="s">
        <v>14</v>
      </c>
      <c r="O2" s="21" t="s">
        <v>15</v>
      </c>
      <c r="P2" s="21" t="s">
        <v>16</v>
      </c>
      <c r="Q2" s="21" t="s">
        <v>17</v>
      </c>
      <c r="R2" s="21" t="s">
        <v>63</v>
      </c>
      <c r="U2" s="21" t="s">
        <v>4</v>
      </c>
      <c r="V2" s="21" t="s">
        <v>5</v>
      </c>
      <c r="W2" s="21" t="s">
        <v>6</v>
      </c>
      <c r="X2" s="21" t="s">
        <v>7</v>
      </c>
      <c r="Y2" s="21" t="s">
        <v>8</v>
      </c>
      <c r="Z2" s="21" t="s">
        <v>9</v>
      </c>
      <c r="AA2" s="21" t="s">
        <v>10</v>
      </c>
      <c r="AB2" s="21" t="s">
        <v>11</v>
      </c>
      <c r="AC2" s="21" t="s">
        <v>12</v>
      </c>
      <c r="AD2" s="21" t="s">
        <v>13</v>
      </c>
      <c r="AE2" s="21" t="s">
        <v>14</v>
      </c>
      <c r="AF2" s="21" t="s">
        <v>15</v>
      </c>
      <c r="AG2" s="21" t="s">
        <v>16</v>
      </c>
      <c r="AH2" s="21" t="s">
        <v>17</v>
      </c>
      <c r="AI2" s="21" t="s">
        <v>63</v>
      </c>
    </row>
    <row r="3" spans="3:35" s="20" customFormat="1" x14ac:dyDescent="0.25">
      <c r="C3" s="20" t="s">
        <v>64</v>
      </c>
      <c r="D3" s="19">
        <v>86.559956008223978</v>
      </c>
      <c r="E3" s="20">
        <v>79.860500032906856</v>
      </c>
      <c r="F3" s="19">
        <v>4.4139882788763947</v>
      </c>
      <c r="G3" s="19">
        <v>4.4320188612853855</v>
      </c>
      <c r="H3" s="20">
        <v>11.669653235849973</v>
      </c>
      <c r="I3" s="20">
        <v>2.8005144277468856</v>
      </c>
      <c r="J3" s="20">
        <v>13.288355884113564</v>
      </c>
      <c r="K3" s="20">
        <v>8.0926925641165131</v>
      </c>
      <c r="L3" s="20">
        <v>4.3359715796497333</v>
      </c>
      <c r="M3" s="19">
        <v>10.007748297720108</v>
      </c>
      <c r="N3" s="20">
        <v>25.911965332255701</v>
      </c>
      <c r="O3" s="20">
        <v>66.042824833723955</v>
      </c>
      <c r="P3" s="20">
        <v>4.0124637918973649</v>
      </c>
      <c r="Q3" s="20">
        <v>3.9913396388879305</v>
      </c>
      <c r="R3" s="20">
        <v>5.6352271263357148</v>
      </c>
      <c r="U3" s="20">
        <v>20.763003751405677</v>
      </c>
      <c r="V3" s="20">
        <v>11.585603868821067</v>
      </c>
      <c r="W3" s="20">
        <v>0.67637300097609199</v>
      </c>
      <c r="X3" s="20">
        <v>1.9875003140621814</v>
      </c>
      <c r="Y3" s="20">
        <v>4.7960386192237312</v>
      </c>
      <c r="Z3" s="20">
        <v>1.0182354844603427</v>
      </c>
      <c r="AA3" s="20">
        <v>5.828981946676798</v>
      </c>
      <c r="AB3" s="20">
        <v>57.245615295594803</v>
      </c>
      <c r="AC3" s="20">
        <v>0.70483593399513644</v>
      </c>
      <c r="AD3" s="20">
        <v>2.4004079953864679</v>
      </c>
      <c r="AE3" s="20">
        <v>8.5935873088859829</v>
      </c>
      <c r="AF3" s="20">
        <v>20.194651963780458</v>
      </c>
      <c r="AG3" s="20">
        <v>1.0615994140457445</v>
      </c>
      <c r="AH3" s="20">
        <v>0.69604465221132239</v>
      </c>
      <c r="AI3" s="20">
        <v>3.4673077945766613</v>
      </c>
    </row>
    <row r="4" spans="3:35" s="20" customFormat="1" x14ac:dyDescent="0.25">
      <c r="C4" s="19" t="s">
        <v>65</v>
      </c>
      <c r="D4" s="19">
        <v>8.7086025054104113</v>
      </c>
      <c r="E4" s="20">
        <v>6.8675263568902523</v>
      </c>
      <c r="F4" s="19">
        <v>3.6495831471790749</v>
      </c>
      <c r="G4" s="20">
        <v>1.8495664952407105</v>
      </c>
      <c r="H4" s="20">
        <v>40.528330996920488</v>
      </c>
      <c r="I4" s="20">
        <v>0.4529244789502187</v>
      </c>
      <c r="J4" s="20">
        <v>7.5779438179981728E-2</v>
      </c>
      <c r="K4" s="20">
        <v>0.58732428214215082</v>
      </c>
      <c r="L4" s="20">
        <v>4.4192519324995232E-2</v>
      </c>
      <c r="M4" s="20">
        <v>0.59064177472749557</v>
      </c>
      <c r="N4" s="20">
        <v>15.634110534790386</v>
      </c>
      <c r="O4" s="22">
        <v>4.2307959116066565</v>
      </c>
      <c r="P4" s="19">
        <v>2.5523796490616095</v>
      </c>
      <c r="Q4" s="20">
        <v>15.826823868249372</v>
      </c>
      <c r="R4" s="20">
        <v>1.3891512675632887</v>
      </c>
      <c r="U4" s="20">
        <v>0.57412316859799439</v>
      </c>
      <c r="V4" s="20">
        <v>0.73628155942469409</v>
      </c>
      <c r="W4" s="20">
        <v>0.41574168432694147</v>
      </c>
      <c r="X4" s="20">
        <v>0.18415894320476811</v>
      </c>
      <c r="Y4" s="19">
        <v>3.9737195223655206</v>
      </c>
      <c r="Z4" s="19">
        <v>9.5920466560972639E-2</v>
      </c>
      <c r="AA4" s="19">
        <v>7.6625560360679329E-2</v>
      </c>
      <c r="AB4" s="19">
        <v>0.26012133040393304</v>
      </c>
      <c r="AC4" s="19">
        <v>4.3311693555793292E-2</v>
      </c>
      <c r="AD4" s="19">
        <v>0.16887732418717261</v>
      </c>
      <c r="AE4" s="20">
        <v>2.5982249074010806</v>
      </c>
      <c r="AF4" s="20">
        <v>3.7782149451409994</v>
      </c>
      <c r="AG4" s="20">
        <v>0.7744005223489534</v>
      </c>
      <c r="AH4" s="20">
        <v>11.171732583656487</v>
      </c>
      <c r="AI4" s="20">
        <v>0.42373734439202537</v>
      </c>
    </row>
    <row r="5" spans="3:35" s="20" customFormat="1" x14ac:dyDescent="0.25">
      <c r="C5" s="20" t="s">
        <v>66</v>
      </c>
      <c r="D5" s="19">
        <v>3.0015844011392154</v>
      </c>
      <c r="E5" s="19">
        <v>1.4616456376986515</v>
      </c>
      <c r="F5" s="19">
        <v>9.8695483285924155</v>
      </c>
      <c r="G5" s="19">
        <v>3.0271971350743181</v>
      </c>
      <c r="H5" s="23">
        <v>3.104822382</v>
      </c>
      <c r="I5" s="23">
        <v>0.81495351500000002</v>
      </c>
      <c r="J5" s="23">
        <v>0.77652667500000006</v>
      </c>
      <c r="K5" s="23">
        <v>6.2618022699999996</v>
      </c>
      <c r="L5" s="23">
        <v>1.5423924760000001</v>
      </c>
      <c r="M5" s="24">
        <v>2.0820190730000001</v>
      </c>
      <c r="N5" s="23">
        <v>0.58102366699999997</v>
      </c>
      <c r="O5" s="23">
        <v>2.7283123850000002</v>
      </c>
      <c r="P5" s="20">
        <v>25.306180789805907</v>
      </c>
      <c r="Q5" s="20">
        <v>41.150864843899086</v>
      </c>
      <c r="R5" s="19">
        <v>46.38187577042342</v>
      </c>
      <c r="T5" s="20" t="s">
        <v>66</v>
      </c>
      <c r="U5" s="20">
        <v>0.8120374494911311</v>
      </c>
      <c r="V5" s="20">
        <v>1.2949470636601279</v>
      </c>
      <c r="W5" s="20">
        <v>7.7639131575978908</v>
      </c>
      <c r="X5" s="20">
        <v>1.0771403613326065</v>
      </c>
      <c r="Y5" s="20">
        <v>0.72278684327308129</v>
      </c>
      <c r="Z5" s="20">
        <v>0.14321836809096333</v>
      </c>
      <c r="AA5" s="20">
        <v>1.2916976785750918</v>
      </c>
      <c r="AB5" s="20">
        <v>3.6465565983325803</v>
      </c>
      <c r="AC5" s="20">
        <v>0.37275670257221094</v>
      </c>
      <c r="AD5" s="20">
        <v>0.15359985170208779</v>
      </c>
      <c r="AE5" s="20">
        <v>2.2260029558989425</v>
      </c>
      <c r="AF5" s="20">
        <v>2.2243810449198183</v>
      </c>
      <c r="AG5" s="20">
        <v>24.761156361430857</v>
      </c>
      <c r="AH5" s="20">
        <v>26.297053166710157</v>
      </c>
      <c r="AI5" s="20">
        <v>17.735252249848045</v>
      </c>
    </row>
    <row r="6" spans="3:35" s="20" customFormat="1" x14ac:dyDescent="0.25">
      <c r="C6" s="20" t="s">
        <v>67</v>
      </c>
      <c r="D6" s="20">
        <v>13.519654487052522</v>
      </c>
      <c r="E6" s="20">
        <v>13.370607796377907</v>
      </c>
      <c r="F6" s="20">
        <v>12.564667163321475</v>
      </c>
      <c r="G6" s="20">
        <v>6.2032047948375029</v>
      </c>
      <c r="H6" s="20">
        <v>6.3190914495067751</v>
      </c>
      <c r="I6" s="20">
        <v>1.9034545277537929</v>
      </c>
      <c r="J6" s="20">
        <v>5.3146773527937281</v>
      </c>
      <c r="K6" s="20">
        <v>41.549826847827617</v>
      </c>
      <c r="L6" s="20">
        <v>2.0209396342096775</v>
      </c>
      <c r="M6" s="20">
        <v>3.0163740541025628</v>
      </c>
      <c r="N6" s="20">
        <v>17.596824507912956</v>
      </c>
      <c r="O6" s="20">
        <v>13.451870359371858</v>
      </c>
      <c r="P6" s="20">
        <v>9.2382260320053273</v>
      </c>
      <c r="Q6" s="20">
        <v>5.2865385327217052</v>
      </c>
      <c r="R6" s="20">
        <v>1.2682644944469503</v>
      </c>
      <c r="U6" s="20">
        <v>4.6636804135299972</v>
      </c>
      <c r="V6" s="20">
        <v>1.7435538703963989</v>
      </c>
      <c r="W6" s="20">
        <v>5.2868562356156712</v>
      </c>
      <c r="X6" s="20">
        <v>7.8458136264544409</v>
      </c>
      <c r="Y6" s="20">
        <v>2.936668270635364</v>
      </c>
      <c r="Z6" s="20">
        <v>0.8627451057736486</v>
      </c>
      <c r="AA6" s="20">
        <v>2.8990349805349673</v>
      </c>
      <c r="AB6" s="20">
        <v>8.4630527599971117</v>
      </c>
      <c r="AC6" s="20">
        <v>1.0507560809576169</v>
      </c>
      <c r="AD6" s="20">
        <v>1.1882694213892884</v>
      </c>
      <c r="AE6" s="20">
        <v>4.8692703616567314</v>
      </c>
      <c r="AF6" s="20">
        <v>16.809018904960176</v>
      </c>
      <c r="AG6" s="20">
        <v>3.3741883997230087</v>
      </c>
      <c r="AH6" s="20">
        <v>2.6888583640170554</v>
      </c>
      <c r="AI6" s="20">
        <v>1.1303054612653596</v>
      </c>
    </row>
    <row r="7" spans="3:35" s="20" customFormat="1" x14ac:dyDescent="0.25">
      <c r="C7" s="19" t="s">
        <v>68</v>
      </c>
      <c r="D7" s="19">
        <v>2.4558862299144808</v>
      </c>
      <c r="E7" s="20">
        <v>2.1600709827760771</v>
      </c>
      <c r="F7" s="19">
        <v>32.986890179244732</v>
      </c>
      <c r="G7" s="20">
        <v>2.2015866347660364</v>
      </c>
      <c r="H7" s="20">
        <v>7.2117431440575057</v>
      </c>
      <c r="I7" s="20">
        <v>0.97282085869016677</v>
      </c>
      <c r="J7" s="20">
        <v>0.90718407298989312</v>
      </c>
      <c r="K7" s="19">
        <v>1.7681430868692614</v>
      </c>
      <c r="L7" s="19">
        <v>0.95145841021136246</v>
      </c>
      <c r="M7" s="19">
        <v>1.0830174606587557</v>
      </c>
      <c r="N7" s="19">
        <v>9.9755004126838429</v>
      </c>
      <c r="O7" s="19">
        <v>5.931823143613987</v>
      </c>
      <c r="P7" s="20">
        <v>25.10952549331725</v>
      </c>
      <c r="Q7" s="20">
        <v>0.40565744573802315</v>
      </c>
      <c r="R7" s="19">
        <v>6.12</v>
      </c>
      <c r="U7" s="20">
        <v>0.54877590533884302</v>
      </c>
      <c r="V7" s="20">
        <v>0.21373308823585013</v>
      </c>
      <c r="W7" s="20">
        <v>6.5376223592166625</v>
      </c>
      <c r="X7" s="20">
        <v>0.93281889470253354</v>
      </c>
      <c r="Y7" s="20">
        <v>1.1935357382673466</v>
      </c>
      <c r="Z7" s="20">
        <v>0.26638134338347363</v>
      </c>
      <c r="AA7" s="20">
        <v>0.42975067337042894</v>
      </c>
      <c r="AB7" s="20">
        <v>0.6679593448594292</v>
      </c>
      <c r="AC7" s="20">
        <v>1.960980744338936E-2</v>
      </c>
      <c r="AD7" s="20">
        <v>0.40966642790811347</v>
      </c>
      <c r="AE7" s="20">
        <v>4.10825650240408</v>
      </c>
      <c r="AF7" s="20">
        <v>5.0581061321844958</v>
      </c>
      <c r="AG7" s="20">
        <v>0.917046512351952</v>
      </c>
      <c r="AH7" s="20">
        <v>0.2291824033773136</v>
      </c>
      <c r="AI7" s="20">
        <v>4.2</v>
      </c>
    </row>
    <row r="9" spans="3:35" x14ac:dyDescent="0.25">
      <c r="G9" t="s">
        <v>71</v>
      </c>
      <c r="Q9" t="s">
        <v>69</v>
      </c>
    </row>
    <row r="10" spans="3:35" x14ac:dyDescent="0.25">
      <c r="F10" s="19"/>
      <c r="G10" s="21" t="s">
        <v>0</v>
      </c>
      <c r="H10" s="21" t="s">
        <v>1</v>
      </c>
      <c r="I10" s="21" t="s">
        <v>2</v>
      </c>
      <c r="J10" s="21" t="s">
        <v>3</v>
      </c>
      <c r="K10" s="21"/>
      <c r="L10" s="21"/>
      <c r="M10" s="21"/>
      <c r="N10" s="21"/>
      <c r="O10" s="21"/>
      <c r="P10" s="21" t="s">
        <v>0</v>
      </c>
      <c r="Q10" s="21" t="s">
        <v>1</v>
      </c>
      <c r="R10" s="21" t="s">
        <v>2</v>
      </c>
      <c r="S10" s="21" t="s">
        <v>3</v>
      </c>
    </row>
    <row r="11" spans="3:35" x14ac:dyDescent="0.25">
      <c r="F11" s="20" t="s">
        <v>4</v>
      </c>
      <c r="G11" s="20">
        <v>-1.3243384754127241</v>
      </c>
      <c r="H11" s="20">
        <v>4.8345097193452755</v>
      </c>
      <c r="I11" s="20">
        <v>-1.2222001021780788</v>
      </c>
      <c r="J11" s="20">
        <v>2.7100618372500449</v>
      </c>
      <c r="K11" s="20"/>
      <c r="L11" s="20"/>
      <c r="M11" s="20"/>
      <c r="N11" s="20"/>
      <c r="O11" s="20"/>
      <c r="P11" s="20">
        <v>-0.35828159202485232</v>
      </c>
      <c r="Q11" s="20">
        <v>1.1596464239126485</v>
      </c>
      <c r="R11" s="20">
        <v>-0.33064945745447161</v>
      </c>
      <c r="S11" s="20">
        <v>0.19127337161670077</v>
      </c>
    </row>
    <row r="12" spans="3:35" x14ac:dyDescent="0.25">
      <c r="F12" s="20" t="s">
        <v>5</v>
      </c>
      <c r="G12" s="20">
        <v>2.8822150943064915</v>
      </c>
      <c r="H12" s="20">
        <v>17.215009380206528</v>
      </c>
      <c r="I12" s="20">
        <v>1.4778349328070313</v>
      </c>
      <c r="J12" s="20">
        <v>4.698489277950511</v>
      </c>
      <c r="K12" s="20"/>
      <c r="L12" s="20"/>
      <c r="M12" s="20"/>
      <c r="N12" s="20"/>
      <c r="O12" s="20"/>
      <c r="P12" s="20">
        <v>0.37584658525054904</v>
      </c>
      <c r="Q12" s="20">
        <v>2.4974333894093945</v>
      </c>
      <c r="R12" s="20">
        <v>0.14622770576072797</v>
      </c>
      <c r="S12" s="20">
        <v>0.50373465389597616</v>
      </c>
    </row>
    <row r="13" spans="3:35" x14ac:dyDescent="0.25">
      <c r="F13" s="20" t="s">
        <v>6</v>
      </c>
      <c r="G13" s="20">
        <v>3.7085696607379908</v>
      </c>
      <c r="H13" s="20">
        <v>1.302826632899585</v>
      </c>
      <c r="I13" s="20">
        <v>3.3422897462977708</v>
      </c>
      <c r="J13" s="20">
        <v>-2.7042946908117518</v>
      </c>
      <c r="K13" s="20"/>
      <c r="L13" s="20"/>
      <c r="M13" s="20"/>
      <c r="N13" s="20"/>
      <c r="O13" s="20"/>
      <c r="P13" s="20">
        <v>1.5604611233414247</v>
      </c>
      <c r="Q13" s="20">
        <v>0.19963731296318343</v>
      </c>
      <c r="R13" s="20">
        <v>0.66240339897591349</v>
      </c>
      <c r="S13" s="20">
        <v>-2.1273424510410086</v>
      </c>
    </row>
    <row r="14" spans="3:35" x14ac:dyDescent="0.25">
      <c r="F14" s="20" t="s">
        <v>7</v>
      </c>
      <c r="G14" s="20">
        <v>-4.2548426922196789</v>
      </c>
      <c r="H14" s="20">
        <v>-5.9552229843177313</v>
      </c>
      <c r="I14" s="20">
        <v>-1.4161057642776476</v>
      </c>
      <c r="J14" s="20">
        <v>-1.6367063000242907</v>
      </c>
      <c r="K14" s="20"/>
      <c r="L14" s="20"/>
      <c r="M14" s="20"/>
      <c r="N14" s="20"/>
      <c r="O14" s="20"/>
      <c r="P14" s="20">
        <v>-1.5139624512093066</v>
      </c>
      <c r="Q14" s="20">
        <v>-2.1189934949468574</v>
      </c>
      <c r="R14" s="20">
        <v>-0.50388019232244852</v>
      </c>
      <c r="S14" s="20">
        <v>-0.58237449916199036</v>
      </c>
    </row>
    <row r="15" spans="3:35" x14ac:dyDescent="0.25">
      <c r="F15" s="20" t="s">
        <v>8</v>
      </c>
      <c r="G15" s="20">
        <v>2.0611045726342505</v>
      </c>
      <c r="H15" s="20">
        <v>3.8063028265469745</v>
      </c>
      <c r="I15" s="20">
        <v>2.3227554611107224</v>
      </c>
      <c r="J15" s="20">
        <v>13.053349276640489</v>
      </c>
      <c r="K15" s="20"/>
      <c r="L15" s="20"/>
      <c r="M15" s="20"/>
      <c r="N15" s="20"/>
      <c r="O15" s="20"/>
      <c r="P15" s="20">
        <v>0.95785611733612486</v>
      </c>
      <c r="Q15" s="20">
        <v>1.5643288608181258</v>
      </c>
      <c r="R15" s="20">
        <v>0.38441353202875428</v>
      </c>
      <c r="S15" s="20">
        <v>1.2798540570738872</v>
      </c>
    </row>
    <row r="16" spans="3:35" x14ac:dyDescent="0.25">
      <c r="F16" s="20" t="s">
        <v>9</v>
      </c>
      <c r="G16" s="20">
        <v>-1.4937831076708175</v>
      </c>
      <c r="H16" s="20">
        <v>-1.015294972811736</v>
      </c>
      <c r="I16" s="20">
        <v>1.1937133111203393</v>
      </c>
      <c r="J16" s="20">
        <v>-1.7993143510305225</v>
      </c>
      <c r="K16" s="20"/>
      <c r="L16" s="20"/>
      <c r="M16" s="20"/>
      <c r="N16" s="20"/>
      <c r="O16" s="20"/>
      <c r="P16" s="20">
        <v>-0.26251457911261844</v>
      </c>
      <c r="Q16" s="20">
        <v>-0.17842599176155982</v>
      </c>
      <c r="R16" s="20">
        <v>0.32686691757320196</v>
      </c>
      <c r="S16" s="20">
        <v>-0.31620805398487772</v>
      </c>
    </row>
    <row r="17" spans="6:19" x14ac:dyDescent="0.25">
      <c r="F17" s="20" t="s">
        <v>10</v>
      </c>
      <c r="G17" s="20">
        <v>2.7684107058274861</v>
      </c>
      <c r="H17" s="20">
        <v>6.9218927604490936</v>
      </c>
      <c r="I17" s="20">
        <v>1.1682587373653488</v>
      </c>
      <c r="J17" s="20">
        <v>-10.247194935144949</v>
      </c>
      <c r="K17" s="20"/>
      <c r="L17" s="20"/>
      <c r="M17" s="20"/>
      <c r="N17" s="20"/>
      <c r="O17" s="20"/>
      <c r="P17" s="20">
        <v>1.5101047427578194</v>
      </c>
      <c r="Q17" s="20">
        <v>3.0363115113229888</v>
      </c>
      <c r="R17" s="20">
        <v>0.55342680058189164</v>
      </c>
      <c r="S17" s="20">
        <v>-17.045490301831151</v>
      </c>
    </row>
    <row r="18" spans="6:19" x14ac:dyDescent="0.25">
      <c r="F18" s="20" t="s">
        <v>11</v>
      </c>
      <c r="G18" s="20">
        <v>1.4608387133259728</v>
      </c>
      <c r="H18" s="20">
        <v>16.998473921551852</v>
      </c>
      <c r="I18" s="20">
        <v>-4.1327035684199949</v>
      </c>
      <c r="J18" s="20">
        <v>-26.974159235359405</v>
      </c>
      <c r="K18" s="20"/>
      <c r="L18" s="20"/>
      <c r="M18" s="20"/>
      <c r="N18" s="20"/>
      <c r="O18" s="20"/>
      <c r="P18" s="20">
        <v>0.29755009930613929</v>
      </c>
      <c r="Q18" s="20">
        <v>2.0126825389247749</v>
      </c>
      <c r="R18" s="20">
        <v>-0.95124270757337115</v>
      </c>
      <c r="S18" s="20">
        <v>-6.2087618530473101</v>
      </c>
    </row>
    <row r="19" spans="6:19" x14ac:dyDescent="0.25">
      <c r="F19" s="20" t="s">
        <v>12</v>
      </c>
      <c r="G19" s="20">
        <v>-41.854083677150726</v>
      </c>
      <c r="H19" s="20">
        <v>-19.507640906519754</v>
      </c>
      <c r="I19" s="20">
        <v>-1.6210823927697664</v>
      </c>
      <c r="J19" s="20">
        <v>-34.901664349648833</v>
      </c>
      <c r="K19" s="20"/>
      <c r="L19" s="20"/>
      <c r="M19" s="20"/>
      <c r="N19" s="20"/>
      <c r="O19" s="20"/>
      <c r="P19" s="20">
        <v>-10.115058560609974</v>
      </c>
      <c r="Q19" s="20">
        <v>-4.714496479504124</v>
      </c>
      <c r="R19" s="20">
        <v>-0.39177403717457748</v>
      </c>
      <c r="S19" s="20">
        <v>-8.4348371232454298</v>
      </c>
    </row>
    <row r="20" spans="6:19" x14ac:dyDescent="0.25">
      <c r="F20" s="20" t="s">
        <v>13</v>
      </c>
      <c r="G20" s="20">
        <v>2.8372958512119011</v>
      </c>
      <c r="H20" s="20">
        <v>9.4136013026880185</v>
      </c>
      <c r="I20" s="20">
        <v>1.9469012196570747</v>
      </c>
      <c r="J20" s="20">
        <v>1.061775302217131</v>
      </c>
      <c r="K20" s="20"/>
      <c r="L20" s="20"/>
      <c r="M20" s="20"/>
      <c r="N20" s="20"/>
      <c r="O20" s="20"/>
      <c r="P20" s="20">
        <v>1.1177234119370114</v>
      </c>
      <c r="Q20" s="20">
        <v>2.2578988959485091</v>
      </c>
      <c r="R20" s="20">
        <v>0.7364424832649763</v>
      </c>
      <c r="S20" s="20">
        <v>0.3035846423311046</v>
      </c>
    </row>
    <row r="21" spans="6:19" x14ac:dyDescent="0.25">
      <c r="F21" s="20" t="s">
        <v>14</v>
      </c>
      <c r="G21" s="20">
        <v>3.4639742080124702</v>
      </c>
      <c r="H21" s="20">
        <v>5.1008282516816825</v>
      </c>
      <c r="I21" s="20">
        <v>1.299157153111117</v>
      </c>
      <c r="J21" s="20">
        <v>2.0361050266688543</v>
      </c>
      <c r="K21" s="20"/>
      <c r="L21" s="20"/>
      <c r="M21" s="20"/>
      <c r="N21" s="20"/>
      <c r="O21" s="20"/>
      <c r="P21" s="20">
        <v>0.95852674651802561</v>
      </c>
      <c r="Q21" s="20">
        <v>1.6916668560795296</v>
      </c>
      <c r="R21" s="20">
        <v>0.53503790297348708</v>
      </c>
      <c r="S21" s="20">
        <v>0.33837926261319495</v>
      </c>
    </row>
    <row r="22" spans="6:19" x14ac:dyDescent="0.25">
      <c r="F22" s="20" t="s">
        <v>15</v>
      </c>
      <c r="G22" s="20">
        <v>1.2448664348876912</v>
      </c>
      <c r="H22" s="20">
        <v>6.1117520243860923</v>
      </c>
      <c r="I22" s="20">
        <v>-1.7426354441779845</v>
      </c>
      <c r="J22" s="20">
        <v>-2.3649404993213397</v>
      </c>
      <c r="K22" s="20"/>
      <c r="L22" s="20"/>
      <c r="M22" s="20"/>
      <c r="N22" s="20"/>
      <c r="O22" s="20"/>
      <c r="P22" s="20">
        <v>1.5555445361246174</v>
      </c>
      <c r="Q22" s="20">
        <v>1.868858658486432</v>
      </c>
      <c r="R22" s="20">
        <v>-0.35892772324675004</v>
      </c>
      <c r="S22" s="20">
        <v>-0.48710286013713411</v>
      </c>
    </row>
    <row r="23" spans="6:19" x14ac:dyDescent="0.25">
      <c r="F23" s="20" t="s">
        <v>16</v>
      </c>
      <c r="G23" s="20">
        <v>-2.6366010877503574</v>
      </c>
      <c r="H23" s="20">
        <v>-9.2727342206067664</v>
      </c>
      <c r="I23" s="20">
        <v>-1.0078319001504428</v>
      </c>
      <c r="J23" s="20">
        <v>-9.9147400736837099</v>
      </c>
      <c r="K23" s="20"/>
      <c r="L23" s="20"/>
      <c r="M23" s="20"/>
      <c r="N23" s="20"/>
      <c r="O23" s="20"/>
      <c r="P23" s="20">
        <v>-2.5798160670220205</v>
      </c>
      <c r="Q23" s="20">
        <v>-9.0730254336492404</v>
      </c>
      <c r="R23" s="20">
        <v>-0.98612601691819668</v>
      </c>
      <c r="S23" s="20">
        <v>-9.7012042744246045</v>
      </c>
    </row>
    <row r="24" spans="6:19" x14ac:dyDescent="0.25">
      <c r="F24" s="20" t="s">
        <v>17</v>
      </c>
      <c r="G24" s="20">
        <v>-75.393426295973995</v>
      </c>
      <c r="H24" s="20">
        <v>-33.393288637924293</v>
      </c>
      <c r="I24" s="20">
        <v>-101.44239992694389</v>
      </c>
      <c r="J24" s="20">
        <v>-2.600070941994431</v>
      </c>
      <c r="K24" s="20"/>
      <c r="L24" s="20"/>
      <c r="M24" s="20"/>
      <c r="N24" s="20"/>
      <c r="O24" s="20"/>
      <c r="P24" s="20">
        <v>-48.179423378986641</v>
      </c>
      <c r="Q24" s="20">
        <v>-21.339650820315242</v>
      </c>
      <c r="R24" s="20">
        <v>-64.825762334689159</v>
      </c>
      <c r="S24" s="20">
        <v>-1.6615496189014523</v>
      </c>
    </row>
    <row r="25" spans="6:19" x14ac:dyDescent="0.25">
      <c r="F25" s="20" t="s">
        <v>18</v>
      </c>
      <c r="G25" s="20">
        <v>-31.614027683179014</v>
      </c>
      <c r="H25" s="20">
        <v>-26.350460892690389</v>
      </c>
      <c r="I25" s="20">
        <v>-7.5775533622059239</v>
      </c>
      <c r="J25" s="20">
        <v>-33.388643017820442</v>
      </c>
      <c r="K25" s="20"/>
      <c r="L25" s="20"/>
      <c r="M25" s="20"/>
      <c r="N25" s="20"/>
      <c r="O25" s="20"/>
      <c r="P25" s="20">
        <v>-12.08840190875576</v>
      </c>
      <c r="Q25" s="20">
        <v>-10.075747542957846</v>
      </c>
      <c r="R25" s="20">
        <v>-2.8974641081916594</v>
      </c>
      <c r="S25" s="20">
        <v>-12.766969777853973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67"/>
  <sheetViews>
    <sheetView topLeftCell="A37" workbookViewId="0">
      <selection activeCell="E68" sqref="E68"/>
    </sheetView>
  </sheetViews>
  <sheetFormatPr defaultRowHeight="15" x14ac:dyDescent="0.25"/>
  <cols>
    <col min="3" max="3" width="20.28515625" customWidth="1"/>
    <col min="4" max="4" width="22.42578125" customWidth="1"/>
    <col min="8" max="8" width="19.28515625" customWidth="1"/>
    <col min="9" max="9" width="21.85546875" customWidth="1"/>
    <col min="10" max="10" width="16.28515625" customWidth="1"/>
  </cols>
  <sheetData>
    <row r="3" spans="3:4" x14ac:dyDescent="0.25">
      <c r="C3" s="1" t="s">
        <v>73</v>
      </c>
      <c r="D3" s="1" t="s">
        <v>74</v>
      </c>
    </row>
    <row r="4" spans="3:4" x14ac:dyDescent="0.25">
      <c r="C4" s="25">
        <v>13.098480180735264</v>
      </c>
      <c r="D4" s="25">
        <v>14.148419127253723</v>
      </c>
    </row>
    <row r="5" spans="3:4" x14ac:dyDescent="0.25">
      <c r="C5" s="25">
        <v>15.112652515460471</v>
      </c>
      <c r="D5" s="25">
        <v>12.375493598181166</v>
      </c>
    </row>
    <row r="6" spans="3:4" x14ac:dyDescent="0.25">
      <c r="C6" s="25">
        <v>15.920730938878387</v>
      </c>
      <c r="D6" s="25">
        <v>11.863543788187373</v>
      </c>
    </row>
    <row r="7" spans="3:4" x14ac:dyDescent="0.25">
      <c r="C7" s="26">
        <v>12.200125865324104</v>
      </c>
      <c r="D7" s="26">
        <v>18.008361640972041</v>
      </c>
    </row>
    <row r="8" spans="3:4" x14ac:dyDescent="0.25">
      <c r="C8" s="25">
        <v>13.449552840408112</v>
      </c>
      <c r="D8" s="25">
        <v>16.498047433088864</v>
      </c>
    </row>
    <row r="9" spans="3:4" x14ac:dyDescent="0.25">
      <c r="C9" s="25">
        <v>11.518333499850135</v>
      </c>
      <c r="D9" s="25">
        <v>18.567835870284579</v>
      </c>
    </row>
    <row r="10" spans="3:4" x14ac:dyDescent="0.25">
      <c r="C10" s="1" t="s">
        <v>75</v>
      </c>
      <c r="D10" s="1" t="s">
        <v>76</v>
      </c>
    </row>
    <row r="11" spans="3:4" x14ac:dyDescent="0.25">
      <c r="C11" s="25">
        <v>8.5368763557483724</v>
      </c>
      <c r="D11" s="25">
        <v>10.200215156586182</v>
      </c>
    </row>
    <row r="12" spans="3:4" x14ac:dyDescent="0.25">
      <c r="C12" s="25">
        <v>9.4029794809331957</v>
      </c>
      <c r="D12" s="25">
        <v>11.356759227516855</v>
      </c>
    </row>
    <row r="13" spans="3:4" x14ac:dyDescent="0.25">
      <c r="C13" s="25">
        <v>7.7160512959590868</v>
      </c>
      <c r="D13" s="25">
        <v>9.2217808868864122</v>
      </c>
    </row>
    <row r="14" spans="3:4" x14ac:dyDescent="0.25">
      <c r="C14" s="25">
        <v>6.6822539251207731</v>
      </c>
      <c r="D14" s="25">
        <v>3.7280979092299846</v>
      </c>
    </row>
    <row r="15" spans="3:4" x14ac:dyDescent="0.25">
      <c r="C15" s="25">
        <v>4.3533834586466167</v>
      </c>
      <c r="D15" s="25">
        <v>3.6158183990442057</v>
      </c>
    </row>
    <row r="16" spans="3:4" x14ac:dyDescent="0.25">
      <c r="C16" s="25">
        <v>4.0142420086507018</v>
      </c>
      <c r="D16" s="25">
        <v>3.629180955774284</v>
      </c>
    </row>
    <row r="17" spans="3:10" x14ac:dyDescent="0.25">
      <c r="C17" s="1" t="s">
        <v>77</v>
      </c>
      <c r="D17" s="1" t="s">
        <v>78</v>
      </c>
    </row>
    <row r="18" spans="3:10" x14ac:dyDescent="0.25">
      <c r="C18" s="25">
        <v>9.2608167233835683</v>
      </c>
      <c r="D18" s="25">
        <v>7.4363754255146706</v>
      </c>
    </row>
    <row r="19" spans="3:10" x14ac:dyDescent="0.25">
      <c r="C19" s="25">
        <v>12.264916885389326</v>
      </c>
      <c r="D19" s="25">
        <v>6.3066712834718377</v>
      </c>
      <c r="I19" t="s">
        <v>90</v>
      </c>
      <c r="J19" t="s">
        <v>91</v>
      </c>
    </row>
    <row r="20" spans="3:10" x14ac:dyDescent="0.25">
      <c r="C20" s="25">
        <v>12.043610989969473</v>
      </c>
      <c r="D20" s="25">
        <v>5.3796296296296298</v>
      </c>
      <c r="H20" s="1" t="s">
        <v>73</v>
      </c>
      <c r="I20" s="28">
        <v>13.549979306776079</v>
      </c>
      <c r="J20" s="29">
        <v>1.6867742464490008</v>
      </c>
    </row>
    <row r="21" spans="3:10" x14ac:dyDescent="0.25">
      <c r="C21" s="25">
        <v>9.7623456790123448</v>
      </c>
      <c r="D21" s="25">
        <v>6.9762280701754387</v>
      </c>
      <c r="H21" s="1" t="s">
        <v>75</v>
      </c>
      <c r="I21" s="28">
        <v>6.7842977541764578</v>
      </c>
      <c r="J21" s="29">
        <v>2.2086265638148008</v>
      </c>
    </row>
    <row r="22" spans="3:10" x14ac:dyDescent="0.25">
      <c r="C22" s="25">
        <v>10.788072018004501</v>
      </c>
      <c r="D22" s="25">
        <v>6.3885326291965292</v>
      </c>
      <c r="H22" s="1" t="s">
        <v>77</v>
      </c>
      <c r="I22" s="28">
        <v>10.686746331216019</v>
      </c>
      <c r="J22" s="29">
        <v>1.2409996572040929</v>
      </c>
    </row>
    <row r="23" spans="3:10" x14ac:dyDescent="0.25">
      <c r="C23" s="27">
        <v>10.0007156915369</v>
      </c>
      <c r="D23" s="25">
        <v>6.2544472452286639</v>
      </c>
      <c r="H23" s="1" t="s">
        <v>79</v>
      </c>
      <c r="I23" s="28">
        <v>8.2706274643175632</v>
      </c>
      <c r="J23" s="29">
        <v>3.0927414923613186</v>
      </c>
    </row>
    <row r="24" spans="3:10" x14ac:dyDescent="0.25">
      <c r="C24" s="1" t="s">
        <v>79</v>
      </c>
      <c r="D24" s="1" t="s">
        <v>80</v>
      </c>
      <c r="H24" s="1" t="s">
        <v>81</v>
      </c>
      <c r="I24" s="28">
        <v>1.2212234544444331</v>
      </c>
      <c r="J24" s="29">
        <v>0.305309741892623</v>
      </c>
    </row>
    <row r="25" spans="3:10" x14ac:dyDescent="0.25">
      <c r="C25" s="25">
        <v>11.393384615384615</v>
      </c>
      <c r="D25" s="25">
        <v>9.9042082855739313</v>
      </c>
      <c r="H25" s="1" t="s">
        <v>83</v>
      </c>
      <c r="I25" s="28">
        <v>0.45659735028560855</v>
      </c>
      <c r="J25" s="29">
        <v>0.11589323510205952</v>
      </c>
    </row>
    <row r="26" spans="3:10" x14ac:dyDescent="0.25">
      <c r="C26" s="25">
        <v>10.492647058823529</v>
      </c>
      <c r="D26" s="25">
        <v>7.0783024991885748</v>
      </c>
      <c r="H26" s="1" t="s">
        <v>85</v>
      </c>
      <c r="I26" s="28">
        <v>15.243616909661291</v>
      </c>
      <c r="J26" s="29">
        <v>2.8676933198841512</v>
      </c>
    </row>
    <row r="27" spans="3:10" x14ac:dyDescent="0.25">
      <c r="C27" s="25">
        <v>11.305047611022163</v>
      </c>
      <c r="D27" s="25">
        <v>3.4814422057264052</v>
      </c>
      <c r="H27" s="1" t="s">
        <v>76</v>
      </c>
      <c r="I27" s="28">
        <v>6.9586420891729874</v>
      </c>
      <c r="J27" s="29">
        <v>3.6788374493133227</v>
      </c>
    </row>
    <row r="28" spans="3:10" x14ac:dyDescent="0.25">
      <c r="C28" s="25">
        <v>4.9197996639098491</v>
      </c>
      <c r="D28" s="25">
        <v>5.8539161929674535</v>
      </c>
      <c r="H28" s="1" t="s">
        <v>86</v>
      </c>
      <c r="I28" s="28">
        <v>6.4569807138694602</v>
      </c>
      <c r="J28" s="29">
        <v>0.70111554654330888</v>
      </c>
    </row>
    <row r="29" spans="3:10" x14ac:dyDescent="0.25">
      <c r="C29" s="25">
        <v>5.5857590685176888</v>
      </c>
      <c r="D29" s="25">
        <v>6.2718796159527326</v>
      </c>
      <c r="H29" s="1" t="s">
        <v>87</v>
      </c>
      <c r="I29" s="28">
        <v>6.4552964170632334</v>
      </c>
      <c r="J29" s="29">
        <v>2.0794410045214797</v>
      </c>
    </row>
    <row r="30" spans="3:10" x14ac:dyDescent="0.25">
      <c r="C30" s="25">
        <v>5.9271267682475353</v>
      </c>
      <c r="D30" s="25">
        <v>6.142029702970297</v>
      </c>
      <c r="H30" s="1" t="s">
        <v>88</v>
      </c>
      <c r="I30" s="28">
        <v>1.2469991275360695</v>
      </c>
      <c r="J30" s="29">
        <v>0.43555785771855376</v>
      </c>
    </row>
    <row r="31" spans="3:10" x14ac:dyDescent="0.25">
      <c r="C31" s="1" t="s">
        <v>81</v>
      </c>
      <c r="D31" s="1" t="s">
        <v>82</v>
      </c>
      <c r="H31" s="1" t="s">
        <v>89</v>
      </c>
      <c r="I31" s="28">
        <v>0.98436614773828912</v>
      </c>
      <c r="J31" s="29">
        <v>0.29579674828446578</v>
      </c>
    </row>
    <row r="32" spans="3:10" x14ac:dyDescent="0.25">
      <c r="C32" s="25">
        <v>1.5971855397821062</v>
      </c>
      <c r="D32" s="25">
        <v>2.0681266720587321</v>
      </c>
    </row>
    <row r="33" spans="3:4" x14ac:dyDescent="0.25">
      <c r="C33" s="25">
        <v>1.3016995277607322</v>
      </c>
      <c r="D33" s="25">
        <v>1.2151728682956504</v>
      </c>
    </row>
    <row r="34" spans="3:4" x14ac:dyDescent="0.25">
      <c r="C34" s="25">
        <v>0.97845936653232235</v>
      </c>
      <c r="D34" s="25">
        <v>0.87442619606242988</v>
      </c>
    </row>
    <row r="35" spans="3:4" x14ac:dyDescent="0.25">
      <c r="C35" s="25">
        <v>0.86702020810734803</v>
      </c>
      <c r="D35" s="25">
        <v>1.0085558724397199</v>
      </c>
    </row>
    <row r="36" spans="3:4" x14ac:dyDescent="0.25">
      <c r="C36" s="25">
        <v>0.8493073623514521</v>
      </c>
      <c r="D36" s="25">
        <v>1.5439904288606663</v>
      </c>
    </row>
    <row r="37" spans="3:4" x14ac:dyDescent="0.25">
      <c r="C37" s="25">
        <v>1.6270595309681299</v>
      </c>
      <c r="D37" s="25">
        <v>0.92335638110863705</v>
      </c>
    </row>
    <row r="38" spans="3:4" x14ac:dyDescent="0.25">
      <c r="C38" s="25">
        <v>1.1984597287879797</v>
      </c>
      <c r="D38" s="25">
        <v>0.81579479476588002</v>
      </c>
    </row>
    <row r="39" spans="3:4" x14ac:dyDescent="0.25">
      <c r="C39" s="25">
        <v>1.350596371265395</v>
      </c>
      <c r="D39" s="25">
        <v>1.5265698066968416</v>
      </c>
    </row>
    <row r="40" spans="3:4" x14ac:dyDescent="0.25">
      <c r="C40" s="1" t="s">
        <v>83</v>
      </c>
      <c r="D40" s="1" t="s">
        <v>84</v>
      </c>
    </row>
    <row r="41" spans="3:4" x14ac:dyDescent="0.25">
      <c r="C41" s="25">
        <v>0.63814129520605556</v>
      </c>
      <c r="D41" s="25">
        <v>0.76247125862241327</v>
      </c>
    </row>
    <row r="42" spans="3:4" x14ac:dyDescent="0.25">
      <c r="C42" s="25">
        <v>0.4749034749034749</v>
      </c>
      <c r="D42" s="25">
        <v>0.92889771598808346</v>
      </c>
    </row>
    <row r="43" spans="3:4" x14ac:dyDescent="0.25">
      <c r="C43" s="25">
        <v>0.36955646063644093</v>
      </c>
      <c r="D43" s="25">
        <v>0.91725101921956897</v>
      </c>
    </row>
    <row r="44" spans="3:4" x14ac:dyDescent="0.25">
      <c r="C44" s="25">
        <v>0.4911756083260041</v>
      </c>
      <c r="D44" s="25" t="s">
        <v>92</v>
      </c>
    </row>
    <row r="45" spans="3:4" x14ac:dyDescent="0.25">
      <c r="C45" s="25">
        <v>0.60241965659169339</v>
      </c>
      <c r="D45" s="25">
        <v>1.6174351301334804</v>
      </c>
    </row>
    <row r="46" spans="3:4" x14ac:dyDescent="0.25">
      <c r="C46" s="25">
        <v>0.38059086224665062</v>
      </c>
      <c r="D46" s="25">
        <v>0.8484975074498009</v>
      </c>
    </row>
    <row r="47" spans="3:4" x14ac:dyDescent="0.25">
      <c r="C47" s="25">
        <v>0.32226787181594085</v>
      </c>
      <c r="D47" s="25">
        <v>1.0444917509313465</v>
      </c>
    </row>
    <row r="48" spans="3:4" x14ac:dyDescent="0.25">
      <c r="C48" s="25">
        <v>0.37372357255860778</v>
      </c>
      <c r="D48" s="25">
        <v>0.77151865182333079</v>
      </c>
    </row>
    <row r="51" spans="3:4" x14ac:dyDescent="0.25">
      <c r="C51" s="30" t="s">
        <v>93</v>
      </c>
      <c r="D51" t="s">
        <v>96</v>
      </c>
    </row>
    <row r="52" spans="3:4" x14ac:dyDescent="0.25">
      <c r="C52" s="2">
        <v>0.66450853443201885</v>
      </c>
    </row>
    <row r="53" spans="3:4" x14ac:dyDescent="0.25">
      <c r="C53" s="2">
        <v>0.26380332101155901</v>
      </c>
    </row>
    <row r="54" spans="3:4" x14ac:dyDescent="0.25">
      <c r="C54" s="2">
        <v>0.23470828688219991</v>
      </c>
    </row>
    <row r="55" spans="3:4" x14ac:dyDescent="0.25">
      <c r="C55" s="2">
        <v>0.24921892434724391</v>
      </c>
    </row>
    <row r="56" spans="3:4" x14ac:dyDescent="0.25">
      <c r="C56" s="2">
        <v>0.27681067344345617</v>
      </c>
    </row>
    <row r="57" spans="3:4" x14ac:dyDescent="0.25">
      <c r="C57" s="2">
        <v>0.28115015974440893</v>
      </c>
    </row>
    <row r="58" spans="3:4" x14ac:dyDescent="0.25">
      <c r="C58" s="2">
        <v>0.26905991917836969</v>
      </c>
    </row>
    <row r="60" spans="3:4" x14ac:dyDescent="0.25">
      <c r="C60" s="1" t="s">
        <v>94</v>
      </c>
      <c r="D60" t="s">
        <v>95</v>
      </c>
    </row>
    <row r="61" spans="3:4" x14ac:dyDescent="0.25">
      <c r="C61" s="31">
        <v>47.365260941323776</v>
      </c>
    </row>
    <row r="62" spans="3:4" x14ac:dyDescent="0.25">
      <c r="C62" s="2">
        <v>45.8611844188747</v>
      </c>
    </row>
    <row r="63" spans="3:4" x14ac:dyDescent="0.25">
      <c r="C63" s="2">
        <v>45.807616393823288</v>
      </c>
    </row>
    <row r="64" spans="3:4" x14ac:dyDescent="0.25">
      <c r="C64" s="31">
        <v>49.667269439421339</v>
      </c>
    </row>
    <row r="65" spans="3:5" x14ac:dyDescent="0.25">
      <c r="C65" s="2">
        <v>48.775233086301697</v>
      </c>
    </row>
    <row r="66" spans="3:5" x14ac:dyDescent="0.25">
      <c r="C66" s="2">
        <v>43.323742454728368</v>
      </c>
    </row>
    <row r="67" spans="3:5" x14ac:dyDescent="0.25">
      <c r="C67" s="2">
        <v>47.255414993483804</v>
      </c>
      <c r="E67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7"/>
  <sheetViews>
    <sheetView workbookViewId="0">
      <selection activeCell="N22" sqref="N22"/>
    </sheetView>
  </sheetViews>
  <sheetFormatPr defaultRowHeight="15" x14ac:dyDescent="0.25"/>
  <sheetData>
    <row r="7" spans="7:7" x14ac:dyDescent="0.25">
      <c r="G7" t="s">
        <v>72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H12"/>
  <sheetViews>
    <sheetView workbookViewId="0">
      <selection activeCell="G33" sqref="G33"/>
    </sheetView>
  </sheetViews>
  <sheetFormatPr defaultRowHeight="15" x14ac:dyDescent="0.25"/>
  <cols>
    <col min="5" max="5" width="21.5703125" customWidth="1"/>
  </cols>
  <sheetData>
    <row r="7" spans="5:8" x14ac:dyDescent="0.25">
      <c r="E7" t="s">
        <v>24</v>
      </c>
    </row>
    <row r="10" spans="5:8" x14ac:dyDescent="0.25">
      <c r="E10" s="1"/>
      <c r="F10" s="1" t="s">
        <v>19</v>
      </c>
      <c r="G10" s="1" t="s">
        <v>20</v>
      </c>
      <c r="H10" s="1" t="s">
        <v>21</v>
      </c>
    </row>
    <row r="11" spans="5:8" x14ac:dyDescent="0.25">
      <c r="E11" s="1" t="s">
        <v>26</v>
      </c>
      <c r="F11" s="2">
        <v>9</v>
      </c>
      <c r="G11" s="2">
        <v>35</v>
      </c>
      <c r="H11" s="2">
        <v>2</v>
      </c>
    </row>
    <row r="12" spans="5:8" x14ac:dyDescent="0.25">
      <c r="E12" s="1" t="s">
        <v>25</v>
      </c>
      <c r="F12" s="2">
        <v>0</v>
      </c>
      <c r="G12" s="2">
        <v>1</v>
      </c>
      <c r="H12" s="2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J27"/>
  <sheetViews>
    <sheetView workbookViewId="0">
      <selection activeCell="F10" sqref="F10:F26"/>
    </sheetView>
  </sheetViews>
  <sheetFormatPr defaultRowHeight="15" x14ac:dyDescent="0.25"/>
  <cols>
    <col min="6" max="6" width="24.28515625" customWidth="1"/>
  </cols>
  <sheetData>
    <row r="6" spans="6:10" ht="15.75" x14ac:dyDescent="0.25">
      <c r="G6" s="10"/>
      <c r="H6" s="10" t="s">
        <v>36</v>
      </c>
      <c r="I6" s="10"/>
    </row>
    <row r="9" spans="6:10" ht="15.75" x14ac:dyDescent="0.25">
      <c r="F9" s="4"/>
      <c r="J9" s="5"/>
    </row>
    <row r="10" spans="6:10" ht="15.75" x14ac:dyDescent="0.25">
      <c r="F10" s="6" t="s">
        <v>27</v>
      </c>
      <c r="G10" s="11" t="s">
        <v>19</v>
      </c>
      <c r="H10" s="11" t="s">
        <v>20</v>
      </c>
      <c r="I10" s="11" t="s">
        <v>21</v>
      </c>
      <c r="J10" s="5"/>
    </row>
    <row r="11" spans="6:10" ht="15.75" x14ac:dyDescent="0.25">
      <c r="F11" s="8" t="s">
        <v>37</v>
      </c>
      <c r="G11" s="12">
        <v>27</v>
      </c>
      <c r="H11" s="12">
        <v>2</v>
      </c>
      <c r="I11" s="12">
        <v>0</v>
      </c>
      <c r="J11" s="5"/>
    </row>
    <row r="12" spans="6:10" ht="15.75" x14ac:dyDescent="0.25">
      <c r="F12" s="8" t="s">
        <v>38</v>
      </c>
      <c r="G12" s="12">
        <v>32</v>
      </c>
      <c r="H12" s="12">
        <v>11</v>
      </c>
      <c r="I12" s="12">
        <v>0</v>
      </c>
      <c r="J12" s="5"/>
    </row>
    <row r="13" spans="6:10" ht="15.75" x14ac:dyDescent="0.25">
      <c r="F13" s="8" t="s">
        <v>39</v>
      </c>
      <c r="G13" s="12">
        <v>31</v>
      </c>
      <c r="H13" s="12">
        <v>3</v>
      </c>
      <c r="I13" s="12">
        <v>0</v>
      </c>
      <c r="J13" s="5"/>
    </row>
    <row r="14" spans="6:10" ht="15.75" x14ac:dyDescent="0.25">
      <c r="F14" s="8" t="s">
        <v>40</v>
      </c>
      <c r="G14" s="12">
        <v>0</v>
      </c>
      <c r="H14" s="12">
        <v>0</v>
      </c>
      <c r="I14" s="12">
        <v>15</v>
      </c>
      <c r="J14" s="5"/>
    </row>
    <row r="15" spans="6:10" ht="15.75" x14ac:dyDescent="0.25">
      <c r="F15" s="8" t="s">
        <v>41</v>
      </c>
      <c r="G15" s="12">
        <v>0</v>
      </c>
      <c r="H15" s="12">
        <v>0</v>
      </c>
      <c r="I15" s="12">
        <v>15</v>
      </c>
      <c r="J15" s="5"/>
    </row>
    <row r="16" spans="6:10" ht="15.75" x14ac:dyDescent="0.25">
      <c r="F16" s="8" t="s">
        <v>42</v>
      </c>
      <c r="G16" s="12">
        <v>0</v>
      </c>
      <c r="H16" s="12">
        <v>0</v>
      </c>
      <c r="I16" s="12">
        <v>15</v>
      </c>
      <c r="J16" s="5"/>
    </row>
    <row r="17" spans="6:10" ht="15.75" x14ac:dyDescent="0.25">
      <c r="F17" s="8" t="s">
        <v>43</v>
      </c>
      <c r="G17" s="13">
        <v>12</v>
      </c>
      <c r="H17" s="13">
        <v>17</v>
      </c>
      <c r="I17" s="13">
        <v>2</v>
      </c>
      <c r="J17" s="5"/>
    </row>
    <row r="18" spans="6:10" ht="15.75" x14ac:dyDescent="0.25">
      <c r="F18" s="8" t="s">
        <v>28</v>
      </c>
      <c r="G18" s="12">
        <v>35</v>
      </c>
      <c r="H18" s="12">
        <v>4</v>
      </c>
      <c r="I18" s="12">
        <v>0</v>
      </c>
      <c r="J18" s="5"/>
    </row>
    <row r="19" spans="6:10" ht="15.75" x14ac:dyDescent="0.25">
      <c r="F19" s="8" t="s">
        <v>29</v>
      </c>
      <c r="G19" s="12">
        <v>40</v>
      </c>
      <c r="H19" s="12">
        <v>0</v>
      </c>
      <c r="I19" s="12">
        <v>0</v>
      </c>
      <c r="J19" s="5"/>
    </row>
    <row r="20" spans="6:10" ht="15.75" x14ac:dyDescent="0.25">
      <c r="F20" s="9" t="s">
        <v>44</v>
      </c>
      <c r="G20" s="13">
        <v>0</v>
      </c>
      <c r="H20" s="13">
        <v>0</v>
      </c>
      <c r="I20" s="13">
        <v>15</v>
      </c>
      <c r="J20" s="5"/>
    </row>
    <row r="21" spans="6:10" ht="15.75" x14ac:dyDescent="0.25">
      <c r="F21" s="9" t="s">
        <v>30</v>
      </c>
      <c r="G21" s="13">
        <v>13</v>
      </c>
      <c r="H21" s="13">
        <v>16</v>
      </c>
      <c r="I21" s="13">
        <v>4</v>
      </c>
      <c r="J21" s="5"/>
    </row>
    <row r="22" spans="6:10" ht="15.75" x14ac:dyDescent="0.25">
      <c r="F22" s="8" t="s">
        <v>31</v>
      </c>
      <c r="G22" s="13">
        <v>0</v>
      </c>
      <c r="H22" s="13">
        <v>0</v>
      </c>
      <c r="I22" s="13">
        <v>25</v>
      </c>
      <c r="J22" s="5"/>
    </row>
    <row r="23" spans="6:10" ht="15.75" x14ac:dyDescent="0.25">
      <c r="F23" s="8" t="s">
        <v>32</v>
      </c>
      <c r="G23" s="13">
        <v>0</v>
      </c>
      <c r="H23" s="13">
        <v>0</v>
      </c>
      <c r="I23" s="13">
        <v>30</v>
      </c>
      <c r="J23" s="5"/>
    </row>
    <row r="24" spans="6:10" ht="15.75" x14ac:dyDescent="0.25">
      <c r="F24" s="9" t="s">
        <v>33</v>
      </c>
      <c r="G24" s="13">
        <v>0</v>
      </c>
      <c r="H24" s="13">
        <v>0</v>
      </c>
      <c r="I24" s="13">
        <v>30</v>
      </c>
      <c r="J24" s="5"/>
    </row>
    <row r="25" spans="6:10" ht="15.75" x14ac:dyDescent="0.25">
      <c r="F25" s="9" t="s">
        <v>34</v>
      </c>
      <c r="G25" s="13">
        <v>0</v>
      </c>
      <c r="H25" s="13">
        <v>0</v>
      </c>
      <c r="I25" s="13">
        <v>30</v>
      </c>
      <c r="J25" s="5"/>
    </row>
    <row r="26" spans="6:10" ht="15.75" x14ac:dyDescent="0.25">
      <c r="F26" s="9" t="s">
        <v>35</v>
      </c>
      <c r="G26" s="13">
        <v>0</v>
      </c>
      <c r="H26" s="13">
        <v>0</v>
      </c>
      <c r="I26" s="13">
        <v>30</v>
      </c>
      <c r="J26" s="5"/>
    </row>
    <row r="27" spans="6:10" x14ac:dyDescent="0.25">
      <c r="F27" s="5"/>
      <c r="G27" s="5"/>
      <c r="H27" s="5"/>
      <c r="I27" s="5"/>
      <c r="J27" s="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9:L26"/>
  <sheetViews>
    <sheetView topLeftCell="A4" workbookViewId="0">
      <selection activeCell="I31" sqref="I31"/>
    </sheetView>
  </sheetViews>
  <sheetFormatPr defaultRowHeight="15" x14ac:dyDescent="0.25"/>
  <cols>
    <col min="6" max="6" width="23.85546875" customWidth="1"/>
  </cols>
  <sheetData>
    <row r="9" spans="6:12" ht="15.75" x14ac:dyDescent="0.25">
      <c r="F9" s="14"/>
      <c r="G9" s="14"/>
      <c r="H9" s="14" t="s">
        <v>4</v>
      </c>
      <c r="I9" s="14"/>
      <c r="J9" s="14"/>
      <c r="K9" s="14" t="s">
        <v>5</v>
      </c>
      <c r="L9" s="14"/>
    </row>
    <row r="10" spans="6:12" ht="15.75" x14ac:dyDescent="0.25">
      <c r="F10" s="6" t="s">
        <v>27</v>
      </c>
      <c r="G10" s="7" t="s">
        <v>19</v>
      </c>
      <c r="H10" s="7" t="s">
        <v>20</v>
      </c>
      <c r="I10" s="7" t="s">
        <v>21</v>
      </c>
      <c r="J10" s="7" t="s">
        <v>19</v>
      </c>
      <c r="K10" s="7" t="s">
        <v>20</v>
      </c>
      <c r="L10" s="7" t="s">
        <v>21</v>
      </c>
    </row>
    <row r="11" spans="6:12" ht="15.75" x14ac:dyDescent="0.25">
      <c r="F11" s="8" t="s">
        <v>37</v>
      </c>
      <c r="G11" s="3">
        <v>26</v>
      </c>
      <c r="H11" s="3">
        <v>3</v>
      </c>
      <c r="I11" s="3">
        <v>0</v>
      </c>
      <c r="J11" s="3">
        <v>27</v>
      </c>
      <c r="K11" s="3">
        <v>2</v>
      </c>
      <c r="L11" s="3">
        <v>0</v>
      </c>
    </row>
    <row r="12" spans="6:12" ht="15.75" x14ac:dyDescent="0.25">
      <c r="F12" s="8" t="s">
        <v>38</v>
      </c>
      <c r="G12" s="3">
        <v>42</v>
      </c>
      <c r="H12" s="3">
        <v>3</v>
      </c>
      <c r="I12" s="3">
        <v>0</v>
      </c>
      <c r="J12" s="3">
        <v>32</v>
      </c>
      <c r="K12" s="3">
        <v>11</v>
      </c>
      <c r="L12" s="3">
        <v>0</v>
      </c>
    </row>
    <row r="13" spans="6:12" ht="15.75" x14ac:dyDescent="0.25">
      <c r="F13" s="8" t="s">
        <v>39</v>
      </c>
      <c r="G13" s="3">
        <v>30</v>
      </c>
      <c r="H13" s="3">
        <v>4</v>
      </c>
      <c r="I13" s="3">
        <v>0</v>
      </c>
      <c r="J13" s="3">
        <v>31</v>
      </c>
      <c r="K13" s="3">
        <v>3</v>
      </c>
      <c r="L13" s="3">
        <v>0</v>
      </c>
    </row>
    <row r="14" spans="6:12" ht="15.75" x14ac:dyDescent="0.25">
      <c r="F14" s="8" t="s">
        <v>40</v>
      </c>
      <c r="G14" s="3">
        <v>0</v>
      </c>
      <c r="H14" s="3">
        <v>0</v>
      </c>
      <c r="I14" s="3">
        <v>39</v>
      </c>
      <c r="J14" s="3">
        <v>0</v>
      </c>
      <c r="K14" s="3">
        <v>0</v>
      </c>
      <c r="L14" s="3">
        <v>15</v>
      </c>
    </row>
    <row r="15" spans="6:12" ht="15.75" x14ac:dyDescent="0.25">
      <c r="F15" s="8" t="s">
        <v>41</v>
      </c>
      <c r="G15" s="3">
        <v>0</v>
      </c>
      <c r="H15" s="3">
        <v>0</v>
      </c>
      <c r="I15" s="3">
        <v>34</v>
      </c>
      <c r="J15" s="3">
        <v>0</v>
      </c>
      <c r="K15" s="3">
        <v>0</v>
      </c>
      <c r="L15" s="3">
        <v>15</v>
      </c>
    </row>
    <row r="16" spans="6:12" ht="15.75" x14ac:dyDescent="0.25">
      <c r="F16" s="8" t="s">
        <v>42</v>
      </c>
      <c r="G16" s="3">
        <v>0</v>
      </c>
      <c r="H16" s="3">
        <v>0</v>
      </c>
      <c r="I16" s="3">
        <v>23</v>
      </c>
      <c r="J16" s="3">
        <v>0</v>
      </c>
      <c r="K16" s="3">
        <v>0</v>
      </c>
      <c r="L16" s="3">
        <v>15</v>
      </c>
    </row>
    <row r="17" spans="6:12" ht="15.75" x14ac:dyDescent="0.25">
      <c r="F17" s="8" t="s">
        <v>43</v>
      </c>
      <c r="G17" s="3">
        <v>13</v>
      </c>
      <c r="H17" s="3">
        <v>9</v>
      </c>
      <c r="I17" s="3">
        <v>3</v>
      </c>
      <c r="J17" s="15">
        <v>12</v>
      </c>
      <c r="K17" s="15">
        <v>17</v>
      </c>
      <c r="L17" s="15">
        <v>2</v>
      </c>
    </row>
    <row r="18" spans="6:12" ht="15.75" x14ac:dyDescent="0.25">
      <c r="F18" s="8" t="s">
        <v>28</v>
      </c>
      <c r="G18" s="3">
        <v>45</v>
      </c>
      <c r="H18" s="3">
        <v>1</v>
      </c>
      <c r="I18" s="3">
        <v>0</v>
      </c>
      <c r="J18" s="3">
        <v>35</v>
      </c>
      <c r="K18" s="3">
        <v>4</v>
      </c>
      <c r="L18" s="3">
        <v>0</v>
      </c>
    </row>
    <row r="19" spans="6:12" ht="15.75" x14ac:dyDescent="0.25">
      <c r="F19" s="8" t="s">
        <v>29</v>
      </c>
      <c r="G19" s="3">
        <v>40</v>
      </c>
      <c r="H19" s="3">
        <v>0</v>
      </c>
      <c r="I19" s="3">
        <v>0</v>
      </c>
      <c r="J19" s="3">
        <v>40</v>
      </c>
      <c r="K19" s="3">
        <v>0</v>
      </c>
      <c r="L19" s="3">
        <v>0</v>
      </c>
    </row>
    <row r="20" spans="6:12" ht="15.75" x14ac:dyDescent="0.25">
      <c r="F20" s="9" t="s">
        <v>44</v>
      </c>
      <c r="G20" s="15">
        <v>0</v>
      </c>
      <c r="H20" s="15">
        <v>0</v>
      </c>
      <c r="I20" s="15">
        <v>40</v>
      </c>
      <c r="J20" s="15">
        <v>0</v>
      </c>
      <c r="K20" s="15">
        <v>0</v>
      </c>
      <c r="L20" s="15">
        <v>15</v>
      </c>
    </row>
    <row r="21" spans="6:12" ht="15.75" x14ac:dyDescent="0.25">
      <c r="F21" s="9" t="s">
        <v>30</v>
      </c>
      <c r="G21" s="15">
        <v>11</v>
      </c>
      <c r="H21" s="15">
        <v>17</v>
      </c>
      <c r="I21" s="15">
        <v>7</v>
      </c>
      <c r="J21" s="15">
        <v>13</v>
      </c>
      <c r="K21" s="15">
        <v>16</v>
      </c>
      <c r="L21" s="15">
        <v>4</v>
      </c>
    </row>
    <row r="22" spans="6:12" ht="15.75" x14ac:dyDescent="0.25">
      <c r="F22" s="8" t="s">
        <v>31</v>
      </c>
      <c r="G22" s="15">
        <v>0</v>
      </c>
      <c r="H22" s="15">
        <v>0</v>
      </c>
      <c r="I22" s="15">
        <v>25</v>
      </c>
      <c r="J22" s="15">
        <v>0</v>
      </c>
      <c r="K22" s="15">
        <v>0</v>
      </c>
      <c r="L22" s="15">
        <v>25</v>
      </c>
    </row>
    <row r="23" spans="6:12" ht="15.75" x14ac:dyDescent="0.25">
      <c r="F23" s="8" t="s">
        <v>32</v>
      </c>
      <c r="G23" s="15">
        <v>0</v>
      </c>
      <c r="H23" s="15">
        <v>0</v>
      </c>
      <c r="I23" s="15">
        <v>30</v>
      </c>
      <c r="J23" s="15">
        <v>0</v>
      </c>
      <c r="K23" s="15">
        <v>0</v>
      </c>
      <c r="L23" s="15">
        <v>30</v>
      </c>
    </row>
    <row r="24" spans="6:12" ht="15.75" x14ac:dyDescent="0.25">
      <c r="F24" s="9" t="s">
        <v>33</v>
      </c>
      <c r="G24" s="15">
        <v>0</v>
      </c>
      <c r="H24" s="15">
        <v>0</v>
      </c>
      <c r="I24" s="15">
        <v>30</v>
      </c>
      <c r="J24" s="15">
        <v>0</v>
      </c>
      <c r="K24" s="15">
        <v>0</v>
      </c>
      <c r="L24" s="15">
        <v>30</v>
      </c>
    </row>
    <row r="25" spans="6:12" ht="15.75" x14ac:dyDescent="0.25">
      <c r="F25" s="9" t="s">
        <v>34</v>
      </c>
      <c r="G25" s="15">
        <v>0</v>
      </c>
      <c r="H25" s="15">
        <v>0</v>
      </c>
      <c r="I25" s="15">
        <v>30</v>
      </c>
      <c r="J25" s="15">
        <v>0</v>
      </c>
      <c r="K25" s="15">
        <v>0</v>
      </c>
      <c r="L25" s="15">
        <v>30</v>
      </c>
    </row>
    <row r="26" spans="6:12" ht="15.75" x14ac:dyDescent="0.25">
      <c r="F26" s="9" t="s">
        <v>35</v>
      </c>
      <c r="G26" s="15">
        <v>0</v>
      </c>
      <c r="H26" s="15">
        <v>0</v>
      </c>
      <c r="I26" s="15">
        <v>30</v>
      </c>
      <c r="J26" s="15">
        <v>0</v>
      </c>
      <c r="K26" s="15">
        <v>0</v>
      </c>
      <c r="L26" s="15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N13"/>
  <sheetViews>
    <sheetView workbookViewId="0">
      <selection activeCell="G9" sqref="G9"/>
    </sheetView>
  </sheetViews>
  <sheetFormatPr defaultRowHeight="15" x14ac:dyDescent="0.25"/>
  <sheetData>
    <row r="6" spans="6:14" x14ac:dyDescent="0.25">
      <c r="G6" t="s">
        <v>45</v>
      </c>
    </row>
    <row r="7" spans="6:14" x14ac:dyDescent="0.25">
      <c r="G7" t="s">
        <v>46</v>
      </c>
    </row>
    <row r="9" spans="6:14" x14ac:dyDescent="0.25">
      <c r="G9" t="s">
        <v>5</v>
      </c>
    </row>
    <row r="10" spans="6:14" x14ac:dyDescent="0.25">
      <c r="G10" t="s">
        <v>23</v>
      </c>
      <c r="H10" t="s">
        <v>22</v>
      </c>
      <c r="J10" s="16" t="s">
        <v>23</v>
      </c>
      <c r="K10" t="s">
        <v>22</v>
      </c>
      <c r="M10" s="16" t="s">
        <v>23</v>
      </c>
      <c r="N10" t="s">
        <v>22</v>
      </c>
    </row>
    <row r="11" spans="6:14" x14ac:dyDescent="0.25">
      <c r="F11" t="s">
        <v>19</v>
      </c>
      <c r="G11">
        <v>2</v>
      </c>
      <c r="H11">
        <v>18</v>
      </c>
      <c r="I11" t="s">
        <v>19</v>
      </c>
      <c r="J11" s="16">
        <f>G11/(G11+H11)*100</f>
        <v>10</v>
      </c>
      <c r="K11" s="16">
        <f>H11/(G11+H11)*100</f>
        <v>90</v>
      </c>
      <c r="L11" t="s">
        <v>19</v>
      </c>
      <c r="M11" s="16">
        <f>(G11/(SUM(G11:G13))*100)</f>
        <v>9.5238095238095237</v>
      </c>
      <c r="N11" s="16">
        <f>(H11/(SUM(H11:H13))*100)</f>
        <v>46.153846153846153</v>
      </c>
    </row>
    <row r="12" spans="6:14" x14ac:dyDescent="0.25">
      <c r="F12" t="s">
        <v>20</v>
      </c>
      <c r="G12">
        <v>7</v>
      </c>
      <c r="H12">
        <v>20</v>
      </c>
      <c r="I12" t="s">
        <v>20</v>
      </c>
      <c r="J12" s="16">
        <f>G12/(G12+H12)*100</f>
        <v>25.925925925925924</v>
      </c>
      <c r="K12" s="16">
        <f>H12/(G12+H12)*100</f>
        <v>74.074074074074076</v>
      </c>
      <c r="L12" t="s">
        <v>20</v>
      </c>
      <c r="M12" s="16">
        <f>(G12/(SUM(G11:G13))*100)</f>
        <v>33.333333333333329</v>
      </c>
      <c r="N12" s="16">
        <f>(H12/(SUM(H11:H13))*100)</f>
        <v>51.282051282051277</v>
      </c>
    </row>
    <row r="13" spans="6:14" x14ac:dyDescent="0.25">
      <c r="F13" t="s">
        <v>21</v>
      </c>
      <c r="G13">
        <v>12</v>
      </c>
      <c r="H13">
        <v>1</v>
      </c>
      <c r="I13" t="s">
        <v>21</v>
      </c>
      <c r="J13" s="16">
        <f>G13/(G13+H13)*100</f>
        <v>92.307692307692307</v>
      </c>
      <c r="K13" s="16">
        <f>H13/(G13+H13)*100</f>
        <v>7.6923076923076925</v>
      </c>
      <c r="L13" t="s">
        <v>21</v>
      </c>
      <c r="M13" s="16">
        <f>(G13/(SUM(G11:G13))*100)</f>
        <v>57.142857142857139</v>
      </c>
      <c r="N13" s="16">
        <f>(H13/(SUM(H11:H13))*100)</f>
        <v>2.5641025641025639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K12"/>
  <sheetViews>
    <sheetView workbookViewId="0">
      <selection activeCell="G9" sqref="G9"/>
    </sheetView>
  </sheetViews>
  <sheetFormatPr defaultRowHeight="15" x14ac:dyDescent="0.25"/>
  <sheetData>
    <row r="6" spans="6:11" x14ac:dyDescent="0.25">
      <c r="G6" t="s">
        <v>45</v>
      </c>
    </row>
    <row r="7" spans="6:11" x14ac:dyDescent="0.25">
      <c r="G7" t="s">
        <v>46</v>
      </c>
    </row>
    <row r="9" spans="6:11" x14ac:dyDescent="0.25">
      <c r="G9" t="s">
        <v>5</v>
      </c>
    </row>
    <row r="10" spans="6:11" x14ac:dyDescent="0.25">
      <c r="G10" t="s">
        <v>23</v>
      </c>
      <c r="H10" t="s">
        <v>22</v>
      </c>
      <c r="J10" s="16" t="s">
        <v>23</v>
      </c>
      <c r="K10" t="s">
        <v>22</v>
      </c>
    </row>
    <row r="11" spans="6:11" x14ac:dyDescent="0.25">
      <c r="F11" t="s">
        <v>47</v>
      </c>
      <c r="G11">
        <v>0.26190476190476192</v>
      </c>
      <c r="H11">
        <v>0.71794871794871795</v>
      </c>
      <c r="I11" t="s">
        <v>47</v>
      </c>
      <c r="J11" s="16">
        <v>26.190476190476193</v>
      </c>
      <c r="K11" s="16">
        <v>71.794871794871796</v>
      </c>
    </row>
    <row r="12" spans="6:11" x14ac:dyDescent="0.25">
      <c r="F12" t="s">
        <v>48</v>
      </c>
      <c r="G12">
        <v>0.73809523809523814</v>
      </c>
      <c r="H12">
        <v>0.28205128205128205</v>
      </c>
      <c r="I12" t="s">
        <v>48</v>
      </c>
      <c r="J12" s="16">
        <v>73.80952380952381</v>
      </c>
      <c r="K12" s="16">
        <v>28.205128205128204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L15"/>
  <sheetViews>
    <sheetView workbookViewId="0">
      <selection activeCell="G18" sqref="G18"/>
    </sheetView>
  </sheetViews>
  <sheetFormatPr defaultRowHeight="15" x14ac:dyDescent="0.25"/>
  <sheetData>
    <row r="7" spans="6:12" x14ac:dyDescent="0.25">
      <c r="G7" t="s">
        <v>51</v>
      </c>
    </row>
    <row r="9" spans="6:12" x14ac:dyDescent="0.25">
      <c r="G9" t="s">
        <v>5</v>
      </c>
    </row>
    <row r="10" spans="6:12" x14ac:dyDescent="0.25">
      <c r="G10" t="s">
        <v>49</v>
      </c>
      <c r="H10" t="s">
        <v>50</v>
      </c>
      <c r="K10" t="s">
        <v>49</v>
      </c>
      <c r="L10" t="s">
        <v>50</v>
      </c>
    </row>
    <row r="11" spans="6:12" x14ac:dyDescent="0.25">
      <c r="F11" t="s">
        <v>19</v>
      </c>
      <c r="G11">
        <v>10</v>
      </c>
      <c r="H11">
        <v>16</v>
      </c>
      <c r="J11" t="s">
        <v>19</v>
      </c>
      <c r="K11">
        <f>G11/SUM(G11:G13)*100</f>
        <v>55.555555555555557</v>
      </c>
      <c r="L11">
        <f>H11/SUM(H11:H13)*100</f>
        <v>31.372549019607842</v>
      </c>
    </row>
    <row r="12" spans="6:12" x14ac:dyDescent="0.25">
      <c r="F12" t="s">
        <v>20</v>
      </c>
      <c r="G12">
        <v>7</v>
      </c>
      <c r="H12">
        <v>27</v>
      </c>
      <c r="J12" t="s">
        <v>20</v>
      </c>
      <c r="K12">
        <f>G12/SUM(G11:G13)*100</f>
        <v>38.888888888888893</v>
      </c>
      <c r="L12">
        <f>H12/SUM(H11:H13)*100</f>
        <v>52.941176470588239</v>
      </c>
    </row>
    <row r="13" spans="6:12" x14ac:dyDescent="0.25">
      <c r="F13" t="s">
        <v>21</v>
      </c>
      <c r="G13">
        <v>1</v>
      </c>
      <c r="H13">
        <v>8</v>
      </c>
      <c r="J13" t="s">
        <v>21</v>
      </c>
      <c r="K13">
        <f>G13/SUM(G11:G13)*100</f>
        <v>5.5555555555555554</v>
      </c>
      <c r="L13">
        <f>H13/SUM(H11:H13)*100</f>
        <v>15.686274509803921</v>
      </c>
    </row>
    <row r="14" spans="6:12" x14ac:dyDescent="0.25">
      <c r="J14" t="s">
        <v>47</v>
      </c>
      <c r="K14">
        <f>(G11*2+G12)/(2*SUM(G11:G13))</f>
        <v>0.75</v>
      </c>
      <c r="L14">
        <f>(H11*2+H12)/(2*SUM(H11:H13))</f>
        <v>0.57843137254901966</v>
      </c>
    </row>
    <row r="15" spans="6:12" x14ac:dyDescent="0.25">
      <c r="J15" t="s">
        <v>48</v>
      </c>
      <c r="K15">
        <f>(G13*2+G12)/(2*SUM(G11:G13))</f>
        <v>0.25</v>
      </c>
      <c r="L15">
        <f>(H13*2+H12)/(2*SUM(H11:H13))</f>
        <v>0.42156862745098039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M16"/>
  <sheetViews>
    <sheetView workbookViewId="0">
      <selection activeCell="E5" sqref="E5:E8"/>
    </sheetView>
  </sheetViews>
  <sheetFormatPr defaultRowHeight="15" x14ac:dyDescent="0.25"/>
  <sheetData>
    <row r="5" spans="4:13" x14ac:dyDescent="0.25">
      <c r="E5" t="s">
        <v>59</v>
      </c>
    </row>
    <row r="9" spans="4:13" x14ac:dyDescent="0.25">
      <c r="E9" t="s">
        <v>52</v>
      </c>
    </row>
    <row r="10" spans="4:13" x14ac:dyDescent="0.25">
      <c r="E10" t="s">
        <v>23</v>
      </c>
      <c r="F10" t="s">
        <v>22</v>
      </c>
      <c r="I10" t="s">
        <v>23</v>
      </c>
      <c r="J10" t="s">
        <v>22</v>
      </c>
      <c r="L10" t="s">
        <v>23</v>
      </c>
      <c r="M10" t="s">
        <v>22</v>
      </c>
    </row>
    <row r="11" spans="4:13" x14ac:dyDescent="0.25">
      <c r="D11" t="s">
        <v>53</v>
      </c>
      <c r="E11">
        <v>0</v>
      </c>
      <c r="F11" s="17">
        <v>9</v>
      </c>
      <c r="H11" t="s">
        <v>53</v>
      </c>
      <c r="I11">
        <v>0</v>
      </c>
      <c r="J11">
        <v>20.930232558139537</v>
      </c>
      <c r="K11" t="s">
        <v>53</v>
      </c>
      <c r="L11">
        <v>0</v>
      </c>
      <c r="M11">
        <v>100</v>
      </c>
    </row>
    <row r="12" spans="4:13" x14ac:dyDescent="0.25">
      <c r="D12" t="s">
        <v>54</v>
      </c>
      <c r="E12">
        <v>1</v>
      </c>
      <c r="F12" s="17">
        <v>13</v>
      </c>
      <c r="H12" t="s">
        <v>54</v>
      </c>
      <c r="I12">
        <v>4.5454545454545459</v>
      </c>
      <c r="J12">
        <v>30.232558139534881</v>
      </c>
      <c r="K12" t="s">
        <v>54</v>
      </c>
      <c r="L12">
        <v>7.1428571428571423</v>
      </c>
      <c r="M12">
        <v>92.857142857142861</v>
      </c>
    </row>
    <row r="13" spans="4:13" x14ac:dyDescent="0.25">
      <c r="D13" t="s">
        <v>55</v>
      </c>
      <c r="E13">
        <v>2</v>
      </c>
      <c r="F13" s="17">
        <v>15</v>
      </c>
      <c r="H13" t="s">
        <v>55</v>
      </c>
      <c r="I13">
        <v>9.0909090909090917</v>
      </c>
      <c r="J13">
        <v>34.883720930232556</v>
      </c>
      <c r="K13" t="s">
        <v>55</v>
      </c>
      <c r="L13">
        <v>11.76470588235294</v>
      </c>
      <c r="M13">
        <v>88.235294117647058</v>
      </c>
    </row>
    <row r="14" spans="4:13" x14ac:dyDescent="0.25">
      <c r="D14" t="s">
        <v>56</v>
      </c>
      <c r="E14">
        <v>1</v>
      </c>
      <c r="F14">
        <v>3</v>
      </c>
      <c r="H14" t="s">
        <v>56</v>
      </c>
      <c r="I14">
        <v>4.5454545454545459</v>
      </c>
      <c r="J14">
        <v>6.9767441860465116</v>
      </c>
      <c r="K14" t="s">
        <v>56</v>
      </c>
      <c r="L14">
        <v>25</v>
      </c>
      <c r="M14">
        <v>75</v>
      </c>
    </row>
    <row r="15" spans="4:13" x14ac:dyDescent="0.25">
      <c r="D15" t="s">
        <v>57</v>
      </c>
      <c r="E15" s="18">
        <v>10</v>
      </c>
      <c r="F15">
        <v>2</v>
      </c>
      <c r="H15" t="s">
        <v>57</v>
      </c>
      <c r="I15">
        <v>45.454545454545453</v>
      </c>
      <c r="J15">
        <v>4.6511627906976747</v>
      </c>
      <c r="K15" t="s">
        <v>57</v>
      </c>
      <c r="L15">
        <v>83.333333333333343</v>
      </c>
      <c r="M15">
        <v>16.666666666666664</v>
      </c>
    </row>
    <row r="16" spans="4:13" x14ac:dyDescent="0.25">
      <c r="D16" t="s">
        <v>58</v>
      </c>
      <c r="E16" s="18">
        <v>8</v>
      </c>
      <c r="F16">
        <v>1</v>
      </c>
      <c r="H16" t="s">
        <v>58</v>
      </c>
      <c r="I16">
        <v>36.363636363636367</v>
      </c>
      <c r="J16">
        <v>2.3255813953488373</v>
      </c>
      <c r="K16" t="s">
        <v>58</v>
      </c>
      <c r="L16">
        <v>88.888888888888886</v>
      </c>
      <c r="M16">
        <v>11.111111111111111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N17"/>
  <sheetViews>
    <sheetView workbookViewId="0">
      <selection activeCell="G33" sqref="G33"/>
    </sheetView>
  </sheetViews>
  <sheetFormatPr defaultRowHeight="15" x14ac:dyDescent="0.25"/>
  <sheetData>
    <row r="5" spans="5:14" x14ac:dyDescent="0.25">
      <c r="E5" t="s">
        <v>60</v>
      </c>
    </row>
    <row r="8" spans="5:14" x14ac:dyDescent="0.25">
      <c r="E8" t="s">
        <v>61</v>
      </c>
    </row>
    <row r="11" spans="5:14" x14ac:dyDescent="0.25">
      <c r="F11" t="s">
        <v>62</v>
      </c>
      <c r="G11" t="s">
        <v>50</v>
      </c>
      <c r="I11" t="s">
        <v>62</v>
      </c>
      <c r="J11" t="s">
        <v>50</v>
      </c>
      <c r="M11" t="s">
        <v>62</v>
      </c>
      <c r="N11" t="s">
        <v>50</v>
      </c>
    </row>
    <row r="12" spans="5:14" x14ac:dyDescent="0.25">
      <c r="E12" t="s">
        <v>53</v>
      </c>
      <c r="F12">
        <v>10</v>
      </c>
      <c r="G12">
        <v>14</v>
      </c>
      <c r="H12" t="s">
        <v>53</v>
      </c>
      <c r="I12">
        <v>55.555555555555557</v>
      </c>
      <c r="J12">
        <v>27.450980392156865</v>
      </c>
      <c r="L12" t="s">
        <v>53</v>
      </c>
      <c r="M12">
        <v>41.666666666666671</v>
      </c>
      <c r="N12">
        <v>58.333333333333336</v>
      </c>
    </row>
    <row r="13" spans="5:14" x14ac:dyDescent="0.25">
      <c r="E13" t="s">
        <v>54</v>
      </c>
      <c r="F13">
        <v>0</v>
      </c>
      <c r="G13">
        <v>2</v>
      </c>
      <c r="H13" t="s">
        <v>54</v>
      </c>
      <c r="I13">
        <v>0</v>
      </c>
      <c r="J13">
        <v>3.9215686274509802</v>
      </c>
      <c r="L13" t="s">
        <v>54</v>
      </c>
      <c r="M13">
        <v>0</v>
      </c>
      <c r="N13">
        <v>100</v>
      </c>
    </row>
    <row r="14" spans="5:14" x14ac:dyDescent="0.25">
      <c r="E14" t="s">
        <v>55</v>
      </c>
      <c r="F14">
        <v>7</v>
      </c>
      <c r="G14">
        <v>25</v>
      </c>
      <c r="H14" t="s">
        <v>55</v>
      </c>
      <c r="I14">
        <v>38.888888888888893</v>
      </c>
      <c r="J14">
        <v>49.019607843137251</v>
      </c>
      <c r="L14" t="s">
        <v>55</v>
      </c>
      <c r="M14">
        <v>21.875</v>
      </c>
      <c r="N14">
        <v>78.125</v>
      </c>
    </row>
    <row r="15" spans="5:14" x14ac:dyDescent="0.25">
      <c r="E15" t="s">
        <v>56</v>
      </c>
      <c r="F15">
        <v>0</v>
      </c>
      <c r="G15">
        <v>1</v>
      </c>
      <c r="H15" t="s">
        <v>56</v>
      </c>
      <c r="I15">
        <v>0</v>
      </c>
      <c r="J15">
        <v>1.9607843137254901</v>
      </c>
      <c r="L15" t="s">
        <v>56</v>
      </c>
      <c r="M15">
        <v>0</v>
      </c>
      <c r="N15">
        <v>100</v>
      </c>
    </row>
    <row r="16" spans="5:14" x14ac:dyDescent="0.25">
      <c r="E16" t="s">
        <v>57</v>
      </c>
      <c r="F16">
        <v>0</v>
      </c>
      <c r="G16">
        <v>1</v>
      </c>
      <c r="H16" t="s">
        <v>57</v>
      </c>
      <c r="I16">
        <v>0</v>
      </c>
      <c r="J16">
        <v>1.9607843137254901</v>
      </c>
      <c r="L16" t="s">
        <v>57</v>
      </c>
      <c r="M16">
        <v>0</v>
      </c>
      <c r="N16">
        <v>100</v>
      </c>
    </row>
    <row r="17" spans="5:14" x14ac:dyDescent="0.25">
      <c r="E17" t="s">
        <v>58</v>
      </c>
      <c r="F17">
        <v>1</v>
      </c>
      <c r="G17">
        <v>8</v>
      </c>
      <c r="H17" t="s">
        <v>58</v>
      </c>
      <c r="I17">
        <v>5.5555555555555554</v>
      </c>
      <c r="J17">
        <v>15.686274509803921</v>
      </c>
      <c r="L17" t="s">
        <v>58</v>
      </c>
      <c r="M17">
        <v>11.111111111111111</v>
      </c>
      <c r="N17">
        <v>88.888888888888886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20"/>
  <sheetViews>
    <sheetView workbookViewId="0">
      <selection activeCell="O31" sqref="O31"/>
    </sheetView>
  </sheetViews>
  <sheetFormatPr defaultRowHeight="15" x14ac:dyDescent="0.25"/>
  <sheetData>
    <row r="3" spans="3:6" x14ac:dyDescent="0.25">
      <c r="C3" t="s">
        <v>100</v>
      </c>
    </row>
    <row r="7" spans="3:6" x14ac:dyDescent="0.25">
      <c r="E7" t="s">
        <v>98</v>
      </c>
      <c r="F7" t="s">
        <v>99</v>
      </c>
    </row>
    <row r="8" spans="3:6" x14ac:dyDescent="0.25">
      <c r="D8" t="s">
        <v>53</v>
      </c>
      <c r="E8">
        <v>5</v>
      </c>
      <c r="F8">
        <v>0</v>
      </c>
    </row>
    <row r="9" spans="3:6" x14ac:dyDescent="0.25">
      <c r="D9" t="s">
        <v>54</v>
      </c>
      <c r="E9">
        <v>8</v>
      </c>
      <c r="F9">
        <v>0</v>
      </c>
    </row>
    <row r="10" spans="3:6" x14ac:dyDescent="0.25">
      <c r="D10" t="s">
        <v>55</v>
      </c>
      <c r="E10">
        <v>32</v>
      </c>
      <c r="F10">
        <v>0</v>
      </c>
    </row>
    <row r="11" spans="3:6" x14ac:dyDescent="0.25">
      <c r="D11" t="s">
        <v>57</v>
      </c>
      <c r="E11">
        <v>1</v>
      </c>
      <c r="F11">
        <v>3</v>
      </c>
    </row>
    <row r="12" spans="3:6" x14ac:dyDescent="0.25">
      <c r="D12" t="s">
        <v>58</v>
      </c>
      <c r="E12">
        <v>2</v>
      </c>
      <c r="F12">
        <v>44</v>
      </c>
    </row>
    <row r="15" spans="3:6" x14ac:dyDescent="0.25">
      <c r="E15" t="s">
        <v>98</v>
      </c>
      <c r="F15" t="s">
        <v>99</v>
      </c>
    </row>
    <row r="16" spans="3:6" x14ac:dyDescent="0.25">
      <c r="D16" t="s">
        <v>53</v>
      </c>
      <c r="E16">
        <f>E8/SUM(E8:E12)*100</f>
        <v>10.416666666666668</v>
      </c>
      <c r="F16">
        <f>F8/SUM(F8:F12)*100</f>
        <v>0</v>
      </c>
    </row>
    <row r="17" spans="4:6" x14ac:dyDescent="0.25">
      <c r="D17" t="s">
        <v>54</v>
      </c>
      <c r="E17">
        <f>E9/SUM(E8:E12)*100</f>
        <v>16.666666666666664</v>
      </c>
      <c r="F17">
        <f>F9/SUM(F8:F12)*100</f>
        <v>0</v>
      </c>
    </row>
    <row r="18" spans="4:6" x14ac:dyDescent="0.25">
      <c r="D18" t="s">
        <v>55</v>
      </c>
      <c r="E18">
        <f>E10/SUM(E8:E12)*100</f>
        <v>66.666666666666657</v>
      </c>
      <c r="F18">
        <f>F10/SUM(F8:F12)*100</f>
        <v>0</v>
      </c>
    </row>
    <row r="19" spans="4:6" x14ac:dyDescent="0.25">
      <c r="D19" t="s">
        <v>57</v>
      </c>
      <c r="E19">
        <f>E11/SUM(E8:E12)*100</f>
        <v>2.083333333333333</v>
      </c>
      <c r="F19">
        <f>F11/SUM(F8:F12)*100</f>
        <v>6.3829787234042552</v>
      </c>
    </row>
    <row r="20" spans="4:6" x14ac:dyDescent="0.25">
      <c r="D20" t="s">
        <v>58</v>
      </c>
      <c r="E20">
        <f>E12/SUM(E8:E12)*100</f>
        <v>4.1666666666666661</v>
      </c>
      <c r="F20">
        <f>F12/SUM(F8:F12)*100</f>
        <v>93.61702127659575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L14"/>
  <sheetViews>
    <sheetView workbookViewId="0">
      <selection activeCell="G9" sqref="G9:H9"/>
    </sheetView>
  </sheetViews>
  <sheetFormatPr defaultRowHeight="15" x14ac:dyDescent="0.25"/>
  <sheetData>
    <row r="6" spans="6:12" x14ac:dyDescent="0.25">
      <c r="G6" t="s">
        <v>102</v>
      </c>
    </row>
    <row r="9" spans="6:12" x14ac:dyDescent="0.25">
      <c r="G9" t="s">
        <v>49</v>
      </c>
      <c r="H9" t="s">
        <v>50</v>
      </c>
      <c r="K9" t="s">
        <v>49</v>
      </c>
      <c r="L9" t="s">
        <v>50</v>
      </c>
    </row>
    <row r="10" spans="6:12" x14ac:dyDescent="0.25">
      <c r="F10" t="s">
        <v>19</v>
      </c>
      <c r="G10">
        <v>4</v>
      </c>
      <c r="H10">
        <v>25</v>
      </c>
      <c r="J10" t="s">
        <v>19</v>
      </c>
      <c r="K10">
        <f>G10/SUM(G10:H10)*100</f>
        <v>13.793103448275861</v>
      </c>
      <c r="L10">
        <f>H10/SUM(G10:H10)*100</f>
        <v>86.206896551724128</v>
      </c>
    </row>
    <row r="11" spans="6:12" x14ac:dyDescent="0.25">
      <c r="F11" t="s">
        <v>20</v>
      </c>
      <c r="G11">
        <v>6</v>
      </c>
      <c r="H11">
        <v>32</v>
      </c>
      <c r="J11" t="s">
        <v>20</v>
      </c>
      <c r="K11">
        <f t="shared" ref="K11:L12" si="0">G11/SUM(G11:H11)*100</f>
        <v>15.789473684210526</v>
      </c>
      <c r="L11">
        <f t="shared" ref="L11:L12" si="1">H11/SUM(G11:H11)*100</f>
        <v>84.210526315789465</v>
      </c>
    </row>
    <row r="12" spans="6:12" x14ac:dyDescent="0.25">
      <c r="F12" t="s">
        <v>21</v>
      </c>
      <c r="G12">
        <v>2</v>
      </c>
      <c r="H12">
        <v>15</v>
      </c>
      <c r="J12" t="s">
        <v>21</v>
      </c>
      <c r="K12">
        <f t="shared" si="0"/>
        <v>11.76470588235294</v>
      </c>
      <c r="L12">
        <f t="shared" si="1"/>
        <v>88.235294117647058</v>
      </c>
    </row>
    <row r="13" spans="6:12" x14ac:dyDescent="0.25">
      <c r="J13" t="s">
        <v>47</v>
      </c>
      <c r="K13">
        <f>(G10*2+G11)/(2*SUM(G10:G12))</f>
        <v>0.58333333333333337</v>
      </c>
      <c r="L13">
        <f>(H10*2+H11)/(2*SUM(H10:H12))</f>
        <v>0.56944444444444442</v>
      </c>
    </row>
    <row r="14" spans="6:12" x14ac:dyDescent="0.25">
      <c r="J14" t="s">
        <v>48</v>
      </c>
      <c r="K14">
        <f>(G12*2+G11)/(2*SUM(G10:G12))</f>
        <v>0.41666666666666669</v>
      </c>
      <c r="L14">
        <f>(H12*2+H11)/(2*SUM(H10:H12))</f>
        <v>0.43055555555555558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8:L15"/>
  <sheetViews>
    <sheetView workbookViewId="0">
      <selection activeCell="G10" sqref="G10:H10"/>
    </sheetView>
  </sheetViews>
  <sheetFormatPr defaultRowHeight="15" x14ac:dyDescent="0.25"/>
  <sheetData>
    <row r="8" spans="6:12" x14ac:dyDescent="0.25">
      <c r="G8" t="s">
        <v>101</v>
      </c>
    </row>
    <row r="10" spans="6:12" x14ac:dyDescent="0.25">
      <c r="G10" t="s">
        <v>49</v>
      </c>
      <c r="H10" t="s">
        <v>50</v>
      </c>
      <c r="K10" t="s">
        <v>49</v>
      </c>
      <c r="L10" t="s">
        <v>50</v>
      </c>
    </row>
    <row r="11" spans="6:12" x14ac:dyDescent="0.25">
      <c r="F11" t="s">
        <v>19</v>
      </c>
      <c r="G11">
        <v>8</v>
      </c>
      <c r="H11">
        <v>14</v>
      </c>
      <c r="J11" t="s">
        <v>19</v>
      </c>
      <c r="K11">
        <f>G11/SUM(G11:H11)*100</f>
        <v>36.363636363636367</v>
      </c>
      <c r="L11">
        <f>H11/SUM(G11:H11)*100</f>
        <v>63.636363636363633</v>
      </c>
    </row>
    <row r="12" spans="6:12" x14ac:dyDescent="0.25">
      <c r="F12" t="s">
        <v>20</v>
      </c>
      <c r="G12">
        <v>23</v>
      </c>
      <c r="H12">
        <v>33</v>
      </c>
      <c r="J12" t="s">
        <v>20</v>
      </c>
      <c r="K12">
        <f t="shared" ref="K12:K13" si="0">G12/SUM(G12:H12)*100</f>
        <v>41.071428571428569</v>
      </c>
      <c r="L12">
        <f t="shared" ref="L12:L13" si="1">H12/SUM(G12:H12)*100</f>
        <v>58.928571428571431</v>
      </c>
    </row>
    <row r="13" spans="6:12" x14ac:dyDescent="0.25">
      <c r="F13" t="s">
        <v>21</v>
      </c>
      <c r="G13">
        <v>4</v>
      </c>
      <c r="H13">
        <v>10</v>
      </c>
      <c r="J13" t="s">
        <v>21</v>
      </c>
      <c r="K13">
        <f t="shared" si="0"/>
        <v>28.571428571428569</v>
      </c>
      <c r="L13">
        <f t="shared" si="1"/>
        <v>71.428571428571431</v>
      </c>
    </row>
    <row r="14" spans="6:12" x14ac:dyDescent="0.25">
      <c r="J14" t="s">
        <v>47</v>
      </c>
      <c r="K14">
        <f>(G11*2+G12)/(2*SUM(G11:G13))</f>
        <v>0.55714285714285716</v>
      </c>
      <c r="L14">
        <f>(H11*2+H12)/(2*SUM(H11:H13))</f>
        <v>0.53508771929824561</v>
      </c>
    </row>
    <row r="15" spans="6:12" x14ac:dyDescent="0.25">
      <c r="J15" t="s">
        <v>48</v>
      </c>
      <c r="K15">
        <f>(G13*2+G12)/(2*SUM(G11:G13))</f>
        <v>0.44285714285714284</v>
      </c>
      <c r="L15">
        <f>(H13*2+H12)/(2*SUM(H11:H13))</f>
        <v>0.46491228070175439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P12"/>
  <sheetViews>
    <sheetView tabSelected="1" workbookViewId="0">
      <selection activeCell="O18" sqref="O18"/>
    </sheetView>
  </sheetViews>
  <sheetFormatPr defaultRowHeight="15" x14ac:dyDescent="0.25"/>
  <sheetData>
    <row r="6" spans="6:16" x14ac:dyDescent="0.25">
      <c r="G6" t="s">
        <v>50</v>
      </c>
      <c r="H6" t="s">
        <v>103</v>
      </c>
      <c r="K6" t="s">
        <v>50</v>
      </c>
      <c r="L6" t="s">
        <v>49</v>
      </c>
      <c r="O6" t="s">
        <v>50</v>
      </c>
      <c r="P6" t="s">
        <v>49</v>
      </c>
    </row>
    <row r="7" spans="6:16" x14ac:dyDescent="0.25">
      <c r="F7" t="s">
        <v>53</v>
      </c>
      <c r="G7">
        <v>11</v>
      </c>
      <c r="H7">
        <v>3</v>
      </c>
      <c r="J7" t="s">
        <v>53</v>
      </c>
      <c r="K7">
        <v>78.571428571428569</v>
      </c>
      <c r="L7">
        <v>21.428571428571427</v>
      </c>
      <c r="N7" t="s">
        <v>53</v>
      </c>
      <c r="O7">
        <v>15.492957746478872</v>
      </c>
      <c r="P7">
        <v>25</v>
      </c>
    </row>
    <row r="8" spans="6:16" x14ac:dyDescent="0.25">
      <c r="F8" t="s">
        <v>54</v>
      </c>
      <c r="G8">
        <v>17</v>
      </c>
      <c r="H8">
        <v>2</v>
      </c>
      <c r="J8" t="s">
        <v>54</v>
      </c>
      <c r="K8">
        <v>89.473684210526315</v>
      </c>
      <c r="L8">
        <v>10.526315789473683</v>
      </c>
      <c r="N8" t="s">
        <v>54</v>
      </c>
      <c r="O8">
        <v>23.943661971830984</v>
      </c>
      <c r="P8">
        <v>16.666666666666664</v>
      </c>
    </row>
    <row r="9" spans="6:16" x14ac:dyDescent="0.25">
      <c r="F9" t="s">
        <v>55</v>
      </c>
      <c r="G9">
        <v>21</v>
      </c>
      <c r="H9">
        <v>2</v>
      </c>
      <c r="J9" t="s">
        <v>55</v>
      </c>
      <c r="K9">
        <v>91.304347826086953</v>
      </c>
      <c r="L9">
        <v>8.695652173913043</v>
      </c>
      <c r="N9" t="s">
        <v>55</v>
      </c>
      <c r="O9">
        <v>29.577464788732392</v>
      </c>
      <c r="P9">
        <v>16.666666666666664</v>
      </c>
    </row>
    <row r="10" spans="6:16" x14ac:dyDescent="0.25">
      <c r="F10" t="s">
        <v>56</v>
      </c>
      <c r="G10">
        <v>3</v>
      </c>
      <c r="H10">
        <v>1</v>
      </c>
      <c r="J10" t="s">
        <v>56</v>
      </c>
      <c r="K10">
        <v>75</v>
      </c>
      <c r="L10">
        <v>25</v>
      </c>
      <c r="N10" t="s">
        <v>56</v>
      </c>
      <c r="O10">
        <v>4.225352112676056</v>
      </c>
      <c r="P10">
        <v>8.3333333333333321</v>
      </c>
    </row>
    <row r="11" spans="6:16" x14ac:dyDescent="0.25">
      <c r="F11" t="s">
        <v>57</v>
      </c>
      <c r="G11">
        <v>10</v>
      </c>
      <c r="H11">
        <v>4</v>
      </c>
      <c r="J11" t="s">
        <v>57</v>
      </c>
      <c r="K11">
        <v>71.428571428571431</v>
      </c>
      <c r="L11">
        <v>28.571428571428569</v>
      </c>
      <c r="N11" t="s">
        <v>57</v>
      </c>
      <c r="O11">
        <v>14.084507042253522</v>
      </c>
      <c r="P11">
        <v>33.333333333333329</v>
      </c>
    </row>
    <row r="12" spans="6:16" x14ac:dyDescent="0.25">
      <c r="F12" t="s">
        <v>58</v>
      </c>
      <c r="G12">
        <v>9</v>
      </c>
      <c r="H12">
        <v>0</v>
      </c>
      <c r="J12" t="s">
        <v>58</v>
      </c>
      <c r="K12">
        <v>100</v>
      </c>
      <c r="L12">
        <v>0</v>
      </c>
      <c r="N12" t="s">
        <v>58</v>
      </c>
      <c r="O12">
        <v>12.676056338028168</v>
      </c>
      <c r="P12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O13"/>
  <sheetViews>
    <sheetView workbookViewId="0">
      <selection activeCell="F5" sqref="F5"/>
    </sheetView>
  </sheetViews>
  <sheetFormatPr defaultRowHeight="15" x14ac:dyDescent="0.25"/>
  <sheetData>
    <row r="7" spans="5:15" x14ac:dyDescent="0.25">
      <c r="F7" t="s">
        <v>49</v>
      </c>
      <c r="G7" t="s">
        <v>50</v>
      </c>
      <c r="J7" t="s">
        <v>49</v>
      </c>
      <c r="K7" t="s">
        <v>50</v>
      </c>
      <c r="N7" t="s">
        <v>49</v>
      </c>
      <c r="O7" t="s">
        <v>50</v>
      </c>
    </row>
    <row r="8" spans="5:15" x14ac:dyDescent="0.25">
      <c r="E8" t="s">
        <v>53</v>
      </c>
      <c r="F8">
        <v>5</v>
      </c>
      <c r="G8">
        <v>4</v>
      </c>
      <c r="I8" t="s">
        <v>53</v>
      </c>
      <c r="J8">
        <f>F8/(SUM(F8+G8))*100</f>
        <v>55.555555555555557</v>
      </c>
      <c r="K8">
        <f>G8/(SUM(F8+G8))*100</f>
        <v>44.444444444444443</v>
      </c>
      <c r="M8" t="s">
        <v>53</v>
      </c>
      <c r="N8">
        <f>F8/SUM(F8:F13)*100</f>
        <v>14.285714285714285</v>
      </c>
      <c r="O8">
        <f>G8/SUM(G8:G13)*100</f>
        <v>7.1428571428571423</v>
      </c>
    </row>
    <row r="9" spans="5:15" x14ac:dyDescent="0.25">
      <c r="E9" t="s">
        <v>54</v>
      </c>
      <c r="F9">
        <v>5</v>
      </c>
      <c r="G9">
        <v>12</v>
      </c>
      <c r="I9" t="s">
        <v>54</v>
      </c>
      <c r="J9">
        <f>F9/(SUM(F9+G9))*100</f>
        <v>29.411764705882355</v>
      </c>
      <c r="K9">
        <f>G9/(SUM(F9+G9))*100</f>
        <v>70.588235294117652</v>
      </c>
      <c r="M9" t="s">
        <v>54</v>
      </c>
      <c r="N9">
        <f>F9/SUM(F8:F13)*100</f>
        <v>14.285714285714285</v>
      </c>
      <c r="O9">
        <f>G9/SUM(G8:G13)*100</f>
        <v>21.428571428571427</v>
      </c>
    </row>
    <row r="10" spans="5:15" x14ac:dyDescent="0.25">
      <c r="E10" t="s">
        <v>55</v>
      </c>
      <c r="F10">
        <v>19</v>
      </c>
      <c r="G10">
        <v>25</v>
      </c>
      <c r="I10" t="s">
        <v>55</v>
      </c>
      <c r="J10">
        <f>F10/(SUM(F10+G10))*100</f>
        <v>43.18181818181818</v>
      </c>
      <c r="K10">
        <f>G10/(SUM(F10+G10))*100</f>
        <v>56.81818181818182</v>
      </c>
      <c r="M10" t="s">
        <v>55</v>
      </c>
      <c r="N10">
        <f>F10/SUM(F8:F13)*100</f>
        <v>54.285714285714285</v>
      </c>
      <c r="O10">
        <f>G10/SUM(G8:G13)*100</f>
        <v>44.642857142857146</v>
      </c>
    </row>
    <row r="11" spans="5:15" x14ac:dyDescent="0.25">
      <c r="E11" t="s">
        <v>56</v>
      </c>
      <c r="F11">
        <v>0</v>
      </c>
      <c r="G11">
        <v>3</v>
      </c>
      <c r="I11" t="s">
        <v>56</v>
      </c>
      <c r="J11">
        <f>F11/(SUM(F11+G11))*100</f>
        <v>0</v>
      </c>
      <c r="K11">
        <f>G11/(SUM(F11+G11))*100</f>
        <v>100</v>
      </c>
      <c r="M11" t="s">
        <v>56</v>
      </c>
      <c r="N11">
        <f>F11/SUM(F8:F13)*100</f>
        <v>0</v>
      </c>
      <c r="O11">
        <f>G11/SUM(G8:G13)*100</f>
        <v>5.3571428571428568</v>
      </c>
    </row>
    <row r="12" spans="5:15" x14ac:dyDescent="0.25">
      <c r="E12" t="s">
        <v>57</v>
      </c>
      <c r="F12">
        <v>3</v>
      </c>
      <c r="G12">
        <v>6</v>
      </c>
      <c r="I12" t="s">
        <v>57</v>
      </c>
      <c r="J12">
        <f>F12/(SUM(F12+G12))*100</f>
        <v>33.333333333333329</v>
      </c>
      <c r="K12">
        <f>G12/(SUM(F12+G12))*100</f>
        <v>66.666666666666657</v>
      </c>
      <c r="M12" t="s">
        <v>57</v>
      </c>
      <c r="N12">
        <f>F12/SUM(F8:F13)*100</f>
        <v>8.5714285714285712</v>
      </c>
      <c r="O12">
        <f>G12/SUM(G8:G13)*100</f>
        <v>10.714285714285714</v>
      </c>
    </row>
    <row r="13" spans="5:15" x14ac:dyDescent="0.25">
      <c r="E13" t="s">
        <v>58</v>
      </c>
      <c r="F13">
        <v>3</v>
      </c>
      <c r="G13">
        <v>6</v>
      </c>
      <c r="I13" t="s">
        <v>58</v>
      </c>
      <c r="J13">
        <f>F13/(SUM(F13+G13))*100</f>
        <v>33.333333333333329</v>
      </c>
      <c r="K13">
        <f>G13/(SUM(F13+G13))*100</f>
        <v>66.666666666666657</v>
      </c>
      <c r="M13" t="s">
        <v>58</v>
      </c>
      <c r="N13">
        <f>F13/SUM(F8:F13)*100</f>
        <v>8.5714285714285712</v>
      </c>
      <c r="O13">
        <f>G13/SUM(G8:G13)*100</f>
        <v>10.714285714285714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 3a</vt:lpstr>
      <vt:lpstr>Figure 3b</vt:lpstr>
      <vt:lpstr>Figure 3c</vt:lpstr>
      <vt:lpstr>Figure 4a</vt:lpstr>
      <vt:lpstr>Figure 4c</vt:lpstr>
      <vt:lpstr>Figure 5a</vt:lpstr>
      <vt:lpstr>Figure 5b</vt:lpstr>
      <vt:lpstr>Figure 5c</vt:lpstr>
      <vt:lpstr>Figure 6a</vt:lpstr>
      <vt:lpstr>Figure 6d</vt:lpstr>
      <vt:lpstr>Fig S3d</vt:lpstr>
      <vt:lpstr>Fig S4a</vt:lpstr>
      <vt:lpstr>Fig S4b</vt:lpstr>
      <vt:lpstr>Fig S4c</vt:lpstr>
      <vt:lpstr>Fig S4d</vt:lpstr>
    </vt:vector>
  </TitlesOfParts>
  <Company>Springer-SBM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test1</cp:lastModifiedBy>
  <dcterms:created xsi:type="dcterms:W3CDTF">2017-11-15T12:34:53Z</dcterms:created>
  <dcterms:modified xsi:type="dcterms:W3CDTF">2019-09-18T08:19:53Z</dcterms:modified>
</cp:coreProperties>
</file>