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paim/Desktop/PhD GF lab/Manuscript 2017-2019/Tetraploidy leads to chromosomal instability independent of centriole overduplication in the mouse embryo/NATURE COMMUNICATIONS SUBMISSION/Submission February 1st 2019/REVISION FILES/"/>
    </mc:Choice>
  </mc:AlternateContent>
  <xr:revisionPtr revIDLastSave="0" documentId="13_ncr:1_{C78A6E0F-4942-F845-83DA-71CFE45EE1C5}" xr6:coauthVersionLast="45" xr6:coauthVersionMax="45" xr10:uidLastSave="{00000000-0000-0000-0000-000000000000}"/>
  <bookViews>
    <workbookView xWindow="0" yWindow="460" windowWidth="28040" windowHeight="16500" xr2:uid="{42E5EF69-1D6A-6349-9F5E-947C9C78DFE8}"/>
  </bookViews>
  <sheets>
    <sheet name="Figure 1c" sheetId="1" r:id="rId1"/>
    <sheet name="Figure 1e" sheetId="2" r:id="rId2"/>
    <sheet name="Figure 1g, S4a and S4b" sheetId="3" r:id="rId3"/>
    <sheet name="Figure 2c" sheetId="4" r:id="rId4"/>
    <sheet name="Figure 3a" sheetId="5" r:id="rId5"/>
    <sheet name="Figure 3b" sheetId="6" r:id="rId6"/>
    <sheet name="Figure 3d" sheetId="7" r:id="rId7"/>
    <sheet name="Figure 3e" sheetId="8" r:id="rId8"/>
    <sheet name="Figure 4b" sheetId="28" r:id="rId9"/>
    <sheet name="Figure 4d" sheetId="29" r:id="rId10"/>
    <sheet name="Figure 4f and g" sheetId="30" r:id="rId11"/>
    <sheet name="Figure 4h" sheetId="31" r:id="rId12"/>
    <sheet name="Figure 5c" sheetId="9" r:id="rId13"/>
    <sheet name="Figure 5e" sheetId="10" r:id="rId14"/>
    <sheet name="Figure 5g" sheetId="11" r:id="rId15"/>
    <sheet name="Figure 5i" sheetId="32" r:id="rId16"/>
    <sheet name="Figure S1b" sheetId="12" r:id="rId17"/>
    <sheet name="Figure S1d" sheetId="13" r:id="rId18"/>
    <sheet name="Figure S2a" sheetId="14" r:id="rId19"/>
    <sheet name="Figure S2b" sheetId="15" r:id="rId20"/>
    <sheet name="Figure S2e" sheetId="16" r:id="rId21"/>
    <sheet name="Figure S3b" sheetId="17" r:id="rId22"/>
    <sheet name="Figure S5c and d" sheetId="18" r:id="rId23"/>
    <sheet name="Figure S5e and f" sheetId="19" r:id="rId24"/>
    <sheet name="Figure S5h" sheetId="33" r:id="rId25"/>
    <sheet name="Figure S6a and c" sheetId="20" r:id="rId26"/>
    <sheet name="Figure S6b and d" sheetId="21" r:id="rId27"/>
    <sheet name="Figure S8a" sheetId="34" r:id="rId28"/>
    <sheet name="Figure S8b" sheetId="22" r:id="rId29"/>
    <sheet name="Figure S8d" sheetId="23" r:id="rId30"/>
    <sheet name="Figure S8e" sheetId="24" r:id="rId31"/>
    <sheet name="Figure S8g and S8h" sheetId="26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3" i="11" l="1"/>
  <c r="I83" i="11"/>
  <c r="I73" i="11"/>
  <c r="I63" i="11"/>
  <c r="I53" i="11"/>
  <c r="I43" i="11"/>
  <c r="I33" i="11"/>
  <c r="I23" i="11"/>
  <c r="I13" i="11"/>
  <c r="I3" i="11"/>
  <c r="D93" i="11"/>
  <c r="D83" i="11"/>
  <c r="D73" i="11"/>
  <c r="D63" i="11"/>
  <c r="D53" i="11"/>
  <c r="D43" i="11"/>
  <c r="D33" i="11"/>
  <c r="D23" i="11"/>
  <c r="D13" i="11"/>
  <c r="D3" i="11"/>
  <c r="E3" i="5"/>
  <c r="D77" i="4" l="1"/>
  <c r="D76" i="4"/>
  <c r="D75" i="4"/>
  <c r="D71" i="4"/>
  <c r="D70" i="4"/>
  <c r="D68" i="4"/>
  <c r="D66" i="4"/>
  <c r="D65" i="4"/>
  <c r="D59" i="4"/>
  <c r="D58" i="4"/>
  <c r="D57" i="4"/>
  <c r="D56" i="4"/>
  <c r="D55" i="4"/>
  <c r="D50" i="4"/>
  <c r="D49" i="4"/>
  <c r="D48" i="4"/>
  <c r="D39" i="4"/>
  <c r="D38" i="4"/>
  <c r="D37" i="4"/>
  <c r="D30" i="4"/>
  <c r="D29" i="4"/>
  <c r="D28" i="4"/>
  <c r="D27" i="4"/>
  <c r="D26" i="4"/>
  <c r="D25" i="4"/>
  <c r="D24" i="4"/>
  <c r="D18" i="4"/>
  <c r="D17" i="4"/>
  <c r="D16" i="4"/>
  <c r="D15" i="4"/>
  <c r="D14" i="4"/>
  <c r="D12" i="4"/>
  <c r="D11" i="4"/>
  <c r="K30" i="8" l="1"/>
  <c r="K29" i="8"/>
  <c r="K28" i="8"/>
  <c r="K27" i="8"/>
  <c r="K26" i="8"/>
  <c r="K20" i="8"/>
  <c r="K19" i="8"/>
  <c r="K18" i="8"/>
  <c r="K17" i="8"/>
  <c r="K16" i="8"/>
  <c r="K15" i="8"/>
  <c r="K7" i="8"/>
  <c r="K6" i="8"/>
  <c r="K5" i="8"/>
  <c r="K4" i="8"/>
  <c r="K3" i="8"/>
  <c r="E30" i="8"/>
  <c r="E29" i="8"/>
  <c r="E28" i="8"/>
  <c r="E27" i="8"/>
  <c r="E26" i="8"/>
  <c r="E19" i="8"/>
  <c r="E18" i="8"/>
  <c r="E17" i="8"/>
  <c r="E16" i="8"/>
  <c r="E15" i="8"/>
  <c r="E7" i="8"/>
  <c r="E6" i="8"/>
  <c r="E5" i="8"/>
  <c r="E4" i="8"/>
  <c r="E3" i="8"/>
  <c r="K31" i="7" l="1"/>
  <c r="K30" i="7"/>
  <c r="K29" i="7"/>
  <c r="K28" i="7"/>
  <c r="K27" i="7"/>
  <c r="K26" i="7"/>
  <c r="K20" i="7"/>
  <c r="K19" i="7"/>
  <c r="K18" i="7"/>
  <c r="K17" i="7"/>
  <c r="K16" i="7"/>
  <c r="K15" i="7"/>
  <c r="K8" i="7"/>
  <c r="K7" i="7"/>
  <c r="K6" i="7"/>
  <c r="K5" i="7"/>
  <c r="K4" i="7"/>
  <c r="K3" i="7"/>
  <c r="E8" i="7"/>
  <c r="E19" i="7"/>
  <c r="E7" i="7"/>
  <c r="E29" i="7"/>
  <c r="E18" i="7"/>
  <c r="E6" i="7"/>
  <c r="E28" i="7"/>
  <c r="E17" i="7"/>
  <c r="E5" i="7"/>
  <c r="E27" i="7"/>
  <c r="E16" i="7"/>
  <c r="E4" i="7"/>
  <c r="E26" i="7"/>
  <c r="E15" i="7"/>
  <c r="E3" i="7"/>
  <c r="W4" i="6" l="1"/>
  <c r="W5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4" i="6"/>
  <c r="W65" i="6"/>
  <c r="W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3" i="6"/>
  <c r="Q4" i="6" l="1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3" i="6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" i="5"/>
  <c r="E49" i="5" l="1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</calcChain>
</file>

<file path=xl/sharedStrings.xml><?xml version="1.0" encoding="utf-8"?>
<sst xmlns="http://schemas.openxmlformats.org/spreadsheetml/2006/main" count="2935" uniqueCount="142">
  <si>
    <t>Embryo ID</t>
  </si>
  <si>
    <t>Mitosis #</t>
  </si>
  <si>
    <t>Frame of NEBD</t>
  </si>
  <si>
    <t>Frame of anaphase</t>
  </si>
  <si>
    <t>Misaligned chromosomes</t>
  </si>
  <si>
    <t>Lagging chromosomes</t>
  </si>
  <si>
    <t>Micronucleus formation</t>
  </si>
  <si>
    <t>Mitosis duration (min)</t>
  </si>
  <si>
    <t>4-CELL BINUCLEATED EMBRYOS</t>
  </si>
  <si>
    <t>no</t>
  </si>
  <si>
    <t>yes</t>
  </si>
  <si>
    <t>Chromosome bridges?</t>
  </si>
  <si>
    <t>8-CELL CONTROL EMBRYOS</t>
  </si>
  <si>
    <t>yes 2</t>
  </si>
  <si>
    <t>16-CELL CONTROL EMBRYOS</t>
  </si>
  <si>
    <t>8-CELL TETRAPLOID EMBRYOS</t>
  </si>
  <si>
    <t>Spread #</t>
  </si>
  <si>
    <t>Number of chromosomes</t>
  </si>
  <si>
    <t>32-CELL CONTROL EMBRYOS</t>
  </si>
  <si>
    <t>16-CELL TETRAPLOID EMBRYOS</t>
  </si>
  <si>
    <t>8-CELL CONTROL EMBRYOS WITHOUT AZ 3146</t>
  </si>
  <si>
    <t>4-CELL BINUCLEATED WITHOUT AZ 3146</t>
  </si>
  <si>
    <t>8-CELL CONTROL EMBRYOS WITH AZ 3146</t>
  </si>
  <si>
    <t>4-CELL BINUCLEATED WITH AZ 3146</t>
  </si>
  <si>
    <t>16-CELL CONTROL EMBRYOS WITHOUT AZ 3146</t>
  </si>
  <si>
    <t>16-CELL CONTROL EMBRYOS WITH AZ 3146</t>
  </si>
  <si>
    <t>8-CELL TETRAPLOID EMBRYOS WITHOUT AZ 3146</t>
  </si>
  <si>
    <t>8-CELL TETRAPLOID EMBRYOS WITH AZ 3146</t>
  </si>
  <si>
    <t>Time after NEBD</t>
  </si>
  <si>
    <t>Number of MAD2+ KTs</t>
  </si>
  <si>
    <t>Number of MAD2- KTs</t>
  </si>
  <si>
    <t>10min</t>
  </si>
  <si>
    <t>20min</t>
  </si>
  <si>
    <t>30min</t>
  </si>
  <si>
    <t>Proportion of MAD2+ KTs (%)</t>
  </si>
  <si>
    <t>Embryo #</t>
  </si>
  <si>
    <t>Status KT 1</t>
  </si>
  <si>
    <t>Status KT 2</t>
  </si>
  <si>
    <t>End on</t>
  </si>
  <si>
    <t>Lateral</t>
  </si>
  <si>
    <t>Merotelic</t>
  </si>
  <si>
    <t>Unattached</t>
  </si>
  <si>
    <t>Kinetochore #</t>
  </si>
  <si>
    <t>Intensity kinetochore-background</t>
  </si>
  <si>
    <t xml:space="preserve"> Average intensity per cell</t>
  </si>
  <si>
    <t>Half life non-KT MTs</t>
  </si>
  <si>
    <t>Half life KT-MTs</t>
  </si>
  <si>
    <t>Number of cells</t>
  </si>
  <si>
    <t>Treatment</t>
  </si>
  <si>
    <t>0h POST TREATMENT</t>
  </si>
  <si>
    <t>DMSO</t>
  </si>
  <si>
    <t>LATRUNCULIN</t>
  </si>
  <si>
    <t>Blastomere #</t>
  </si>
  <si>
    <t>8-CELL CONTROLS</t>
  </si>
  <si>
    <t>4-CELL BINUCLEATED</t>
  </si>
  <si>
    <t>Number of micronuclei</t>
  </si>
  <si>
    <t>Embryo number</t>
  </si>
  <si>
    <t>8-CELL EMBRYOS</t>
  </si>
  <si>
    <t>16-CELL EMBRYOS</t>
  </si>
  <si>
    <t>Number of CDK5RAP2 foci at interphase</t>
  </si>
  <si>
    <t>8-CELL CONTROL</t>
  </si>
  <si>
    <t>16-CELL CONTROL</t>
  </si>
  <si>
    <t>8-CELL TETRAPLOID</t>
  </si>
  <si>
    <t>4-CELL EMBRYOS IN MEDIA CONTAINING LATRUNCULIN</t>
  </si>
  <si>
    <t>Velocity (µm/min)</t>
  </si>
  <si>
    <t>Angle between spindles</t>
  </si>
  <si>
    <t>Chromosome segregation status</t>
  </si>
  <si>
    <t>Normal division</t>
  </si>
  <si>
    <t>Lagging without micronucleus</t>
  </si>
  <si>
    <t>Lagging with micronucleus</t>
  </si>
  <si>
    <t>Chromosome bridge</t>
  </si>
  <si>
    <t>Lagging withtou micronucleus</t>
  </si>
  <si>
    <t>Number of CDK5RAP2 foci after NEBD</t>
  </si>
  <si>
    <t>8-CELL TETRAPLOID LABELED WITH SIR DNA</t>
  </si>
  <si>
    <t>8-CELL TETRAPLOID LABELED WITH SIR DNA + SIR TUBULIN</t>
  </si>
  <si>
    <t>8-CELL TETRAPLOID EMBRYOS EXPRESSING MCAK:GFP</t>
  </si>
  <si>
    <t xml:space="preserve">Embryo # </t>
  </si>
  <si>
    <t>Chromosome bridges</t>
  </si>
  <si>
    <t>Time from first contact (min)</t>
  </si>
  <si>
    <t>-11'15''</t>
  </si>
  <si>
    <t>-10''</t>
  </si>
  <si>
    <t>-8'45''</t>
  </si>
  <si>
    <t>-7'30''</t>
  </si>
  <si>
    <t>-6'15''</t>
  </si>
  <si>
    <t>-5''</t>
  </si>
  <si>
    <t>-3'45''</t>
  </si>
  <si>
    <t>-2'30''</t>
  </si>
  <si>
    <t>-1'15''</t>
  </si>
  <si>
    <t>0'</t>
  </si>
  <si>
    <t>1'15''</t>
  </si>
  <si>
    <t>2'30''</t>
  </si>
  <si>
    <t>3'45''</t>
  </si>
  <si>
    <t>CENTROMERE PAIR</t>
  </si>
  <si>
    <t>INDIVIDUAL SISTER CHROMATIDS</t>
  </si>
  <si>
    <t>CHROMOSOME 1</t>
  </si>
  <si>
    <t>CHROMOSOME 2</t>
  </si>
  <si>
    <t>CHROMOSOME 3</t>
  </si>
  <si>
    <t>CHROMOSOME 4</t>
  </si>
  <si>
    <t>CHROMOSOME 5</t>
  </si>
  <si>
    <t>BLASTOMERE 1</t>
  </si>
  <si>
    <t>BLASTOMERE 2</t>
  </si>
  <si>
    <t>BLASTOMERE 3</t>
  </si>
  <si>
    <t>BLASTOMERE 4</t>
  </si>
  <si>
    <t>BLASTOMERE 5</t>
  </si>
  <si>
    <t>CENTROMERE VELOCITY (µm/sec)</t>
  </si>
  <si>
    <t>Time before/after anaphase (min)</t>
  </si>
  <si>
    <t>-12'30''</t>
  </si>
  <si>
    <t>8'45''</t>
  </si>
  <si>
    <t>METAPHASE PLATE WIDTH (µm)</t>
  </si>
  <si>
    <t>16-CELL CONTROL EMBRYO</t>
  </si>
  <si>
    <t>Distance from middle plane (µm)</t>
  </si>
  <si>
    <t>-18'45''</t>
  </si>
  <si>
    <t>-17'30''</t>
  </si>
  <si>
    <t>-16'15''</t>
  </si>
  <si>
    <t>-15''</t>
  </si>
  <si>
    <t>-13'45''</t>
  </si>
  <si>
    <t>8-CELL TETRAPLOID EMBRYO</t>
  </si>
  <si>
    <t>-30''</t>
  </si>
  <si>
    <t>-28'45''</t>
  </si>
  <si>
    <t>-27'30''</t>
  </si>
  <si>
    <t>-26'15''</t>
  </si>
  <si>
    <t>-25''</t>
  </si>
  <si>
    <t>-23'45''</t>
  </si>
  <si>
    <t>-22'30''</t>
  </si>
  <si>
    <t>-21'15''</t>
  </si>
  <si>
    <t>-20''</t>
  </si>
  <si>
    <t>Time before anaphase (min)</t>
  </si>
  <si>
    <t>Duration of displacement events (min)</t>
  </si>
  <si>
    <t>Kinetochore pair</t>
  </si>
  <si>
    <t>8-CELL TETRAPLOID EMBRYOS EXPRESSING GFP ALONE</t>
  </si>
  <si>
    <t>12H POST TREATMENT</t>
  </si>
  <si>
    <t>24H POST TREATMENT</t>
  </si>
  <si>
    <t>GROUP</t>
  </si>
  <si>
    <t>CONTROL</t>
  </si>
  <si>
    <t>TETRAPLOID</t>
  </si>
  <si>
    <t>Metaphase spindle diameter (µm)</t>
  </si>
  <si>
    <t xml:space="preserve"> </t>
  </si>
  <si>
    <t>Chromosome #</t>
  </si>
  <si>
    <t>Half life non-KT MTs (min)</t>
  </si>
  <si>
    <t>Half life KT-MTs (min)</t>
  </si>
  <si>
    <t>Approximate # of kinetochores</t>
  </si>
  <si>
    <t>Track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</si>
</sst>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rgb="FF70AD47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8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9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horizontal="center"/>
    </xf>
    <xf numFmtId="0" fontId="0" fillId="0" borderId="14" xfId="0" quotePrefix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0" xfId="0" applyFont="1" applyFill="1" applyBorder="1"/>
    <xf numFmtId="0" fontId="0" fillId="0" borderId="13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Border="1"/>
    <xf numFmtId="0" fontId="0" fillId="3" borderId="1" xfId="0" applyFont="1" applyFill="1" applyBorder="1" applyAlignment="1">
      <alignment horizontal="center" vertical="center" wrapText="1"/>
    </xf>
    <xf numFmtId="0" fontId="0" fillId="5" borderId="15" xfId="0" quotePrefix="1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11" fontId="0" fillId="5" borderId="3" xfId="0" applyNumberFormat="1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0" borderId="0" xfId="0" quotePrefix="1" applyFon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15" xfId="0" quotePrefix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1" xfId="0" quotePrefix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0" xfId="0" applyFont="1"/>
    <xf numFmtId="0" fontId="10" fillId="0" borderId="0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6" borderId="12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0" fillId="4" borderId="0" xfId="0" applyFont="1" applyFill="1" applyAlignment="1">
      <alignment horizontal="center" wrapText="1"/>
    </xf>
    <xf numFmtId="0" fontId="0" fillId="5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7EEE-7A44-E446-99E8-9EC68494C8AC}">
  <dimension ref="A1:X49"/>
  <sheetViews>
    <sheetView tabSelected="1" zoomScaleNormal="100" workbookViewId="0">
      <selection activeCell="O14" sqref="O14"/>
    </sheetView>
  </sheetViews>
  <sheetFormatPr baseColWidth="10" defaultRowHeight="16" x14ac:dyDescent="0.2"/>
  <cols>
    <col min="1" max="1" width="11" style="85" bestFit="1" customWidth="1"/>
    <col min="2" max="2" width="9.6640625" style="85" bestFit="1" customWidth="1"/>
    <col min="3" max="3" width="22.33203125" style="85" bestFit="1" customWidth="1"/>
    <col min="4" max="4" width="22.33203125" style="85" customWidth="1"/>
    <col min="5" max="6" width="23.1640625" style="85" bestFit="1" customWidth="1"/>
    <col min="7" max="7" width="11" style="85" bestFit="1" customWidth="1"/>
    <col min="8" max="8" width="9.6640625" style="85" bestFit="1" customWidth="1"/>
    <col min="9" max="10" width="22.33203125" style="85" bestFit="1" customWidth="1"/>
    <col min="11" max="11" width="24.6640625" style="85" bestFit="1" customWidth="1"/>
    <col min="12" max="12" width="22.33203125" style="85" bestFit="1" customWidth="1"/>
    <col min="13" max="13" width="24.6640625" style="85" bestFit="1" customWidth="1"/>
    <col min="14" max="14" width="25.5" style="85" bestFit="1" customWidth="1"/>
    <col min="15" max="16" width="22.33203125" style="85" bestFit="1" customWidth="1"/>
    <col min="17" max="17" width="24.6640625" style="85" bestFit="1" customWidth="1"/>
    <col min="18" max="18" width="14" style="85" bestFit="1" customWidth="1"/>
    <col min="19" max="19" width="17.1640625" style="85" bestFit="1" customWidth="1"/>
    <col min="20" max="20" width="22.5" style="85" bestFit="1" customWidth="1"/>
    <col min="21" max="22" width="19.6640625" style="85" bestFit="1" customWidth="1"/>
    <col min="23" max="23" width="22.1640625" style="85" bestFit="1" customWidth="1"/>
    <col min="24" max="24" width="19.6640625" style="85" bestFit="1" customWidth="1"/>
    <col min="25" max="16384" width="10.83203125" style="85"/>
  </cols>
  <sheetData>
    <row r="1" spans="1:24" x14ac:dyDescent="0.2">
      <c r="A1" s="151" t="s">
        <v>12</v>
      </c>
      <c r="B1" s="152"/>
      <c r="C1" s="152"/>
      <c r="D1" s="152"/>
      <c r="E1" s="153"/>
      <c r="F1" s="24"/>
      <c r="G1" s="151" t="s">
        <v>8</v>
      </c>
      <c r="H1" s="152"/>
      <c r="I1" s="152"/>
      <c r="J1" s="152"/>
      <c r="K1" s="153"/>
      <c r="L1" s="24"/>
      <c r="M1" s="24"/>
      <c r="O1" s="15"/>
      <c r="P1" s="24"/>
      <c r="Q1" s="24"/>
      <c r="R1" s="15"/>
      <c r="V1" s="24"/>
      <c r="W1" s="24"/>
      <c r="X1" s="24"/>
    </row>
    <row r="2" spans="1:24" x14ac:dyDescent="0.2">
      <c r="A2" s="28" t="s">
        <v>35</v>
      </c>
      <c r="B2" s="28" t="s">
        <v>1</v>
      </c>
      <c r="C2" s="28" t="s">
        <v>5</v>
      </c>
      <c r="D2" s="2" t="s">
        <v>77</v>
      </c>
      <c r="E2" s="28" t="s">
        <v>6</v>
      </c>
      <c r="F2" s="15"/>
      <c r="G2" s="2" t="s">
        <v>76</v>
      </c>
      <c r="H2" s="2" t="s">
        <v>1</v>
      </c>
      <c r="I2" s="2" t="s">
        <v>5</v>
      </c>
      <c r="J2" s="2" t="s">
        <v>77</v>
      </c>
      <c r="K2" s="2" t="s">
        <v>6</v>
      </c>
      <c r="L2" s="15"/>
      <c r="M2" s="15"/>
      <c r="N2" s="15"/>
      <c r="O2" s="15"/>
      <c r="P2" s="15"/>
      <c r="T2" s="15"/>
      <c r="U2" s="15"/>
      <c r="V2" s="29"/>
    </row>
    <row r="3" spans="1:24" x14ac:dyDescent="0.2">
      <c r="A3" s="86">
        <v>1</v>
      </c>
      <c r="B3" s="87">
        <v>1</v>
      </c>
      <c r="C3" s="87" t="s">
        <v>9</v>
      </c>
      <c r="D3" s="87" t="s">
        <v>9</v>
      </c>
      <c r="E3" s="88" t="s">
        <v>9</v>
      </c>
      <c r="G3" s="89">
        <v>1</v>
      </c>
      <c r="H3" s="90">
        <v>1</v>
      </c>
      <c r="I3" s="90" t="s">
        <v>9</v>
      </c>
      <c r="J3" s="90" t="s">
        <v>9</v>
      </c>
      <c r="K3" s="91" t="s">
        <v>9</v>
      </c>
      <c r="L3" s="15"/>
      <c r="M3" s="15"/>
      <c r="T3" s="15"/>
      <c r="U3" s="15"/>
      <c r="V3" s="15"/>
    </row>
    <row r="4" spans="1:24" x14ac:dyDescent="0.2">
      <c r="A4" s="89">
        <v>1</v>
      </c>
      <c r="B4" s="90">
        <v>2</v>
      </c>
      <c r="C4" s="90" t="s">
        <v>9</v>
      </c>
      <c r="D4" s="90" t="s">
        <v>9</v>
      </c>
      <c r="E4" s="91" t="s">
        <v>9</v>
      </c>
      <c r="G4" s="89">
        <v>1</v>
      </c>
      <c r="H4" s="90">
        <v>2</v>
      </c>
      <c r="I4" s="90" t="s">
        <v>10</v>
      </c>
      <c r="J4" s="90" t="s">
        <v>10</v>
      </c>
      <c r="K4" s="91" t="s">
        <v>10</v>
      </c>
      <c r="T4" s="15"/>
      <c r="U4" s="15"/>
      <c r="V4" s="15"/>
    </row>
    <row r="5" spans="1:24" x14ac:dyDescent="0.2">
      <c r="A5" s="89">
        <v>1</v>
      </c>
      <c r="B5" s="90">
        <v>3</v>
      </c>
      <c r="C5" s="90" t="s">
        <v>9</v>
      </c>
      <c r="D5" s="90" t="s">
        <v>9</v>
      </c>
      <c r="E5" s="91" t="s">
        <v>9</v>
      </c>
      <c r="G5" s="89">
        <v>1</v>
      </c>
      <c r="H5" s="90">
        <v>3</v>
      </c>
      <c r="I5" s="90" t="s">
        <v>10</v>
      </c>
      <c r="J5" s="90" t="s">
        <v>10</v>
      </c>
      <c r="K5" s="91" t="s">
        <v>9</v>
      </c>
      <c r="T5" s="15"/>
      <c r="U5" s="15"/>
      <c r="V5" s="15"/>
    </row>
    <row r="6" spans="1:24" x14ac:dyDescent="0.2">
      <c r="A6" s="89">
        <v>1</v>
      </c>
      <c r="B6" s="90">
        <v>4</v>
      </c>
      <c r="C6" s="90" t="s">
        <v>9</v>
      </c>
      <c r="D6" s="90" t="s">
        <v>9</v>
      </c>
      <c r="E6" s="91" t="s">
        <v>9</v>
      </c>
      <c r="G6" s="89">
        <v>1</v>
      </c>
      <c r="H6" s="90">
        <v>4</v>
      </c>
      <c r="I6" s="90" t="s">
        <v>10</v>
      </c>
      <c r="J6" s="90" t="s">
        <v>9</v>
      </c>
      <c r="K6" s="91" t="s">
        <v>10</v>
      </c>
      <c r="T6" s="15"/>
      <c r="U6" s="15"/>
      <c r="V6" s="15"/>
    </row>
    <row r="7" spans="1:24" x14ac:dyDescent="0.2">
      <c r="A7" s="89">
        <v>1</v>
      </c>
      <c r="B7" s="90">
        <v>5</v>
      </c>
      <c r="C7" s="90" t="s">
        <v>9</v>
      </c>
      <c r="D7" s="90" t="s">
        <v>9</v>
      </c>
      <c r="E7" s="91" t="s">
        <v>9</v>
      </c>
      <c r="G7" s="89">
        <v>2</v>
      </c>
      <c r="H7" s="90">
        <v>5</v>
      </c>
      <c r="I7" s="90" t="s">
        <v>10</v>
      </c>
      <c r="J7" s="90" t="s">
        <v>9</v>
      </c>
      <c r="K7" s="91" t="s">
        <v>10</v>
      </c>
      <c r="T7" s="15"/>
      <c r="U7" s="15"/>
      <c r="V7" s="15"/>
    </row>
    <row r="8" spans="1:24" x14ac:dyDescent="0.2">
      <c r="A8" s="89">
        <v>1</v>
      </c>
      <c r="B8" s="90">
        <v>6</v>
      </c>
      <c r="C8" s="90" t="s">
        <v>9</v>
      </c>
      <c r="D8" s="90" t="s">
        <v>9</v>
      </c>
      <c r="E8" s="91" t="s">
        <v>9</v>
      </c>
      <c r="G8" s="89">
        <v>2</v>
      </c>
      <c r="H8" s="90">
        <v>6</v>
      </c>
      <c r="I8" s="90" t="s">
        <v>10</v>
      </c>
      <c r="J8" s="90" t="s">
        <v>9</v>
      </c>
      <c r="K8" s="91" t="s">
        <v>10</v>
      </c>
      <c r="T8" s="15"/>
      <c r="U8" s="15"/>
      <c r="V8" s="15"/>
    </row>
    <row r="9" spans="1:24" x14ac:dyDescent="0.2">
      <c r="A9" s="89">
        <v>1</v>
      </c>
      <c r="B9" s="90">
        <v>7</v>
      </c>
      <c r="C9" s="90" t="s">
        <v>9</v>
      </c>
      <c r="D9" s="90" t="s">
        <v>9</v>
      </c>
      <c r="E9" s="91" t="s">
        <v>9</v>
      </c>
      <c r="G9" s="89">
        <v>2</v>
      </c>
      <c r="H9" s="90">
        <v>7</v>
      </c>
      <c r="I9" s="90" t="s">
        <v>9</v>
      </c>
      <c r="J9" s="90" t="s">
        <v>9</v>
      </c>
      <c r="K9" s="91" t="s">
        <v>9</v>
      </c>
      <c r="T9" s="15"/>
      <c r="U9" s="15"/>
      <c r="V9" s="15"/>
    </row>
    <row r="10" spans="1:24" x14ac:dyDescent="0.2">
      <c r="A10" s="89">
        <v>2</v>
      </c>
      <c r="B10" s="90">
        <v>8</v>
      </c>
      <c r="C10" s="90" t="s">
        <v>9</v>
      </c>
      <c r="D10" s="90" t="s">
        <v>9</v>
      </c>
      <c r="E10" s="91" t="s">
        <v>9</v>
      </c>
      <c r="G10" s="89">
        <v>2</v>
      </c>
      <c r="H10" s="90">
        <v>8</v>
      </c>
      <c r="I10" s="90" t="s">
        <v>10</v>
      </c>
      <c r="J10" s="90" t="s">
        <v>9</v>
      </c>
      <c r="K10" s="91" t="s">
        <v>9</v>
      </c>
      <c r="T10" s="15"/>
      <c r="U10" s="15"/>
      <c r="V10" s="15"/>
    </row>
    <row r="11" spans="1:24" x14ac:dyDescent="0.2">
      <c r="A11" s="89">
        <v>2</v>
      </c>
      <c r="B11" s="90">
        <v>9</v>
      </c>
      <c r="C11" s="90" t="s">
        <v>9</v>
      </c>
      <c r="D11" s="90" t="s">
        <v>9</v>
      </c>
      <c r="E11" s="91" t="s">
        <v>9</v>
      </c>
      <c r="G11" s="89">
        <v>3</v>
      </c>
      <c r="H11" s="90">
        <v>9</v>
      </c>
      <c r="I11" s="90" t="s">
        <v>9</v>
      </c>
      <c r="J11" s="90" t="s">
        <v>9</v>
      </c>
      <c r="K11" s="91" t="s">
        <v>9</v>
      </c>
      <c r="T11" s="15"/>
      <c r="U11" s="15"/>
      <c r="V11" s="15"/>
    </row>
    <row r="12" spans="1:24" x14ac:dyDescent="0.2">
      <c r="A12" s="89">
        <v>2</v>
      </c>
      <c r="B12" s="90">
        <v>10</v>
      </c>
      <c r="C12" s="90" t="s">
        <v>9</v>
      </c>
      <c r="D12" s="90" t="s">
        <v>9</v>
      </c>
      <c r="E12" s="91" t="s">
        <v>9</v>
      </c>
      <c r="G12" s="89">
        <v>3</v>
      </c>
      <c r="H12" s="90">
        <v>10</v>
      </c>
      <c r="I12" s="90" t="s">
        <v>10</v>
      </c>
      <c r="J12" s="90" t="s">
        <v>9</v>
      </c>
      <c r="K12" s="91" t="s">
        <v>10</v>
      </c>
      <c r="T12" s="15"/>
      <c r="U12" s="15"/>
      <c r="V12" s="15"/>
    </row>
    <row r="13" spans="1:24" x14ac:dyDescent="0.2">
      <c r="A13" s="89">
        <v>2</v>
      </c>
      <c r="B13" s="90">
        <v>11</v>
      </c>
      <c r="C13" s="90" t="s">
        <v>9</v>
      </c>
      <c r="D13" s="90" t="s">
        <v>9</v>
      </c>
      <c r="E13" s="91" t="s">
        <v>9</v>
      </c>
      <c r="G13" s="89">
        <v>3</v>
      </c>
      <c r="H13" s="90">
        <v>11</v>
      </c>
      <c r="I13" s="90" t="s">
        <v>9</v>
      </c>
      <c r="J13" s="90" t="s">
        <v>9</v>
      </c>
      <c r="K13" s="91" t="s">
        <v>9</v>
      </c>
      <c r="T13" s="15"/>
      <c r="U13" s="15"/>
      <c r="V13" s="15"/>
    </row>
    <row r="14" spans="1:24" x14ac:dyDescent="0.2">
      <c r="A14" s="89">
        <v>2</v>
      </c>
      <c r="B14" s="90">
        <v>12</v>
      </c>
      <c r="C14" s="90" t="s">
        <v>9</v>
      </c>
      <c r="D14" s="90" t="s">
        <v>9</v>
      </c>
      <c r="E14" s="91" t="s">
        <v>9</v>
      </c>
      <c r="G14" s="89">
        <v>3</v>
      </c>
      <c r="H14" s="90">
        <v>12</v>
      </c>
      <c r="I14" s="90" t="s">
        <v>9</v>
      </c>
      <c r="J14" s="90" t="s">
        <v>9</v>
      </c>
      <c r="K14" s="91" t="s">
        <v>9</v>
      </c>
      <c r="T14" s="15"/>
      <c r="U14" s="15"/>
      <c r="V14" s="15"/>
    </row>
    <row r="15" spans="1:24" x14ac:dyDescent="0.2">
      <c r="A15" s="89">
        <v>2</v>
      </c>
      <c r="B15" s="90">
        <v>13</v>
      </c>
      <c r="C15" s="90" t="s">
        <v>9</v>
      </c>
      <c r="D15" s="90" t="s">
        <v>9</v>
      </c>
      <c r="E15" s="91" t="s">
        <v>9</v>
      </c>
      <c r="G15" s="89">
        <v>4</v>
      </c>
      <c r="H15" s="90">
        <v>13</v>
      </c>
      <c r="I15" s="90" t="s">
        <v>9</v>
      </c>
      <c r="J15" s="90" t="s">
        <v>9</v>
      </c>
      <c r="K15" s="91" t="s">
        <v>9</v>
      </c>
      <c r="T15" s="15"/>
      <c r="U15" s="15"/>
      <c r="V15" s="15"/>
    </row>
    <row r="16" spans="1:24" x14ac:dyDescent="0.2">
      <c r="A16" s="89">
        <v>2</v>
      </c>
      <c r="B16" s="90">
        <v>14</v>
      </c>
      <c r="C16" s="90" t="s">
        <v>9</v>
      </c>
      <c r="D16" s="90" t="s">
        <v>9</v>
      </c>
      <c r="E16" s="91" t="s">
        <v>9</v>
      </c>
      <c r="G16" s="89">
        <v>4</v>
      </c>
      <c r="H16" s="90">
        <v>14</v>
      </c>
      <c r="I16" s="90" t="s">
        <v>10</v>
      </c>
      <c r="J16" s="90" t="s">
        <v>9</v>
      </c>
      <c r="K16" s="91" t="s">
        <v>10</v>
      </c>
      <c r="T16" s="15"/>
      <c r="U16" s="15"/>
      <c r="V16" s="15"/>
    </row>
    <row r="17" spans="1:22" x14ac:dyDescent="0.2">
      <c r="A17" s="89">
        <v>2</v>
      </c>
      <c r="B17" s="90">
        <v>15</v>
      </c>
      <c r="C17" s="90" t="s">
        <v>9</v>
      </c>
      <c r="D17" s="90" t="s">
        <v>9</v>
      </c>
      <c r="E17" s="91" t="s">
        <v>9</v>
      </c>
      <c r="G17" s="89">
        <v>4</v>
      </c>
      <c r="H17" s="90">
        <v>15</v>
      </c>
      <c r="I17" s="90" t="s">
        <v>10</v>
      </c>
      <c r="J17" s="90" t="s">
        <v>9</v>
      </c>
      <c r="K17" s="91" t="s">
        <v>10</v>
      </c>
      <c r="T17" s="15"/>
      <c r="U17" s="15"/>
      <c r="V17" s="15"/>
    </row>
    <row r="18" spans="1:22" x14ac:dyDescent="0.2">
      <c r="A18" s="89">
        <v>3</v>
      </c>
      <c r="B18" s="90">
        <v>16</v>
      </c>
      <c r="C18" s="90" t="s">
        <v>9</v>
      </c>
      <c r="D18" s="90" t="s">
        <v>9</v>
      </c>
      <c r="E18" s="91" t="s">
        <v>9</v>
      </c>
      <c r="G18" s="89">
        <v>4</v>
      </c>
      <c r="H18" s="90">
        <v>16</v>
      </c>
      <c r="I18" s="90" t="s">
        <v>9</v>
      </c>
      <c r="J18" s="90" t="s">
        <v>9</v>
      </c>
      <c r="K18" s="91" t="s">
        <v>9</v>
      </c>
      <c r="T18" s="15"/>
      <c r="U18" s="15"/>
      <c r="V18" s="15"/>
    </row>
    <row r="19" spans="1:22" x14ac:dyDescent="0.2">
      <c r="A19" s="89">
        <v>3</v>
      </c>
      <c r="B19" s="90">
        <v>17</v>
      </c>
      <c r="C19" s="90" t="s">
        <v>9</v>
      </c>
      <c r="D19" s="90" t="s">
        <v>9</v>
      </c>
      <c r="E19" s="91" t="s">
        <v>9</v>
      </c>
      <c r="G19" s="89">
        <v>5</v>
      </c>
      <c r="H19" s="90">
        <v>17</v>
      </c>
      <c r="I19" s="90" t="s">
        <v>10</v>
      </c>
      <c r="J19" s="90" t="s">
        <v>10</v>
      </c>
      <c r="K19" s="91" t="s">
        <v>10</v>
      </c>
      <c r="T19" s="15"/>
      <c r="U19" s="15"/>
      <c r="V19" s="15"/>
    </row>
    <row r="20" spans="1:22" x14ac:dyDescent="0.2">
      <c r="A20" s="89">
        <v>3</v>
      </c>
      <c r="B20" s="90">
        <v>18</v>
      </c>
      <c r="C20" s="90" t="s">
        <v>10</v>
      </c>
      <c r="D20" s="90" t="s">
        <v>9</v>
      </c>
      <c r="E20" s="91" t="s">
        <v>9</v>
      </c>
      <c r="G20" s="89">
        <v>5</v>
      </c>
      <c r="H20" s="90">
        <v>18</v>
      </c>
      <c r="I20" s="90" t="s">
        <v>9</v>
      </c>
      <c r="J20" s="90" t="s">
        <v>9</v>
      </c>
      <c r="K20" s="91" t="s">
        <v>9</v>
      </c>
      <c r="T20" s="15"/>
      <c r="U20" s="15"/>
      <c r="V20" s="15"/>
    </row>
    <row r="21" spans="1:22" x14ac:dyDescent="0.2">
      <c r="A21" s="89">
        <v>3</v>
      </c>
      <c r="B21" s="90">
        <v>19</v>
      </c>
      <c r="C21" s="90" t="s">
        <v>9</v>
      </c>
      <c r="D21" s="90" t="s">
        <v>9</v>
      </c>
      <c r="E21" s="91" t="s">
        <v>9</v>
      </c>
      <c r="G21" s="89">
        <v>5</v>
      </c>
      <c r="H21" s="90">
        <v>19</v>
      </c>
      <c r="I21" s="90" t="s">
        <v>9</v>
      </c>
      <c r="J21" s="90" t="s">
        <v>9</v>
      </c>
      <c r="K21" s="91" t="s">
        <v>9</v>
      </c>
      <c r="T21" s="15"/>
      <c r="U21" s="15"/>
      <c r="V21" s="15"/>
    </row>
    <row r="22" spans="1:22" x14ac:dyDescent="0.2">
      <c r="A22" s="89">
        <v>3</v>
      </c>
      <c r="B22" s="90">
        <v>20</v>
      </c>
      <c r="C22" s="90" t="s">
        <v>10</v>
      </c>
      <c r="D22" s="90" t="s">
        <v>9</v>
      </c>
      <c r="E22" s="91" t="s">
        <v>9</v>
      </c>
      <c r="G22" s="89">
        <v>5</v>
      </c>
      <c r="H22" s="90">
        <v>20</v>
      </c>
      <c r="I22" s="90" t="s">
        <v>9</v>
      </c>
      <c r="J22" s="90" t="s">
        <v>9</v>
      </c>
      <c r="K22" s="91" t="s">
        <v>9</v>
      </c>
      <c r="T22" s="15"/>
      <c r="U22" s="15"/>
      <c r="V22" s="15"/>
    </row>
    <row r="23" spans="1:22" x14ac:dyDescent="0.2">
      <c r="A23" s="89">
        <v>3</v>
      </c>
      <c r="B23" s="90">
        <v>21</v>
      </c>
      <c r="C23" s="90" t="s">
        <v>10</v>
      </c>
      <c r="D23" s="90" t="s">
        <v>9</v>
      </c>
      <c r="E23" s="91" t="s">
        <v>9</v>
      </c>
      <c r="G23" s="89">
        <v>6</v>
      </c>
      <c r="H23" s="90">
        <v>21</v>
      </c>
      <c r="I23" s="90" t="s">
        <v>10</v>
      </c>
      <c r="J23" s="90" t="s">
        <v>9</v>
      </c>
      <c r="K23" s="91" t="s">
        <v>9</v>
      </c>
      <c r="T23" s="15"/>
      <c r="U23" s="15"/>
      <c r="V23" s="15"/>
    </row>
    <row r="24" spans="1:22" x14ac:dyDescent="0.2">
      <c r="A24" s="89">
        <v>3</v>
      </c>
      <c r="B24" s="90">
        <v>22</v>
      </c>
      <c r="C24" s="90" t="s">
        <v>9</v>
      </c>
      <c r="D24" s="90" t="s">
        <v>9</v>
      </c>
      <c r="E24" s="91" t="s">
        <v>9</v>
      </c>
      <c r="G24" s="89">
        <v>6</v>
      </c>
      <c r="H24" s="90">
        <v>22</v>
      </c>
      <c r="I24" s="90" t="s">
        <v>10</v>
      </c>
      <c r="J24" s="90" t="s">
        <v>9</v>
      </c>
      <c r="K24" s="91" t="s">
        <v>9</v>
      </c>
      <c r="T24" s="15"/>
      <c r="U24" s="15"/>
      <c r="V24" s="15"/>
    </row>
    <row r="25" spans="1:22" x14ac:dyDescent="0.2">
      <c r="A25" s="89">
        <v>3</v>
      </c>
      <c r="B25" s="90">
        <v>23</v>
      </c>
      <c r="C25" s="90" t="s">
        <v>9</v>
      </c>
      <c r="D25" s="90" t="s">
        <v>9</v>
      </c>
      <c r="E25" s="91" t="s">
        <v>9</v>
      </c>
      <c r="G25" s="89">
        <v>6</v>
      </c>
      <c r="H25" s="90">
        <v>23</v>
      </c>
      <c r="I25" s="90" t="s">
        <v>10</v>
      </c>
      <c r="J25" s="90" t="s">
        <v>9</v>
      </c>
      <c r="K25" s="91" t="s">
        <v>9</v>
      </c>
      <c r="T25" s="15"/>
      <c r="U25" s="15"/>
      <c r="V25" s="15"/>
    </row>
    <row r="26" spans="1:22" x14ac:dyDescent="0.2">
      <c r="A26" s="89">
        <v>4</v>
      </c>
      <c r="B26" s="90">
        <v>24</v>
      </c>
      <c r="C26" s="90" t="s">
        <v>9</v>
      </c>
      <c r="D26" s="90" t="s">
        <v>9</v>
      </c>
      <c r="E26" s="91" t="s">
        <v>9</v>
      </c>
      <c r="G26" s="89">
        <v>6</v>
      </c>
      <c r="H26" s="90">
        <v>24</v>
      </c>
      <c r="I26" s="90" t="s">
        <v>10</v>
      </c>
      <c r="J26" s="90" t="s">
        <v>9</v>
      </c>
      <c r="K26" s="91" t="s">
        <v>10</v>
      </c>
      <c r="T26" s="15"/>
      <c r="U26" s="15"/>
      <c r="V26" s="15"/>
    </row>
    <row r="27" spans="1:22" x14ac:dyDescent="0.2">
      <c r="A27" s="89">
        <v>4</v>
      </c>
      <c r="B27" s="90">
        <v>25</v>
      </c>
      <c r="C27" s="90" t="s">
        <v>9</v>
      </c>
      <c r="D27" s="90" t="s">
        <v>9</v>
      </c>
      <c r="E27" s="91" t="s">
        <v>9</v>
      </c>
      <c r="G27" s="89">
        <v>7</v>
      </c>
      <c r="H27" s="90">
        <v>25</v>
      </c>
      <c r="I27" s="90" t="s">
        <v>10</v>
      </c>
      <c r="J27" s="90" t="s">
        <v>10</v>
      </c>
      <c r="K27" s="91" t="s">
        <v>10</v>
      </c>
      <c r="T27" s="15"/>
      <c r="U27" s="15"/>
      <c r="V27" s="15"/>
    </row>
    <row r="28" spans="1:22" x14ac:dyDescent="0.2">
      <c r="A28" s="89">
        <v>4</v>
      </c>
      <c r="B28" s="90">
        <v>26</v>
      </c>
      <c r="C28" s="90" t="s">
        <v>9</v>
      </c>
      <c r="D28" s="90" t="s">
        <v>9</v>
      </c>
      <c r="E28" s="91" t="s">
        <v>9</v>
      </c>
      <c r="G28" s="89">
        <v>7</v>
      </c>
      <c r="H28" s="90">
        <v>26</v>
      </c>
      <c r="I28" s="90" t="s">
        <v>10</v>
      </c>
      <c r="J28" s="90" t="s">
        <v>9</v>
      </c>
      <c r="K28" s="91" t="s">
        <v>9</v>
      </c>
      <c r="T28" s="15"/>
      <c r="U28" s="15"/>
      <c r="V28" s="15"/>
    </row>
    <row r="29" spans="1:22" x14ac:dyDescent="0.2">
      <c r="A29" s="89">
        <v>4</v>
      </c>
      <c r="B29" s="90">
        <v>27</v>
      </c>
      <c r="C29" s="90" t="s">
        <v>9</v>
      </c>
      <c r="D29" s="90" t="s">
        <v>9</v>
      </c>
      <c r="E29" s="91" t="s">
        <v>9</v>
      </c>
      <c r="G29" s="89">
        <v>7</v>
      </c>
      <c r="H29" s="90">
        <v>27</v>
      </c>
      <c r="I29" s="90" t="s">
        <v>10</v>
      </c>
      <c r="J29" s="90" t="s">
        <v>9</v>
      </c>
      <c r="K29" s="91" t="s">
        <v>10</v>
      </c>
      <c r="T29" s="15"/>
      <c r="U29" s="15"/>
      <c r="V29" s="15"/>
    </row>
    <row r="30" spans="1:22" x14ac:dyDescent="0.2">
      <c r="A30" s="89">
        <v>4</v>
      </c>
      <c r="B30" s="90">
        <v>28</v>
      </c>
      <c r="C30" s="90" t="s">
        <v>9</v>
      </c>
      <c r="D30" s="90" t="s">
        <v>9</v>
      </c>
      <c r="E30" s="91" t="s">
        <v>9</v>
      </c>
      <c r="G30" s="89">
        <v>7</v>
      </c>
      <c r="H30" s="90">
        <v>28</v>
      </c>
      <c r="I30" s="90" t="s">
        <v>10</v>
      </c>
      <c r="J30" s="90" t="s">
        <v>9</v>
      </c>
      <c r="K30" s="91" t="s">
        <v>10</v>
      </c>
      <c r="T30" s="15"/>
      <c r="U30" s="15"/>
      <c r="V30" s="15"/>
    </row>
    <row r="31" spans="1:22" x14ac:dyDescent="0.2">
      <c r="A31" s="89">
        <v>4</v>
      </c>
      <c r="B31" s="90">
        <v>29</v>
      </c>
      <c r="C31" s="90" t="s">
        <v>9</v>
      </c>
      <c r="D31" s="90" t="s">
        <v>9</v>
      </c>
      <c r="E31" s="91" t="s">
        <v>9</v>
      </c>
      <c r="G31" s="89">
        <v>8</v>
      </c>
      <c r="H31" s="90">
        <v>29</v>
      </c>
      <c r="I31" s="90" t="s">
        <v>10</v>
      </c>
      <c r="J31" s="90" t="s">
        <v>9</v>
      </c>
      <c r="K31" s="91" t="s">
        <v>10</v>
      </c>
      <c r="T31" s="15"/>
      <c r="U31" s="15"/>
      <c r="V31" s="15"/>
    </row>
    <row r="32" spans="1:22" x14ac:dyDescent="0.2">
      <c r="A32" s="89">
        <v>4</v>
      </c>
      <c r="B32" s="90">
        <v>30</v>
      </c>
      <c r="C32" s="90" t="s">
        <v>10</v>
      </c>
      <c r="D32" s="90" t="s">
        <v>9</v>
      </c>
      <c r="E32" s="91" t="s">
        <v>9</v>
      </c>
      <c r="G32" s="92">
        <v>8</v>
      </c>
      <c r="H32" s="93">
        <v>30</v>
      </c>
      <c r="I32" s="93" t="s">
        <v>10</v>
      </c>
      <c r="J32" s="93" t="s">
        <v>9</v>
      </c>
      <c r="K32" s="94" t="s">
        <v>10</v>
      </c>
      <c r="T32" s="15"/>
      <c r="U32" s="15"/>
      <c r="V32" s="15"/>
    </row>
    <row r="33" spans="1:23" x14ac:dyDescent="0.2">
      <c r="A33" s="89">
        <v>4</v>
      </c>
      <c r="B33" s="90">
        <v>31</v>
      </c>
      <c r="C33" s="90" t="s">
        <v>9</v>
      </c>
      <c r="D33" s="90" t="s">
        <v>9</v>
      </c>
      <c r="E33" s="91" t="s">
        <v>9</v>
      </c>
      <c r="U33" s="15"/>
      <c r="V33" s="15"/>
      <c r="W33" s="15"/>
    </row>
    <row r="34" spans="1:23" x14ac:dyDescent="0.2">
      <c r="A34" s="89">
        <v>5</v>
      </c>
      <c r="B34" s="90">
        <v>32</v>
      </c>
      <c r="C34" s="90" t="s">
        <v>10</v>
      </c>
      <c r="D34" s="90" t="s">
        <v>9</v>
      </c>
      <c r="E34" s="91" t="s">
        <v>9</v>
      </c>
    </row>
    <row r="35" spans="1:23" x14ac:dyDescent="0.2">
      <c r="A35" s="89">
        <v>5</v>
      </c>
      <c r="B35" s="90">
        <v>33</v>
      </c>
      <c r="C35" s="90" t="s">
        <v>9</v>
      </c>
      <c r="D35" s="90" t="s">
        <v>9</v>
      </c>
      <c r="E35" s="91" t="s">
        <v>9</v>
      </c>
    </row>
    <row r="36" spans="1:23" x14ac:dyDescent="0.2">
      <c r="A36" s="89">
        <v>5</v>
      </c>
      <c r="B36" s="90">
        <v>34</v>
      </c>
      <c r="C36" s="90" t="s">
        <v>9</v>
      </c>
      <c r="D36" s="90" t="s">
        <v>9</v>
      </c>
      <c r="E36" s="91" t="s">
        <v>9</v>
      </c>
    </row>
    <row r="37" spans="1:23" x14ac:dyDescent="0.2">
      <c r="A37" s="89">
        <v>5</v>
      </c>
      <c r="B37" s="90">
        <v>35</v>
      </c>
      <c r="C37" s="90" t="s">
        <v>10</v>
      </c>
      <c r="D37" s="90" t="s">
        <v>9</v>
      </c>
      <c r="E37" s="91" t="s">
        <v>9</v>
      </c>
    </row>
    <row r="38" spans="1:23" x14ac:dyDescent="0.2">
      <c r="A38" s="89">
        <v>6</v>
      </c>
      <c r="B38" s="90">
        <v>36</v>
      </c>
      <c r="C38" s="90" t="s">
        <v>10</v>
      </c>
      <c r="D38" s="90" t="s">
        <v>9</v>
      </c>
      <c r="E38" s="91" t="s">
        <v>9</v>
      </c>
    </row>
    <row r="39" spans="1:23" x14ac:dyDescent="0.2">
      <c r="A39" s="89">
        <v>6</v>
      </c>
      <c r="B39" s="90">
        <v>37</v>
      </c>
      <c r="C39" s="90" t="s">
        <v>9</v>
      </c>
      <c r="D39" s="90" t="s">
        <v>9</v>
      </c>
      <c r="E39" s="91" t="s">
        <v>9</v>
      </c>
    </row>
    <row r="40" spans="1:23" x14ac:dyDescent="0.2">
      <c r="A40" s="89">
        <v>6</v>
      </c>
      <c r="B40" s="90">
        <v>38</v>
      </c>
      <c r="C40" s="90" t="s">
        <v>9</v>
      </c>
      <c r="D40" s="90" t="s">
        <v>9</v>
      </c>
      <c r="E40" s="91" t="s">
        <v>9</v>
      </c>
    </row>
    <row r="41" spans="1:23" x14ac:dyDescent="0.2">
      <c r="A41" s="89">
        <v>6</v>
      </c>
      <c r="B41" s="90">
        <v>39</v>
      </c>
      <c r="C41" s="90" t="s">
        <v>9</v>
      </c>
      <c r="D41" s="90" t="s">
        <v>9</v>
      </c>
      <c r="E41" s="91" t="s">
        <v>9</v>
      </c>
    </row>
    <row r="42" spans="1:23" x14ac:dyDescent="0.2">
      <c r="A42" s="89">
        <v>6</v>
      </c>
      <c r="B42" s="90">
        <v>40</v>
      </c>
      <c r="C42" s="90" t="s">
        <v>9</v>
      </c>
      <c r="D42" s="90" t="s">
        <v>9</v>
      </c>
      <c r="E42" s="91" t="s">
        <v>9</v>
      </c>
    </row>
    <row r="43" spans="1:23" x14ac:dyDescent="0.2">
      <c r="A43" s="89">
        <v>6</v>
      </c>
      <c r="B43" s="90">
        <v>41</v>
      </c>
      <c r="C43" s="90" t="s">
        <v>9</v>
      </c>
      <c r="D43" s="90" t="s">
        <v>9</v>
      </c>
      <c r="E43" s="91" t="s">
        <v>9</v>
      </c>
    </row>
    <row r="44" spans="1:23" x14ac:dyDescent="0.2">
      <c r="A44" s="89">
        <v>6</v>
      </c>
      <c r="B44" s="90">
        <v>42</v>
      </c>
      <c r="C44" s="90" t="s">
        <v>9</v>
      </c>
      <c r="D44" s="90" t="s">
        <v>9</v>
      </c>
      <c r="E44" s="91" t="s">
        <v>9</v>
      </c>
    </row>
    <row r="45" spans="1:23" x14ac:dyDescent="0.2">
      <c r="A45" s="89">
        <v>7</v>
      </c>
      <c r="B45" s="90">
        <v>43</v>
      </c>
      <c r="C45" s="90" t="s">
        <v>9</v>
      </c>
      <c r="D45" s="90" t="s">
        <v>9</v>
      </c>
      <c r="E45" s="91" t="s">
        <v>9</v>
      </c>
    </row>
    <row r="46" spans="1:23" x14ac:dyDescent="0.2">
      <c r="A46" s="89">
        <v>7</v>
      </c>
      <c r="B46" s="90">
        <v>44</v>
      </c>
      <c r="C46" s="90" t="s">
        <v>9</v>
      </c>
      <c r="D46" s="90" t="s">
        <v>9</v>
      </c>
      <c r="E46" s="91" t="s">
        <v>9</v>
      </c>
    </row>
    <row r="47" spans="1:23" x14ac:dyDescent="0.2">
      <c r="A47" s="89">
        <v>7</v>
      </c>
      <c r="B47" s="90">
        <v>45</v>
      </c>
      <c r="C47" s="90" t="s">
        <v>10</v>
      </c>
      <c r="D47" s="90" t="s">
        <v>9</v>
      </c>
      <c r="E47" s="91" t="s">
        <v>10</v>
      </c>
    </row>
    <row r="48" spans="1:23" x14ac:dyDescent="0.2">
      <c r="A48" s="89">
        <v>7</v>
      </c>
      <c r="B48" s="90">
        <v>46</v>
      </c>
      <c r="C48" s="90" t="s">
        <v>9</v>
      </c>
      <c r="D48" s="90" t="s">
        <v>9</v>
      </c>
      <c r="E48" s="91" t="s">
        <v>9</v>
      </c>
    </row>
    <row r="49" spans="1:5" x14ac:dyDescent="0.2">
      <c r="A49" s="92">
        <v>7</v>
      </c>
      <c r="B49" s="93">
        <v>47</v>
      </c>
      <c r="C49" s="93" t="s">
        <v>9</v>
      </c>
      <c r="D49" s="93" t="s">
        <v>9</v>
      </c>
      <c r="E49" s="94" t="s">
        <v>9</v>
      </c>
    </row>
  </sheetData>
  <mergeCells count="2">
    <mergeCell ref="G1:K1"/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41B6-D00D-C34D-B4B1-3F95507B5E21}">
  <dimension ref="A1:M17"/>
  <sheetViews>
    <sheetView workbookViewId="0">
      <selection activeCell="E9" sqref="E9"/>
    </sheetView>
  </sheetViews>
  <sheetFormatPr baseColWidth="10" defaultRowHeight="16" x14ac:dyDescent="0.2"/>
  <cols>
    <col min="1" max="1" width="11.33203125" style="113" customWidth="1"/>
    <col min="2" max="6" width="14" style="113" bestFit="1" customWidth="1"/>
    <col min="7" max="7" width="10.83203125" style="113"/>
    <col min="8" max="8" width="12.83203125" style="113" customWidth="1"/>
    <col min="9" max="13" width="14" style="113" bestFit="1" customWidth="1"/>
    <col min="14" max="16384" width="10.83203125" style="113"/>
  </cols>
  <sheetData>
    <row r="1" spans="1:13" x14ac:dyDescent="0.2">
      <c r="B1" s="171" t="s">
        <v>14</v>
      </c>
      <c r="C1" s="172"/>
      <c r="D1" s="172"/>
      <c r="E1" s="172"/>
      <c r="F1" s="173"/>
      <c r="G1" s="63"/>
      <c r="H1" s="63"/>
      <c r="I1" s="171" t="s">
        <v>15</v>
      </c>
      <c r="J1" s="172"/>
      <c r="K1" s="172"/>
      <c r="L1" s="172"/>
      <c r="M1" s="173"/>
    </row>
    <row r="2" spans="1:13" x14ac:dyDescent="0.2">
      <c r="B2" s="168" t="s">
        <v>108</v>
      </c>
      <c r="C2" s="169"/>
      <c r="D2" s="169"/>
      <c r="E2" s="169"/>
      <c r="F2" s="170"/>
      <c r="G2" s="63"/>
      <c r="H2" s="63"/>
      <c r="I2" s="168" t="s">
        <v>108</v>
      </c>
      <c r="J2" s="169"/>
      <c r="K2" s="169"/>
      <c r="L2" s="169"/>
      <c r="M2" s="170"/>
    </row>
    <row r="3" spans="1:13" ht="68" x14ac:dyDescent="0.2">
      <c r="A3" s="60" t="s">
        <v>105</v>
      </c>
      <c r="B3" s="64" t="s">
        <v>99</v>
      </c>
      <c r="C3" s="64" t="s">
        <v>100</v>
      </c>
      <c r="D3" s="64" t="s">
        <v>101</v>
      </c>
      <c r="E3" s="64" t="s">
        <v>102</v>
      </c>
      <c r="F3" s="64" t="s">
        <v>103</v>
      </c>
      <c r="G3" s="63"/>
      <c r="H3" s="60" t="s">
        <v>105</v>
      </c>
      <c r="I3" s="64" t="s">
        <v>99</v>
      </c>
      <c r="J3" s="64" t="s">
        <v>100</v>
      </c>
      <c r="K3" s="64" t="s">
        <v>101</v>
      </c>
      <c r="L3" s="64" t="s">
        <v>102</v>
      </c>
      <c r="M3" s="64" t="s">
        <v>103</v>
      </c>
    </row>
    <row r="4" spans="1:13" x14ac:dyDescent="0.2">
      <c r="A4" s="114" t="s">
        <v>106</v>
      </c>
      <c r="B4" s="115">
        <v>4.7949999999999999</v>
      </c>
      <c r="C4" s="115">
        <v>4.2560000000000002</v>
      </c>
      <c r="D4" s="115">
        <v>5.5380000000000003</v>
      </c>
      <c r="E4" s="115">
        <v>5.6059999999999999</v>
      </c>
      <c r="F4" s="115">
        <v>5.6760000000000002</v>
      </c>
      <c r="G4" s="116"/>
      <c r="H4" s="117" t="s">
        <v>106</v>
      </c>
      <c r="I4" s="115">
        <v>5.3579999999999997</v>
      </c>
      <c r="J4" s="115">
        <v>5.181</v>
      </c>
      <c r="K4" s="115">
        <v>6.3170000000000002</v>
      </c>
      <c r="L4" s="115">
        <v>6.35</v>
      </c>
      <c r="M4" s="115">
        <v>4.4669999999999996</v>
      </c>
    </row>
    <row r="5" spans="1:13" x14ac:dyDescent="0.2">
      <c r="A5" s="114" t="s">
        <v>79</v>
      </c>
      <c r="B5" s="115">
        <v>4.6020000000000003</v>
      </c>
      <c r="C5" s="115">
        <v>4.1669999999999998</v>
      </c>
      <c r="D5" s="115">
        <v>6.4909999999999997</v>
      </c>
      <c r="E5" s="115">
        <v>5.16</v>
      </c>
      <c r="F5" s="115">
        <v>5.6260000000000003</v>
      </c>
      <c r="G5" s="116"/>
      <c r="H5" s="114" t="s">
        <v>79</v>
      </c>
      <c r="I5" s="115">
        <v>5.0590000000000002</v>
      </c>
      <c r="J5" s="115">
        <v>4.4939999999999998</v>
      </c>
      <c r="K5" s="115">
        <v>5.673</v>
      </c>
      <c r="L5" s="115">
        <v>6.5910000000000002</v>
      </c>
      <c r="M5" s="115">
        <v>3.9830000000000001</v>
      </c>
    </row>
    <row r="6" spans="1:13" x14ac:dyDescent="0.2">
      <c r="A6" s="114" t="s">
        <v>80</v>
      </c>
      <c r="B6" s="115">
        <v>4.9729999999999999</v>
      </c>
      <c r="C6" s="115">
        <v>3.8090000000000002</v>
      </c>
      <c r="D6" s="115">
        <v>5.625</v>
      </c>
      <c r="E6" s="115">
        <v>6.2560000000000002</v>
      </c>
      <c r="F6" s="115">
        <v>5.359</v>
      </c>
      <c r="G6" s="116"/>
      <c r="H6" s="114" t="s">
        <v>80</v>
      </c>
      <c r="I6" s="115">
        <v>5.49</v>
      </c>
      <c r="J6" s="115">
        <v>4.7889999999999997</v>
      </c>
      <c r="K6" s="115">
        <v>5.9329999999999998</v>
      </c>
      <c r="L6" s="115">
        <v>6.3239999999999998</v>
      </c>
      <c r="M6" s="115">
        <v>4.3650000000000002</v>
      </c>
    </row>
    <row r="7" spans="1:13" x14ac:dyDescent="0.2">
      <c r="A7" s="114" t="s">
        <v>107</v>
      </c>
      <c r="B7" s="115">
        <v>4.3920000000000003</v>
      </c>
      <c r="C7" s="115">
        <v>4.1909999999999998</v>
      </c>
      <c r="D7" s="115">
        <v>5.7590000000000003</v>
      </c>
      <c r="E7" s="115">
        <v>5.8959999999999999</v>
      </c>
      <c r="F7" s="115">
        <v>5.5609999999999999</v>
      </c>
      <c r="G7" s="116"/>
      <c r="H7" s="114" t="s">
        <v>107</v>
      </c>
      <c r="I7" s="115">
        <v>5.819</v>
      </c>
      <c r="J7" s="115">
        <v>4.6929999999999996</v>
      </c>
      <c r="K7" s="115">
        <v>5.3109999999999999</v>
      </c>
      <c r="L7" s="115">
        <v>7.1079999999999997</v>
      </c>
      <c r="M7" s="115">
        <v>4.2229999999999999</v>
      </c>
    </row>
    <row r="8" spans="1:13" x14ac:dyDescent="0.2">
      <c r="A8" s="114" t="s">
        <v>82</v>
      </c>
      <c r="B8" s="115">
        <v>5.3659999999999997</v>
      </c>
      <c r="C8" s="115">
        <v>3.77</v>
      </c>
      <c r="D8" s="115">
        <v>5.625</v>
      </c>
      <c r="E8" s="115">
        <v>5.23</v>
      </c>
      <c r="F8" s="115">
        <v>5.492</v>
      </c>
      <c r="G8" s="116"/>
      <c r="H8" s="114" t="s">
        <v>82</v>
      </c>
      <c r="I8" s="115">
        <v>5.5010000000000003</v>
      </c>
      <c r="J8" s="115">
        <v>4.9119999999999999</v>
      </c>
      <c r="K8" s="115">
        <v>4.9859999999999998</v>
      </c>
      <c r="L8" s="115">
        <v>6.3140000000000001</v>
      </c>
      <c r="M8" s="115">
        <v>4.2279999999999998</v>
      </c>
    </row>
    <row r="9" spans="1:13" x14ac:dyDescent="0.2">
      <c r="A9" s="114" t="s">
        <v>83</v>
      </c>
      <c r="B9" s="115">
        <v>5.5369999999999999</v>
      </c>
      <c r="C9" s="115">
        <v>3.8410000000000002</v>
      </c>
      <c r="D9" s="115">
        <v>6.0739999999999998</v>
      </c>
      <c r="E9" s="115">
        <v>5.2939999999999996</v>
      </c>
      <c r="F9" s="115">
        <v>6.1840000000000002</v>
      </c>
      <c r="G9" s="116"/>
      <c r="H9" s="114" t="s">
        <v>83</v>
      </c>
      <c r="I9" s="115">
        <v>5.0640000000000001</v>
      </c>
      <c r="J9" s="115">
        <v>4.3540000000000001</v>
      </c>
      <c r="K9" s="115">
        <v>4.8520000000000003</v>
      </c>
      <c r="L9" s="115">
        <v>6.3689999999999998</v>
      </c>
      <c r="M9" s="115">
        <v>3.996</v>
      </c>
    </row>
    <row r="10" spans="1:13" x14ac:dyDescent="0.2">
      <c r="A10" s="114" t="s">
        <v>84</v>
      </c>
      <c r="B10" s="115">
        <v>6.157</v>
      </c>
      <c r="C10" s="115">
        <v>4.1500000000000004</v>
      </c>
      <c r="D10" s="115">
        <v>5.6360000000000001</v>
      </c>
      <c r="E10" s="115">
        <v>4.7329999999999997</v>
      </c>
      <c r="F10" s="115">
        <v>6.4020000000000001</v>
      </c>
      <c r="G10" s="116"/>
      <c r="H10" s="114" t="s">
        <v>84</v>
      </c>
      <c r="I10" s="115">
        <v>5.2779999999999996</v>
      </c>
      <c r="J10" s="115">
        <v>4.1310000000000002</v>
      </c>
      <c r="K10" s="115">
        <v>5.109</v>
      </c>
      <c r="L10" s="115">
        <v>6.03</v>
      </c>
      <c r="M10" s="115">
        <v>4.181</v>
      </c>
    </row>
    <row r="11" spans="1:13" x14ac:dyDescent="0.2">
      <c r="A11" s="114" t="s">
        <v>85</v>
      </c>
      <c r="B11" s="115">
        <v>5.6849999999999996</v>
      </c>
      <c r="C11" s="115">
        <v>4.3929999999999998</v>
      </c>
      <c r="D11" s="115">
        <v>5.09</v>
      </c>
      <c r="E11" s="115">
        <v>4.9249999999999998</v>
      </c>
      <c r="F11" s="115">
        <v>5.2430000000000003</v>
      </c>
      <c r="G11" s="116"/>
      <c r="H11" s="114" t="s">
        <v>85</v>
      </c>
      <c r="I11" s="115">
        <v>4.7859999999999996</v>
      </c>
      <c r="J11" s="115">
        <v>4.25</v>
      </c>
      <c r="K11" s="115">
        <v>4.8639999999999999</v>
      </c>
      <c r="L11" s="115">
        <v>5.3769999999999998</v>
      </c>
      <c r="M11" s="115">
        <v>4.2190000000000003</v>
      </c>
    </row>
    <row r="12" spans="1:13" x14ac:dyDescent="0.2">
      <c r="A12" s="114" t="s">
        <v>86</v>
      </c>
      <c r="B12" s="115">
        <v>5.63</v>
      </c>
      <c r="C12" s="115">
        <v>5.1980000000000004</v>
      </c>
      <c r="D12" s="115">
        <v>4.8230000000000004</v>
      </c>
      <c r="E12" s="115">
        <v>3.9780000000000002</v>
      </c>
      <c r="F12" s="115">
        <v>4.5270000000000001</v>
      </c>
      <c r="G12" s="116"/>
      <c r="H12" s="114" t="s">
        <v>86</v>
      </c>
      <c r="I12" s="115">
        <v>5.5460000000000003</v>
      </c>
      <c r="J12" s="115">
        <v>3.8109999999999999</v>
      </c>
      <c r="K12" s="115">
        <v>4.5229999999999997</v>
      </c>
      <c r="L12" s="115">
        <v>5.65</v>
      </c>
      <c r="M12" s="115">
        <v>4.4210000000000003</v>
      </c>
    </row>
    <row r="13" spans="1:13" x14ac:dyDescent="0.2">
      <c r="A13" s="115" t="s">
        <v>87</v>
      </c>
      <c r="B13" s="115">
        <v>5.5339999999999998</v>
      </c>
      <c r="C13" s="115">
        <v>4.9390000000000001</v>
      </c>
      <c r="D13" s="115">
        <v>4.6050000000000004</v>
      </c>
      <c r="E13" s="115">
        <v>4.5460000000000003</v>
      </c>
      <c r="F13" s="115">
        <v>3.9550000000000001</v>
      </c>
      <c r="G13" s="116"/>
      <c r="H13" s="115" t="s">
        <v>87</v>
      </c>
      <c r="I13" s="115">
        <v>5.306</v>
      </c>
      <c r="J13" s="115">
        <v>3.968</v>
      </c>
      <c r="K13" s="115">
        <v>5.1890000000000001</v>
      </c>
      <c r="L13" s="115">
        <v>6.0739999999999998</v>
      </c>
      <c r="M13" s="115">
        <v>4.55</v>
      </c>
    </row>
    <row r="14" spans="1:13" x14ac:dyDescent="0.2">
      <c r="A14" s="115" t="s">
        <v>88</v>
      </c>
      <c r="B14" s="115">
        <v>5.5679999999999996</v>
      </c>
      <c r="C14" s="115">
        <v>7.6040000000000001</v>
      </c>
      <c r="D14" s="115">
        <v>7.3780000000000001</v>
      </c>
      <c r="E14" s="115">
        <v>5.4009999999999998</v>
      </c>
      <c r="F14" s="115">
        <v>6.8940000000000001</v>
      </c>
      <c r="G14" s="116"/>
      <c r="H14" s="115" t="s">
        <v>88</v>
      </c>
      <c r="I14" s="115">
        <v>4.6980000000000004</v>
      </c>
      <c r="J14" s="115">
        <v>4.7629999999999999</v>
      </c>
      <c r="K14" s="115">
        <v>7.0949999999999998</v>
      </c>
      <c r="L14" s="115">
        <v>8.2469999999999999</v>
      </c>
      <c r="M14" s="115">
        <v>6.7560000000000002</v>
      </c>
    </row>
    <row r="15" spans="1:13" x14ac:dyDescent="0.2">
      <c r="A15" s="115" t="s">
        <v>89</v>
      </c>
      <c r="B15" s="115">
        <v>8.6349999999999998</v>
      </c>
      <c r="C15" s="115">
        <v>10.23</v>
      </c>
      <c r="D15" s="115">
        <v>9.6869999999999994</v>
      </c>
      <c r="E15" s="115">
        <v>7.5810000000000004</v>
      </c>
      <c r="F15" s="115">
        <v>9.4629999999999992</v>
      </c>
      <c r="G15" s="116"/>
      <c r="H15" s="115" t="s">
        <v>89</v>
      </c>
      <c r="I15" s="115">
        <v>8.44</v>
      </c>
      <c r="J15" s="115">
        <v>8.02</v>
      </c>
      <c r="K15" s="115">
        <v>9.718</v>
      </c>
      <c r="L15" s="115">
        <v>11.381</v>
      </c>
      <c r="M15" s="115">
        <v>9.6669999999999998</v>
      </c>
    </row>
    <row r="16" spans="1:13" x14ac:dyDescent="0.2">
      <c r="A16" s="115" t="s">
        <v>90</v>
      </c>
      <c r="B16" s="115">
        <v>10.585000000000001</v>
      </c>
      <c r="C16" s="115">
        <v>12.651999999999999</v>
      </c>
      <c r="D16" s="115">
        <v>11.999000000000001</v>
      </c>
      <c r="E16" s="115">
        <v>9.7560000000000002</v>
      </c>
      <c r="F16" s="115">
        <v>12.099</v>
      </c>
      <c r="G16" s="116"/>
      <c r="H16" s="115" t="s">
        <v>90</v>
      </c>
      <c r="I16" s="115">
        <v>11.398</v>
      </c>
      <c r="J16" s="115">
        <v>11.445</v>
      </c>
      <c r="K16" s="115">
        <v>12.375</v>
      </c>
      <c r="L16" s="115">
        <v>14.054</v>
      </c>
      <c r="M16" s="115">
        <v>12.246</v>
      </c>
    </row>
    <row r="17" spans="1:13" x14ac:dyDescent="0.2">
      <c r="A17" s="118" t="s">
        <v>91</v>
      </c>
      <c r="B17" s="118">
        <v>14.821</v>
      </c>
      <c r="C17" s="118">
        <v>16.431999999999999</v>
      </c>
      <c r="D17" s="118">
        <v>14.135</v>
      </c>
      <c r="E17" s="118">
        <v>12.018000000000001</v>
      </c>
      <c r="F17" s="118">
        <v>13.688000000000001</v>
      </c>
      <c r="G17" s="116"/>
      <c r="H17" s="118" t="s">
        <v>91</v>
      </c>
      <c r="I17" s="118">
        <v>14.574999999999999</v>
      </c>
      <c r="J17" s="118">
        <v>14.98</v>
      </c>
      <c r="K17" s="118">
        <v>14.696999999999999</v>
      </c>
      <c r="L17" s="118">
        <v>17.044</v>
      </c>
      <c r="M17" s="118">
        <v>15.541</v>
      </c>
    </row>
  </sheetData>
  <mergeCells count="4">
    <mergeCell ref="B2:F2"/>
    <mergeCell ref="B1:F1"/>
    <mergeCell ref="I1:M1"/>
    <mergeCell ref="I2: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3BB3-0DA5-B448-8468-4D6C64BC6C37}">
  <dimension ref="A1:I27"/>
  <sheetViews>
    <sheetView workbookViewId="0">
      <selection activeCell="H11" sqref="H11"/>
    </sheetView>
  </sheetViews>
  <sheetFormatPr baseColWidth="10" defaultRowHeight="16" x14ac:dyDescent="0.2"/>
  <cols>
    <col min="1" max="1" width="10.6640625" style="1" bestFit="1" customWidth="1"/>
    <col min="2" max="4" width="15.5" style="1" bestFit="1" customWidth="1"/>
    <col min="5" max="5" width="10.83203125" style="1"/>
    <col min="6" max="6" width="10.6640625" style="1" bestFit="1" customWidth="1"/>
    <col min="7" max="9" width="15.5" style="1" bestFit="1" customWidth="1"/>
    <col min="10" max="16384" width="10.83203125" style="1"/>
  </cols>
  <sheetData>
    <row r="1" spans="1:9" x14ac:dyDescent="0.2">
      <c r="B1" s="171" t="s">
        <v>110</v>
      </c>
      <c r="C1" s="172"/>
      <c r="D1" s="173"/>
      <c r="E1" s="65"/>
      <c r="G1" s="171" t="s">
        <v>110</v>
      </c>
      <c r="H1" s="172"/>
      <c r="I1" s="173"/>
    </row>
    <row r="2" spans="1:9" x14ac:dyDescent="0.2">
      <c r="B2" s="168" t="s">
        <v>109</v>
      </c>
      <c r="C2" s="169"/>
      <c r="D2" s="170"/>
      <c r="E2" s="65"/>
      <c r="G2" s="168" t="s">
        <v>116</v>
      </c>
      <c r="H2" s="169"/>
      <c r="I2" s="170"/>
    </row>
    <row r="3" spans="1:9" ht="68" x14ac:dyDescent="0.2">
      <c r="A3" s="70" t="s">
        <v>126</v>
      </c>
      <c r="B3" s="67" t="s">
        <v>94</v>
      </c>
      <c r="C3" s="67" t="s">
        <v>95</v>
      </c>
      <c r="D3" s="66" t="s">
        <v>96</v>
      </c>
      <c r="F3" s="70" t="s">
        <v>126</v>
      </c>
      <c r="G3" s="67" t="s">
        <v>94</v>
      </c>
      <c r="H3" s="67" t="s">
        <v>95</v>
      </c>
      <c r="I3" s="67" t="s">
        <v>96</v>
      </c>
    </row>
    <row r="4" spans="1:9" x14ac:dyDescent="0.2">
      <c r="A4" s="68" t="s">
        <v>111</v>
      </c>
      <c r="B4" s="68">
        <v>0</v>
      </c>
      <c r="C4" s="68"/>
      <c r="D4" s="4"/>
      <c r="F4" s="71" t="s">
        <v>117</v>
      </c>
      <c r="G4" s="73">
        <v>0</v>
      </c>
      <c r="H4" s="74"/>
      <c r="I4" s="74"/>
    </row>
    <row r="5" spans="1:9" x14ac:dyDescent="0.2">
      <c r="A5" s="68" t="s">
        <v>112</v>
      </c>
      <c r="B5" s="68">
        <v>4.609</v>
      </c>
      <c r="C5" s="68">
        <v>0</v>
      </c>
      <c r="D5" s="4"/>
      <c r="F5" s="71" t="s">
        <v>118</v>
      </c>
      <c r="G5" s="74">
        <v>2.7480000000000002</v>
      </c>
      <c r="H5" s="74"/>
      <c r="I5" s="74"/>
    </row>
    <row r="6" spans="1:9" x14ac:dyDescent="0.2">
      <c r="A6" s="68" t="s">
        <v>113</v>
      </c>
      <c r="B6" s="68">
        <v>2.7210000000000001</v>
      </c>
      <c r="C6" s="68">
        <v>3.67</v>
      </c>
      <c r="D6" s="4"/>
      <c r="F6" s="71" t="s">
        <v>119</v>
      </c>
      <c r="G6" s="74">
        <v>2.464</v>
      </c>
      <c r="H6" s="74"/>
      <c r="I6" s="74"/>
    </row>
    <row r="7" spans="1:9" x14ac:dyDescent="0.2">
      <c r="A7" s="68" t="s">
        <v>114</v>
      </c>
      <c r="B7" s="68">
        <v>3.0720000000000001</v>
      </c>
      <c r="C7" s="68">
        <v>1.996</v>
      </c>
      <c r="D7" s="4"/>
      <c r="F7" s="71" t="s">
        <v>120</v>
      </c>
      <c r="G7" s="74">
        <v>3.4089999999999998</v>
      </c>
      <c r="H7" s="74"/>
      <c r="I7" s="74"/>
    </row>
    <row r="8" spans="1:9" x14ac:dyDescent="0.2">
      <c r="A8" s="68" t="s">
        <v>115</v>
      </c>
      <c r="B8" s="68">
        <v>2.2810000000000001</v>
      </c>
      <c r="C8" s="68">
        <v>0</v>
      </c>
      <c r="D8" s="4">
        <v>0</v>
      </c>
      <c r="F8" s="71" t="s">
        <v>121</v>
      </c>
      <c r="G8" s="74">
        <v>4.1680000000000001</v>
      </c>
      <c r="H8" s="74"/>
      <c r="I8" s="74"/>
    </row>
    <row r="9" spans="1:9" x14ac:dyDescent="0.2">
      <c r="A9" s="68" t="s">
        <v>106</v>
      </c>
      <c r="B9" s="68">
        <v>0</v>
      </c>
      <c r="C9" s="68"/>
      <c r="D9" s="4">
        <v>2.2810000000000001</v>
      </c>
      <c r="F9" s="71" t="s">
        <v>122</v>
      </c>
      <c r="G9" s="74">
        <v>3.125</v>
      </c>
      <c r="H9" s="74">
        <v>0</v>
      </c>
      <c r="I9" s="74"/>
    </row>
    <row r="10" spans="1:9" x14ac:dyDescent="0.2">
      <c r="A10" s="68" t="s">
        <v>79</v>
      </c>
      <c r="B10" s="68"/>
      <c r="C10" s="68"/>
      <c r="D10" s="4">
        <v>2.6880000000000002</v>
      </c>
      <c r="F10" s="71" t="s">
        <v>123</v>
      </c>
      <c r="G10" s="74">
        <v>1.8959999999999999</v>
      </c>
      <c r="H10" s="74">
        <v>2.464</v>
      </c>
      <c r="I10" s="74">
        <v>0</v>
      </c>
    </row>
    <row r="11" spans="1:9" x14ac:dyDescent="0.2">
      <c r="A11" s="68" t="s">
        <v>80</v>
      </c>
      <c r="B11" s="68"/>
      <c r="C11" s="68"/>
      <c r="D11" s="4">
        <v>2.7330000000000001</v>
      </c>
      <c r="F11" s="71" t="s">
        <v>124</v>
      </c>
      <c r="G11" s="74">
        <v>1.8220000000000001</v>
      </c>
      <c r="H11" s="74">
        <v>1.042</v>
      </c>
      <c r="I11" s="74">
        <v>1.329</v>
      </c>
    </row>
    <row r="12" spans="1:9" x14ac:dyDescent="0.2">
      <c r="A12" s="68" t="s">
        <v>81</v>
      </c>
      <c r="B12" s="68"/>
      <c r="C12" s="68"/>
      <c r="D12" s="4">
        <v>2.4820000000000002</v>
      </c>
      <c r="F12" s="71" t="s">
        <v>125</v>
      </c>
      <c r="G12" s="74">
        <v>1.1519999999999999</v>
      </c>
      <c r="H12" s="74">
        <v>1.931</v>
      </c>
      <c r="I12" s="74">
        <v>1.7070000000000001</v>
      </c>
    </row>
    <row r="13" spans="1:9" x14ac:dyDescent="0.2">
      <c r="A13" s="68" t="s">
        <v>82</v>
      </c>
      <c r="B13" s="68"/>
      <c r="C13" s="68"/>
      <c r="D13" s="4">
        <v>3.67</v>
      </c>
      <c r="F13" s="71" t="s">
        <v>111</v>
      </c>
      <c r="G13" s="74">
        <v>1.518</v>
      </c>
      <c r="H13" s="74">
        <v>2.9740000000000002</v>
      </c>
      <c r="I13" s="74">
        <v>2.6579999999999999</v>
      </c>
    </row>
    <row r="14" spans="1:9" x14ac:dyDescent="0.2">
      <c r="A14" s="68" t="s">
        <v>83</v>
      </c>
      <c r="B14" s="68"/>
      <c r="C14" s="68"/>
      <c r="D14" s="4">
        <v>2.3660000000000001</v>
      </c>
      <c r="F14" s="71" t="s">
        <v>112</v>
      </c>
      <c r="G14" s="74">
        <v>0</v>
      </c>
      <c r="H14" s="74">
        <v>2.6779999999999999</v>
      </c>
      <c r="I14" s="74">
        <v>2.573</v>
      </c>
    </row>
    <row r="15" spans="1:9" x14ac:dyDescent="0.2">
      <c r="A15" s="68" t="s">
        <v>84</v>
      </c>
      <c r="B15" s="68"/>
      <c r="C15" s="68"/>
      <c r="D15" s="4">
        <v>3.7330000000000001</v>
      </c>
      <c r="F15" s="71" t="s">
        <v>113</v>
      </c>
      <c r="G15" s="74"/>
      <c r="H15" s="74">
        <v>2.6669999999999998</v>
      </c>
      <c r="I15" s="74">
        <v>2.4689999999999999</v>
      </c>
    </row>
    <row r="16" spans="1:9" x14ac:dyDescent="0.2">
      <c r="A16" s="68" t="s">
        <v>85</v>
      </c>
      <c r="B16" s="68"/>
      <c r="C16" s="68"/>
      <c r="D16" s="4">
        <v>3.4750000000000001</v>
      </c>
      <c r="F16" s="71" t="s">
        <v>114</v>
      </c>
      <c r="G16" s="74"/>
      <c r="H16" s="74">
        <v>2.9049999999999998</v>
      </c>
      <c r="I16" s="74">
        <v>2.5760000000000001</v>
      </c>
    </row>
    <row r="17" spans="1:9" x14ac:dyDescent="0.2">
      <c r="A17" s="68" t="s">
        <v>86</v>
      </c>
      <c r="B17" s="68"/>
      <c r="C17" s="68"/>
      <c r="D17" s="4">
        <v>2.9049999999999998</v>
      </c>
      <c r="F17" s="71" t="s">
        <v>115</v>
      </c>
      <c r="G17" s="74"/>
      <c r="H17" s="74">
        <v>2.5760000000000001</v>
      </c>
      <c r="I17" s="74">
        <v>2.7850000000000001</v>
      </c>
    </row>
    <row r="18" spans="1:9" x14ac:dyDescent="0.2">
      <c r="A18" s="69" t="s">
        <v>87</v>
      </c>
      <c r="B18" s="69"/>
      <c r="C18" s="69"/>
      <c r="D18" s="10">
        <v>0</v>
      </c>
      <c r="F18" s="71" t="s">
        <v>106</v>
      </c>
      <c r="G18" s="74"/>
      <c r="H18" s="74">
        <v>2.972</v>
      </c>
      <c r="I18" s="74">
        <v>3.4329999999999998</v>
      </c>
    </row>
    <row r="19" spans="1:9" x14ac:dyDescent="0.2">
      <c r="F19" s="71" t="s">
        <v>79</v>
      </c>
      <c r="G19" s="74"/>
      <c r="H19" s="74">
        <v>3.6440000000000001</v>
      </c>
      <c r="I19" s="74">
        <v>3.4820000000000002</v>
      </c>
    </row>
    <row r="20" spans="1:9" x14ac:dyDescent="0.2">
      <c r="F20" s="71" t="s">
        <v>80</v>
      </c>
      <c r="G20" s="74"/>
      <c r="H20" s="74">
        <v>3.2650000000000001</v>
      </c>
      <c r="I20" s="74">
        <v>3.9950000000000001</v>
      </c>
    </row>
    <row r="21" spans="1:9" x14ac:dyDescent="0.2">
      <c r="F21" s="71" t="s">
        <v>81</v>
      </c>
      <c r="G21" s="74"/>
      <c r="H21" s="74">
        <v>3.8650000000000002</v>
      </c>
      <c r="I21" s="74">
        <v>3.7269999999999999</v>
      </c>
    </row>
    <row r="22" spans="1:9" x14ac:dyDescent="0.2">
      <c r="F22" s="71" t="s">
        <v>82</v>
      </c>
      <c r="G22" s="74"/>
      <c r="H22" s="74">
        <v>4.327</v>
      </c>
      <c r="I22" s="74">
        <v>3.4820000000000002</v>
      </c>
    </row>
    <row r="23" spans="1:9" x14ac:dyDescent="0.2">
      <c r="F23" s="71" t="s">
        <v>83</v>
      </c>
      <c r="G23" s="74"/>
      <c r="H23" s="74">
        <v>3.0960000000000001</v>
      </c>
      <c r="I23" s="74">
        <v>3.1349999999999998</v>
      </c>
    </row>
    <row r="24" spans="1:9" x14ac:dyDescent="0.2">
      <c r="F24" s="71" t="s">
        <v>84</v>
      </c>
      <c r="G24" s="74"/>
      <c r="H24" s="74">
        <v>3.1480000000000001</v>
      </c>
      <c r="I24" s="74">
        <v>2.6379999999999999</v>
      </c>
    </row>
    <row r="25" spans="1:9" x14ac:dyDescent="0.2">
      <c r="F25" s="71" t="s">
        <v>85</v>
      </c>
      <c r="G25" s="74"/>
      <c r="H25" s="74">
        <v>2.5859999999999999</v>
      </c>
      <c r="I25" s="74">
        <v>3.0960000000000001</v>
      </c>
    </row>
    <row r="26" spans="1:9" x14ac:dyDescent="0.2">
      <c r="F26" s="71" t="s">
        <v>86</v>
      </c>
      <c r="G26" s="74"/>
      <c r="H26" s="74">
        <v>2.673</v>
      </c>
      <c r="I26" s="74">
        <v>3.1480000000000001</v>
      </c>
    </row>
    <row r="27" spans="1:9" x14ac:dyDescent="0.2">
      <c r="F27" s="72" t="s">
        <v>87</v>
      </c>
      <c r="G27" s="75"/>
      <c r="H27" s="75">
        <v>2.5409999999999999</v>
      </c>
      <c r="I27" s="75">
        <v>3.1349999999999998</v>
      </c>
    </row>
  </sheetData>
  <mergeCells count="4">
    <mergeCell ref="B1:D1"/>
    <mergeCell ref="B2:D2"/>
    <mergeCell ref="G1:I1"/>
    <mergeCell ref="G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4ACD-FAC3-154C-8078-CFA252DA230C}">
  <dimension ref="A1:G18"/>
  <sheetViews>
    <sheetView workbookViewId="0">
      <selection activeCell="F17" sqref="F17"/>
    </sheetView>
  </sheetViews>
  <sheetFormatPr baseColWidth="10" defaultColWidth="12" defaultRowHeight="16" x14ac:dyDescent="0.2"/>
  <cols>
    <col min="1" max="1" width="12.1640625" style="62" bestFit="1" customWidth="1"/>
    <col min="2" max="2" width="13.5" style="62" bestFit="1" customWidth="1"/>
    <col min="3" max="3" width="12.1640625" style="62" bestFit="1" customWidth="1"/>
    <col min="4" max="4" width="12" style="62"/>
    <col min="5" max="5" width="12.1640625" style="62" bestFit="1" customWidth="1"/>
    <col min="6" max="6" width="13.5" style="62" bestFit="1" customWidth="1"/>
    <col min="7" max="7" width="12.1640625" style="62" bestFit="1" customWidth="1"/>
    <col min="8" max="16384" width="12" style="62"/>
  </cols>
  <sheetData>
    <row r="1" spans="1:7" x14ac:dyDescent="0.2">
      <c r="A1" s="168" t="s">
        <v>14</v>
      </c>
      <c r="B1" s="169"/>
      <c r="C1" s="170"/>
      <c r="E1" s="168" t="s">
        <v>15</v>
      </c>
      <c r="F1" s="169"/>
      <c r="G1" s="170"/>
    </row>
    <row r="2" spans="1:7" ht="51" x14ac:dyDescent="0.2">
      <c r="A2" s="58" t="s">
        <v>52</v>
      </c>
      <c r="B2" s="58" t="s">
        <v>137</v>
      </c>
      <c r="C2" s="61" t="s">
        <v>127</v>
      </c>
      <c r="E2" s="58" t="s">
        <v>52</v>
      </c>
      <c r="F2" s="58" t="s">
        <v>137</v>
      </c>
      <c r="G2" s="61" t="s">
        <v>127</v>
      </c>
    </row>
    <row r="3" spans="1:7" x14ac:dyDescent="0.2">
      <c r="A3" s="76">
        <v>1</v>
      </c>
      <c r="B3" s="76">
        <v>1</v>
      </c>
      <c r="C3" s="76">
        <v>5</v>
      </c>
      <c r="E3" s="76">
        <v>1</v>
      </c>
      <c r="F3" s="76">
        <v>1</v>
      </c>
      <c r="G3" s="76">
        <v>8.75</v>
      </c>
    </row>
    <row r="4" spans="1:7" x14ac:dyDescent="0.2">
      <c r="A4" s="76">
        <v>1</v>
      </c>
      <c r="B4" s="76">
        <v>2</v>
      </c>
      <c r="C4" s="76">
        <v>1.25</v>
      </c>
      <c r="E4" s="76">
        <v>1</v>
      </c>
      <c r="F4" s="76">
        <v>2</v>
      </c>
      <c r="G4" s="76">
        <v>7.5</v>
      </c>
    </row>
    <row r="5" spans="1:7" x14ac:dyDescent="0.2">
      <c r="A5" s="76">
        <v>1</v>
      </c>
      <c r="B5" s="76">
        <v>3</v>
      </c>
      <c r="C5" s="76">
        <v>11.25</v>
      </c>
      <c r="E5" s="76">
        <v>1</v>
      </c>
      <c r="F5" s="76">
        <v>3</v>
      </c>
      <c r="G5" s="76">
        <v>6.25</v>
      </c>
    </row>
    <row r="6" spans="1:7" x14ac:dyDescent="0.2">
      <c r="A6" s="76">
        <v>2</v>
      </c>
      <c r="B6" s="76">
        <v>4</v>
      </c>
      <c r="C6" s="76">
        <v>2.5</v>
      </c>
      <c r="E6" s="76">
        <v>1</v>
      </c>
      <c r="F6" s="76">
        <v>4</v>
      </c>
      <c r="G6" s="76">
        <v>11.25</v>
      </c>
    </row>
    <row r="7" spans="1:7" x14ac:dyDescent="0.2">
      <c r="A7" s="76">
        <v>2</v>
      </c>
      <c r="B7" s="76">
        <v>5</v>
      </c>
      <c r="C7" s="76">
        <v>2.5</v>
      </c>
      <c r="E7" s="76">
        <v>2</v>
      </c>
      <c r="F7" s="76">
        <v>5</v>
      </c>
      <c r="G7" s="76">
        <v>11.25</v>
      </c>
    </row>
    <row r="8" spans="1:7" x14ac:dyDescent="0.2">
      <c r="A8" s="76">
        <v>3</v>
      </c>
      <c r="B8" s="76">
        <v>6</v>
      </c>
      <c r="C8" s="76">
        <v>3.75</v>
      </c>
      <c r="E8" s="76">
        <v>2</v>
      </c>
      <c r="F8" s="76">
        <v>6</v>
      </c>
      <c r="G8" s="76">
        <v>22.5</v>
      </c>
    </row>
    <row r="9" spans="1:7" x14ac:dyDescent="0.2">
      <c r="A9" s="76">
        <v>3</v>
      </c>
      <c r="B9" s="76">
        <v>7</v>
      </c>
      <c r="C9" s="76">
        <v>18.75</v>
      </c>
      <c r="E9" s="76">
        <v>2</v>
      </c>
      <c r="F9" s="76">
        <v>7</v>
      </c>
      <c r="G9" s="76">
        <v>21.25</v>
      </c>
    </row>
    <row r="10" spans="1:7" x14ac:dyDescent="0.2">
      <c r="A10" s="76">
        <v>3</v>
      </c>
      <c r="B10" s="76">
        <v>8</v>
      </c>
      <c r="C10" s="76">
        <v>7.5</v>
      </c>
      <c r="E10" s="76">
        <v>3</v>
      </c>
      <c r="F10" s="76">
        <v>8</v>
      </c>
      <c r="G10" s="76">
        <v>26.25</v>
      </c>
    </row>
    <row r="11" spans="1:7" x14ac:dyDescent="0.2">
      <c r="A11" s="76">
        <v>3</v>
      </c>
      <c r="B11" s="76">
        <v>9</v>
      </c>
      <c r="C11" s="76">
        <v>17.5</v>
      </c>
      <c r="E11" s="76">
        <v>3</v>
      </c>
      <c r="F11" s="76">
        <v>9</v>
      </c>
      <c r="G11" s="76">
        <v>16.25</v>
      </c>
    </row>
    <row r="12" spans="1:7" x14ac:dyDescent="0.2">
      <c r="A12" s="76">
        <v>4</v>
      </c>
      <c r="B12" s="76">
        <v>10</v>
      </c>
      <c r="C12" s="76">
        <v>1.25</v>
      </c>
      <c r="E12" s="76">
        <v>3</v>
      </c>
      <c r="F12" s="76">
        <v>10</v>
      </c>
      <c r="G12" s="76">
        <v>25</v>
      </c>
    </row>
    <row r="13" spans="1:7" x14ac:dyDescent="0.2">
      <c r="A13" s="76">
        <v>4</v>
      </c>
      <c r="B13" s="76">
        <v>11</v>
      </c>
      <c r="C13" s="76">
        <v>2.5</v>
      </c>
      <c r="E13" s="76">
        <v>4</v>
      </c>
      <c r="F13" s="76">
        <v>11</v>
      </c>
      <c r="G13" s="76">
        <v>3.75</v>
      </c>
    </row>
    <row r="14" spans="1:7" x14ac:dyDescent="0.2">
      <c r="A14" s="76">
        <v>4</v>
      </c>
      <c r="B14" s="76">
        <v>12</v>
      </c>
      <c r="C14" s="76">
        <v>1.25</v>
      </c>
      <c r="E14" s="76">
        <v>5</v>
      </c>
      <c r="F14" s="76">
        <v>12</v>
      </c>
      <c r="G14" s="76">
        <v>2.5</v>
      </c>
    </row>
    <row r="15" spans="1:7" x14ac:dyDescent="0.2">
      <c r="A15" s="76">
        <v>5</v>
      </c>
      <c r="B15" s="76">
        <v>13</v>
      </c>
      <c r="C15" s="76">
        <v>5</v>
      </c>
      <c r="E15" s="76">
        <v>5</v>
      </c>
      <c r="F15" s="76">
        <v>13</v>
      </c>
      <c r="G15" s="76">
        <v>10</v>
      </c>
    </row>
    <row r="16" spans="1:7" x14ac:dyDescent="0.2">
      <c r="A16" s="76">
        <v>5</v>
      </c>
      <c r="B16" s="76">
        <v>14</v>
      </c>
      <c r="C16" s="76">
        <v>12.5</v>
      </c>
      <c r="E16" s="77">
        <v>5</v>
      </c>
      <c r="F16" s="77">
        <v>14</v>
      </c>
      <c r="G16" s="77">
        <v>17.5</v>
      </c>
    </row>
    <row r="17" spans="1:7" x14ac:dyDescent="0.2">
      <c r="A17" s="76">
        <v>5</v>
      </c>
      <c r="B17" s="76">
        <v>15</v>
      </c>
      <c r="C17" s="76">
        <v>2.2999999999999998</v>
      </c>
      <c r="E17" s="57"/>
      <c r="F17" s="57"/>
      <c r="G17" s="57"/>
    </row>
    <row r="18" spans="1:7" x14ac:dyDescent="0.2">
      <c r="A18" s="77">
        <v>5</v>
      </c>
      <c r="B18" s="77">
        <v>16</v>
      </c>
      <c r="C18" s="77">
        <v>6.25</v>
      </c>
      <c r="E18" s="57"/>
      <c r="F18" s="57"/>
      <c r="G18" s="57"/>
    </row>
  </sheetData>
  <mergeCells count="2">
    <mergeCell ref="A1:C1"/>
    <mergeCell ref="E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9BA8-C48E-E241-B312-B6F87A6F3688}">
  <dimension ref="A1:AK146"/>
  <sheetViews>
    <sheetView zoomScaleNormal="100" workbookViewId="0">
      <selection activeCell="B25" sqref="B25"/>
    </sheetView>
  </sheetViews>
  <sheetFormatPr baseColWidth="10" defaultRowHeight="16" x14ac:dyDescent="0.2"/>
  <cols>
    <col min="1" max="1" width="12.1640625" style="1" customWidth="1"/>
    <col min="2" max="3" width="19.83203125" style="1" bestFit="1" customWidth="1"/>
    <col min="4" max="4" width="12.1640625" style="1" bestFit="1" customWidth="1"/>
    <col min="5" max="5" width="19.83203125" style="1" bestFit="1" customWidth="1"/>
    <col min="6" max="6" width="23.5" style="1" bestFit="1" customWidth="1"/>
    <col min="7" max="7" width="19.83203125" style="1" bestFit="1" customWidth="1"/>
    <col min="8" max="8" width="10.33203125" style="1" bestFit="1" customWidth="1"/>
    <col min="9" max="9" width="24.33203125" style="1" bestFit="1" customWidth="1"/>
    <col min="10" max="10" width="18.33203125" style="1" bestFit="1" customWidth="1"/>
    <col min="11" max="11" width="14.6640625" style="1" bestFit="1" customWidth="1"/>
    <col min="12" max="12" width="19.33203125" style="1" bestFit="1" customWidth="1"/>
    <col min="13" max="13" width="6.33203125" style="1" bestFit="1" customWidth="1"/>
    <col min="14" max="14" width="10.33203125" style="1" bestFit="1" customWidth="1"/>
    <col min="15" max="15" width="24.33203125" style="1" bestFit="1" customWidth="1"/>
    <col min="16" max="16" width="13" style="1" bestFit="1" customWidth="1"/>
    <col min="17" max="17" width="11" style="1" bestFit="1" customWidth="1"/>
    <col min="18" max="18" width="11.1640625" style="1" bestFit="1" customWidth="1"/>
    <col min="19" max="19" width="18.5" style="1" bestFit="1" customWidth="1"/>
    <col min="20" max="20" width="22.5" style="1" bestFit="1" customWidth="1"/>
    <col min="21" max="21" width="19" style="1" bestFit="1" customWidth="1"/>
    <col min="22" max="22" width="30" style="1" bestFit="1" customWidth="1"/>
    <col min="23" max="23" width="24.33203125" style="1" bestFit="1" customWidth="1"/>
    <col min="24" max="25" width="30.5" style="1" bestFit="1" customWidth="1"/>
    <col min="26" max="26" width="19.33203125" style="1" bestFit="1" customWidth="1"/>
    <col min="27" max="27" width="15.1640625" style="1" bestFit="1" customWidth="1"/>
    <col min="28" max="28" width="10.83203125" style="1"/>
    <col min="29" max="29" width="34" style="59" bestFit="1" customWidth="1"/>
    <col min="30" max="30" width="6.33203125" style="59" customWidth="1"/>
    <col min="31" max="31" width="20.83203125" style="59" bestFit="1" customWidth="1"/>
    <col min="32" max="32" width="11.1640625" style="59" bestFit="1" customWidth="1"/>
    <col min="33" max="33" width="18.5" style="59" bestFit="1" customWidth="1"/>
    <col min="34" max="34" width="22.5" style="59" bestFit="1" customWidth="1"/>
    <col min="35" max="35" width="19" style="59" bestFit="1" customWidth="1"/>
    <col min="36" max="36" width="24.33203125" style="59" bestFit="1" customWidth="1"/>
    <col min="37" max="37" width="13" style="59" bestFit="1" customWidth="1"/>
    <col min="38" max="16384" width="10.83203125" style="1"/>
  </cols>
  <sheetData>
    <row r="1" spans="1:37" x14ac:dyDescent="0.2">
      <c r="A1" s="151" t="s">
        <v>14</v>
      </c>
      <c r="B1" s="153"/>
      <c r="C1" s="24"/>
      <c r="D1" s="151" t="s">
        <v>15</v>
      </c>
      <c r="E1" s="153"/>
      <c r="G1" s="24"/>
      <c r="H1" s="84"/>
      <c r="I1" s="8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D1" s="24"/>
      <c r="AE1" s="24"/>
      <c r="AF1" s="24"/>
      <c r="AG1" s="24"/>
      <c r="AH1" s="24"/>
      <c r="AI1" s="24"/>
      <c r="AJ1" s="24"/>
      <c r="AK1" s="24"/>
    </row>
    <row r="2" spans="1:37" x14ac:dyDescent="0.2">
      <c r="A2" s="28" t="s">
        <v>52</v>
      </c>
      <c r="B2" s="28" t="s">
        <v>139</v>
      </c>
      <c r="D2" s="2" t="s">
        <v>52</v>
      </c>
      <c r="E2" s="2" t="s">
        <v>139</v>
      </c>
      <c r="F2" s="84"/>
      <c r="G2" s="84"/>
      <c r="H2" s="29"/>
      <c r="I2" s="29"/>
      <c r="J2" s="84"/>
      <c r="K2" s="29"/>
      <c r="L2" s="29"/>
      <c r="M2" s="29"/>
      <c r="N2" s="29"/>
      <c r="O2" s="29"/>
      <c r="P2" s="59"/>
      <c r="Q2" s="29"/>
      <c r="R2" s="29"/>
      <c r="S2" s="29"/>
      <c r="T2" s="29"/>
      <c r="U2" s="59"/>
      <c r="V2" s="29"/>
      <c r="W2" s="29"/>
      <c r="X2" s="59"/>
      <c r="Y2" s="59"/>
      <c r="AA2" s="29"/>
      <c r="AB2" s="59"/>
      <c r="AC2" s="29"/>
      <c r="AE2" s="29"/>
      <c r="AF2" s="29"/>
      <c r="AG2" s="29"/>
      <c r="AJ2" s="1"/>
      <c r="AK2" s="1"/>
    </row>
    <row r="3" spans="1:37" x14ac:dyDescent="0.2">
      <c r="A3" s="11">
        <v>1</v>
      </c>
      <c r="B3" s="126">
        <v>3.0228830000000002</v>
      </c>
      <c r="D3" s="11">
        <v>1</v>
      </c>
      <c r="E3" s="126">
        <v>2.521452</v>
      </c>
      <c r="F3" s="84"/>
      <c r="G3" s="84"/>
      <c r="H3" s="84"/>
      <c r="I3" s="84"/>
      <c r="J3" s="84"/>
      <c r="K3" s="84"/>
      <c r="L3" s="84"/>
      <c r="M3" s="84"/>
      <c r="N3" s="84"/>
      <c r="O3" s="84"/>
      <c r="P3" s="59"/>
      <c r="Q3" s="59"/>
      <c r="R3" s="59"/>
      <c r="S3" s="59"/>
      <c r="T3" s="59"/>
      <c r="U3" s="59"/>
      <c r="V3" s="59"/>
      <c r="W3" s="59"/>
      <c r="X3" s="59"/>
      <c r="Y3" s="59"/>
      <c r="AA3" s="59"/>
      <c r="AB3" s="59"/>
      <c r="AJ3" s="1"/>
      <c r="AK3" s="1"/>
    </row>
    <row r="4" spans="1:37" x14ac:dyDescent="0.2">
      <c r="A4" s="6">
        <v>2</v>
      </c>
      <c r="B4" s="126">
        <v>2.075291</v>
      </c>
      <c r="C4" s="3"/>
      <c r="D4" s="6">
        <v>2</v>
      </c>
      <c r="E4" s="126">
        <v>3.3961160000000001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59"/>
      <c r="Q4" s="59"/>
      <c r="R4" s="59"/>
      <c r="S4" s="59"/>
      <c r="T4" s="59"/>
      <c r="U4" s="59"/>
      <c r="V4" s="59"/>
      <c r="W4" s="59"/>
      <c r="X4" s="59"/>
      <c r="Y4" s="59"/>
      <c r="AA4" s="59"/>
      <c r="AB4" s="59"/>
      <c r="AJ4" s="1"/>
      <c r="AK4" s="1"/>
    </row>
    <row r="5" spans="1:37" x14ac:dyDescent="0.2">
      <c r="A5" s="6">
        <v>3</v>
      </c>
      <c r="B5" s="126">
        <v>4.8916529999999998</v>
      </c>
      <c r="C5" s="3"/>
      <c r="D5" s="6">
        <v>3</v>
      </c>
      <c r="E5" s="126">
        <v>7.7951769999999998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59"/>
      <c r="Q5" s="59"/>
      <c r="R5" s="59"/>
      <c r="S5" s="59"/>
      <c r="T5" s="59"/>
      <c r="U5" s="59"/>
      <c r="V5" s="59"/>
      <c r="W5" s="59"/>
      <c r="X5" s="59"/>
      <c r="Y5" s="59"/>
      <c r="AA5" s="59"/>
      <c r="AB5" s="59"/>
      <c r="AJ5" s="1"/>
      <c r="AK5" s="1"/>
    </row>
    <row r="6" spans="1:37" x14ac:dyDescent="0.2">
      <c r="A6" s="6">
        <v>4</v>
      </c>
      <c r="B6" s="126">
        <v>5.0854530000000002</v>
      </c>
      <c r="C6" s="3"/>
      <c r="D6" s="6">
        <v>4</v>
      </c>
      <c r="E6" s="126">
        <v>4.7902360000000002</v>
      </c>
      <c r="F6" s="84"/>
      <c r="G6" s="84"/>
      <c r="H6" s="84"/>
      <c r="I6" s="84"/>
      <c r="J6" s="84"/>
      <c r="K6" s="84"/>
      <c r="L6" s="84"/>
      <c r="M6" s="84"/>
      <c r="N6" s="84"/>
      <c r="O6" s="84"/>
      <c r="P6" s="59"/>
      <c r="Q6" s="59"/>
      <c r="R6" s="59"/>
      <c r="S6" s="59"/>
      <c r="T6" s="59"/>
      <c r="U6" s="59"/>
      <c r="V6" s="59"/>
      <c r="W6" s="59"/>
      <c r="X6" s="59"/>
      <c r="Y6" s="59"/>
      <c r="AA6" s="59"/>
      <c r="AB6" s="59"/>
      <c r="AJ6" s="1"/>
      <c r="AK6" s="1"/>
    </row>
    <row r="7" spans="1:37" x14ac:dyDescent="0.2">
      <c r="A7" s="6">
        <v>5</v>
      </c>
      <c r="B7" s="126">
        <v>3.406129</v>
      </c>
      <c r="C7" s="3"/>
      <c r="D7" s="6">
        <v>5</v>
      </c>
      <c r="E7" s="126">
        <v>7.2535290000000003</v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59"/>
      <c r="Q7" s="59"/>
      <c r="R7" s="59"/>
      <c r="S7" s="59"/>
      <c r="T7" s="59"/>
      <c r="U7" s="59"/>
      <c r="V7" s="59"/>
      <c r="W7" s="59"/>
      <c r="X7" s="59"/>
      <c r="Y7" s="59"/>
      <c r="AA7" s="59"/>
      <c r="AB7" s="59"/>
      <c r="AJ7" s="1"/>
      <c r="AK7" s="1"/>
    </row>
    <row r="8" spans="1:37" x14ac:dyDescent="0.2">
      <c r="A8" s="6">
        <v>6</v>
      </c>
      <c r="B8" s="126">
        <v>4.2813290000000004</v>
      </c>
      <c r="C8" s="3"/>
      <c r="D8" s="6">
        <v>6</v>
      </c>
      <c r="E8" s="126">
        <v>10.66708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59"/>
      <c r="Q8" s="59"/>
      <c r="R8" s="59"/>
      <c r="S8" s="59"/>
      <c r="T8" s="59"/>
      <c r="U8" s="59"/>
      <c r="V8" s="59"/>
      <c r="W8" s="59"/>
      <c r="X8" s="59"/>
      <c r="Y8" s="59"/>
      <c r="AA8" s="59"/>
      <c r="AB8" s="59"/>
      <c r="AJ8" s="1"/>
      <c r="AK8" s="1"/>
    </row>
    <row r="9" spans="1:37" x14ac:dyDescent="0.2">
      <c r="A9" s="6">
        <v>7</v>
      </c>
      <c r="B9" s="126">
        <v>5.2511150000000004</v>
      </c>
      <c r="C9" s="3"/>
      <c r="D9" s="6">
        <v>7</v>
      </c>
      <c r="E9" s="126">
        <v>6.6648769999999997</v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59"/>
      <c r="Q9" s="59"/>
      <c r="R9" s="59"/>
      <c r="S9" s="59"/>
      <c r="T9" s="59"/>
      <c r="U9" s="59"/>
      <c r="V9" s="59"/>
      <c r="W9" s="59"/>
      <c r="X9" s="59"/>
      <c r="Y9" s="59"/>
      <c r="AA9" s="59"/>
      <c r="AB9" s="59"/>
      <c r="AJ9" s="1"/>
      <c r="AK9" s="1"/>
    </row>
    <row r="10" spans="1:37" x14ac:dyDescent="0.2">
      <c r="A10" s="6">
        <v>8</v>
      </c>
      <c r="B10" s="126">
        <v>3.076552</v>
      </c>
      <c r="C10" s="3"/>
      <c r="D10" s="6">
        <v>8</v>
      </c>
      <c r="E10" s="126">
        <v>10.08948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59"/>
      <c r="Q10" s="59"/>
      <c r="R10" s="59"/>
      <c r="S10" s="59"/>
      <c r="T10" s="59"/>
      <c r="U10" s="59"/>
      <c r="V10" s="59"/>
      <c r="W10" s="59"/>
      <c r="X10" s="59"/>
      <c r="Y10" s="59"/>
      <c r="AA10" s="59"/>
      <c r="AB10" s="59"/>
      <c r="AJ10" s="1"/>
      <c r="AK10" s="1"/>
    </row>
    <row r="11" spans="1:37" x14ac:dyDescent="0.2">
      <c r="A11" s="6">
        <v>9</v>
      </c>
      <c r="B11" s="126">
        <v>2.7484030000000002</v>
      </c>
      <c r="C11" s="3"/>
      <c r="D11" s="7">
        <v>9</v>
      </c>
      <c r="E11" s="127">
        <v>4.5333370000000004</v>
      </c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59"/>
      <c r="Q11" s="59"/>
      <c r="R11" s="59"/>
      <c r="S11" s="59"/>
      <c r="T11" s="59"/>
      <c r="U11" s="59"/>
      <c r="V11" s="59"/>
      <c r="W11" s="59"/>
      <c r="X11" s="59"/>
      <c r="Y11" s="59"/>
      <c r="AA11" s="59"/>
      <c r="AB11" s="59"/>
      <c r="AJ11" s="1"/>
      <c r="AK11" s="1"/>
    </row>
    <row r="12" spans="1:37" x14ac:dyDescent="0.2">
      <c r="A12" s="6">
        <v>10</v>
      </c>
      <c r="B12" s="126">
        <v>3.5382699999999998</v>
      </c>
      <c r="C12" s="3"/>
      <c r="D12" s="3"/>
      <c r="E12" s="129"/>
      <c r="F12" s="3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59"/>
      <c r="R12" s="59"/>
      <c r="S12" s="59"/>
      <c r="T12" s="59"/>
      <c r="U12" s="59"/>
      <c r="V12" s="59"/>
      <c r="W12" s="59"/>
      <c r="X12" s="59"/>
      <c r="Y12" s="59"/>
      <c r="Z12" s="59"/>
      <c r="AB12" s="59"/>
      <c r="AK12" s="1"/>
    </row>
    <row r="13" spans="1:37" x14ac:dyDescent="0.2">
      <c r="A13" s="7">
        <v>11</v>
      </c>
      <c r="B13" s="127">
        <v>2.9185140000000001</v>
      </c>
      <c r="C13" s="3"/>
      <c r="D13" s="3"/>
      <c r="E13" s="84"/>
      <c r="F13" s="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59"/>
      <c r="R13" s="59"/>
      <c r="S13" s="59"/>
      <c r="T13" s="59"/>
      <c r="U13" s="59"/>
      <c r="V13" s="59"/>
      <c r="W13" s="59"/>
      <c r="X13" s="59"/>
      <c r="Y13" s="59"/>
      <c r="Z13" s="59"/>
      <c r="AB13" s="59"/>
      <c r="AK13" s="1"/>
    </row>
    <row r="14" spans="1:37" x14ac:dyDescent="0.2">
      <c r="A14" s="3"/>
      <c r="B14" s="3"/>
      <c r="C14" s="3"/>
      <c r="D14" s="3"/>
      <c r="E14" s="3"/>
      <c r="F14" s="84"/>
      <c r="G14" s="3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59"/>
      <c r="S14" s="59"/>
      <c r="T14" s="59"/>
      <c r="U14" s="59"/>
      <c r="V14" s="59"/>
      <c r="W14" s="59"/>
      <c r="X14" s="59"/>
      <c r="Y14" s="59"/>
      <c r="Z14" s="59"/>
      <c r="AA14" s="59"/>
    </row>
    <row r="15" spans="1:37" x14ac:dyDescent="0.2">
      <c r="A15" s="3"/>
      <c r="B15" s="3"/>
      <c r="C15" s="3"/>
      <c r="D15" s="3"/>
      <c r="E15" s="3"/>
      <c r="F15" s="84"/>
      <c r="G15" s="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59"/>
      <c r="S15" s="59"/>
      <c r="T15" s="59"/>
      <c r="U15" s="59"/>
      <c r="V15" s="59"/>
      <c r="W15" s="59"/>
      <c r="X15" s="59"/>
      <c r="Y15" s="59"/>
      <c r="Z15" s="59"/>
      <c r="AA15" s="59"/>
    </row>
    <row r="16" spans="1:37" x14ac:dyDescent="0.2">
      <c r="A16" s="3"/>
      <c r="B16" s="3"/>
      <c r="C16" s="3"/>
      <c r="D16" s="3"/>
      <c r="E16" s="3"/>
      <c r="F16" s="84"/>
      <c r="G16" s="3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59"/>
      <c r="S16" s="78"/>
      <c r="T16" s="78"/>
      <c r="U16" s="78"/>
      <c r="V16" s="59"/>
      <c r="W16" s="59"/>
      <c r="X16" s="59"/>
      <c r="Y16" s="59"/>
      <c r="Z16" s="59"/>
      <c r="AA16" s="59"/>
    </row>
    <row r="17" spans="1:31" x14ac:dyDescent="0.2">
      <c r="A17" s="3"/>
      <c r="D17" s="3"/>
      <c r="E17" s="3"/>
      <c r="F17" s="84"/>
      <c r="G17" s="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59"/>
      <c r="S17" s="78"/>
      <c r="T17" s="78"/>
      <c r="U17" s="78"/>
      <c r="V17" s="59"/>
      <c r="W17" s="59"/>
      <c r="X17" s="59"/>
      <c r="Y17" s="59"/>
      <c r="Z17" s="59"/>
      <c r="AA17" s="59"/>
    </row>
    <row r="18" spans="1:31" x14ac:dyDescent="0.2">
      <c r="A18" s="3"/>
      <c r="D18" s="3"/>
      <c r="E18" s="3"/>
      <c r="F18" s="84"/>
      <c r="G18" s="3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59"/>
      <c r="S18" s="78"/>
      <c r="T18" s="78"/>
      <c r="U18" s="78"/>
      <c r="V18" s="59"/>
      <c r="W18" s="59"/>
      <c r="X18" s="59"/>
      <c r="Y18" s="59"/>
      <c r="Z18" s="59"/>
      <c r="AA18" s="59"/>
    </row>
    <row r="19" spans="1:31" x14ac:dyDescent="0.2">
      <c r="A19" s="3"/>
      <c r="D19" s="3"/>
      <c r="E19" s="3"/>
      <c r="F19" s="84"/>
      <c r="G19" s="3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59"/>
      <c r="S19" s="78"/>
      <c r="T19" s="78"/>
      <c r="U19" s="78"/>
      <c r="V19" s="59"/>
      <c r="W19" s="59"/>
      <c r="X19" s="59"/>
      <c r="Y19" s="59"/>
      <c r="Z19" s="59"/>
      <c r="AA19" s="59"/>
    </row>
    <row r="20" spans="1:31" x14ac:dyDescent="0.2">
      <c r="A20" s="3"/>
      <c r="D20" s="3"/>
      <c r="E20" s="3"/>
      <c r="F20" s="84"/>
      <c r="G20" s="3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59"/>
      <c r="S20" s="78"/>
      <c r="T20" s="78"/>
      <c r="U20" s="78"/>
      <c r="V20" s="59"/>
      <c r="W20" s="59"/>
      <c r="X20" s="59"/>
      <c r="Y20" s="59"/>
      <c r="Z20" s="59"/>
      <c r="AA20" s="59"/>
    </row>
    <row r="21" spans="1:31" x14ac:dyDescent="0.2">
      <c r="A21" s="3"/>
      <c r="D21" s="3"/>
      <c r="E21" s="3"/>
      <c r="F21" s="84"/>
      <c r="G21" s="3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59"/>
      <c r="S21" s="78"/>
      <c r="T21" s="78"/>
      <c r="U21" s="78"/>
      <c r="V21" s="59"/>
      <c r="W21" s="59"/>
      <c r="X21" s="59"/>
      <c r="Y21" s="59"/>
      <c r="Z21" s="59"/>
      <c r="AA21" s="59"/>
    </row>
    <row r="22" spans="1:31" x14ac:dyDescent="0.2">
      <c r="A22" s="3"/>
      <c r="D22" s="3"/>
      <c r="E22" s="3"/>
      <c r="F22" s="84"/>
      <c r="G22" s="3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59"/>
      <c r="S22" s="78"/>
      <c r="T22" s="78"/>
      <c r="U22" s="78"/>
      <c r="V22" s="59"/>
      <c r="W22" s="59"/>
      <c r="X22" s="59"/>
      <c r="Y22" s="59"/>
      <c r="Z22" s="59"/>
      <c r="AA22" s="59"/>
    </row>
    <row r="23" spans="1:31" x14ac:dyDescent="0.2">
      <c r="A23" s="3"/>
      <c r="D23" s="3"/>
      <c r="E23" s="3"/>
      <c r="F23" s="84"/>
      <c r="G23" s="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59"/>
      <c r="S23" s="78"/>
      <c r="T23" s="78"/>
      <c r="U23" s="78"/>
      <c r="V23" s="59"/>
      <c r="W23" s="59"/>
      <c r="X23" s="59"/>
      <c r="Y23" s="59"/>
      <c r="Z23" s="59"/>
      <c r="AA23" s="59"/>
    </row>
    <row r="24" spans="1:31" x14ac:dyDescent="0.2">
      <c r="A24" s="3"/>
      <c r="D24" s="3"/>
      <c r="E24" s="3"/>
      <c r="F24" s="84"/>
      <c r="G24" s="3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59"/>
      <c r="S24" s="78"/>
      <c r="T24" s="78"/>
      <c r="U24" s="78"/>
      <c r="V24" s="59"/>
      <c r="W24" s="59"/>
      <c r="X24" s="59"/>
      <c r="Y24" s="59"/>
      <c r="Z24" s="59"/>
      <c r="AA24" s="59"/>
    </row>
    <row r="25" spans="1:31" x14ac:dyDescent="0.2">
      <c r="A25" s="3"/>
      <c r="D25" s="3"/>
      <c r="E25" s="3"/>
      <c r="F25" s="84"/>
      <c r="G25" s="3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59"/>
      <c r="S25" s="78"/>
      <c r="T25" s="78"/>
      <c r="U25" s="78"/>
      <c r="V25" s="59"/>
      <c r="W25" s="59"/>
      <c r="X25" s="59"/>
      <c r="Y25" s="59"/>
      <c r="Z25" s="59"/>
      <c r="AA25" s="59"/>
    </row>
    <row r="26" spans="1:31" x14ac:dyDescent="0.2">
      <c r="A26" s="3"/>
      <c r="C26" s="128"/>
      <c r="D26" s="3"/>
      <c r="E26" s="3"/>
      <c r="F26" s="84"/>
      <c r="G26" s="3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59"/>
      <c r="S26" s="78"/>
      <c r="T26" s="78"/>
      <c r="U26" s="78"/>
      <c r="V26" s="59"/>
      <c r="W26" s="59"/>
      <c r="X26" s="59"/>
      <c r="Y26" s="59"/>
      <c r="Z26" s="59"/>
      <c r="AA26" s="59"/>
    </row>
    <row r="27" spans="1:31" x14ac:dyDescent="0.2">
      <c r="A27" s="3"/>
      <c r="C27" s="128"/>
      <c r="D27" s="3"/>
      <c r="E27" s="3"/>
      <c r="F27" s="84"/>
      <c r="G27" s="3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59"/>
      <c r="S27" s="78"/>
      <c r="T27" s="78"/>
      <c r="U27" s="78"/>
      <c r="V27" s="59"/>
      <c r="W27" s="59"/>
      <c r="X27" s="59"/>
      <c r="Y27" s="59"/>
      <c r="Z27" s="59"/>
      <c r="AA27" s="59"/>
    </row>
    <row r="28" spans="1:31" x14ac:dyDescent="0.2">
      <c r="A28" s="3"/>
      <c r="B28" s="3"/>
      <c r="C28" s="3"/>
      <c r="D28" s="3"/>
      <c r="E28" s="3"/>
      <c r="F28" s="84"/>
      <c r="G28" s="3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59"/>
      <c r="S28" s="78"/>
      <c r="T28" s="78"/>
      <c r="U28" s="78"/>
      <c r="V28" s="59"/>
      <c r="W28" s="59"/>
      <c r="X28" s="59"/>
      <c r="Y28" s="59"/>
      <c r="Z28" s="59"/>
      <c r="AA28" s="59"/>
    </row>
    <row r="29" spans="1:31" x14ac:dyDescent="0.2">
      <c r="A29" s="3"/>
      <c r="B29" s="3"/>
      <c r="C29" s="3"/>
      <c r="D29" s="3"/>
      <c r="E29" s="3"/>
      <c r="F29" s="84"/>
      <c r="G29" s="3"/>
      <c r="H29" s="84"/>
      <c r="I29" s="84"/>
      <c r="J29" s="84"/>
      <c r="K29" s="84"/>
      <c r="L29" s="84"/>
      <c r="M29" s="79"/>
      <c r="N29" s="84"/>
      <c r="O29" s="84"/>
      <c r="P29" s="84"/>
      <c r="Q29" s="84"/>
      <c r="R29" s="59"/>
      <c r="S29" s="59"/>
      <c r="T29" s="59"/>
      <c r="U29" s="59"/>
      <c r="V29" s="59"/>
      <c r="W29" s="59"/>
      <c r="X29" s="59"/>
      <c r="Y29" s="59"/>
      <c r="Z29" s="59"/>
      <c r="AA29" s="59"/>
      <c r="AE29" s="79"/>
    </row>
    <row r="30" spans="1:31" x14ac:dyDescent="0.2">
      <c r="A30" s="3"/>
      <c r="B30" s="3"/>
      <c r="C30" s="3"/>
      <c r="D30" s="3"/>
      <c r="E30" s="3"/>
      <c r="F30" s="84"/>
      <c r="G30" s="3"/>
      <c r="H30" s="84"/>
      <c r="I30" s="84"/>
      <c r="J30" s="84"/>
      <c r="K30" s="84"/>
      <c r="L30" s="84"/>
      <c r="M30" s="79"/>
      <c r="N30" s="84"/>
      <c r="O30" s="84"/>
      <c r="P30" s="84"/>
      <c r="Q30" s="84"/>
      <c r="R30" s="59"/>
      <c r="S30" s="59"/>
      <c r="T30" s="59"/>
      <c r="U30" s="59"/>
      <c r="V30" s="59"/>
      <c r="W30" s="59"/>
      <c r="X30" s="59"/>
      <c r="Y30" s="59"/>
      <c r="Z30" s="59"/>
      <c r="AA30" s="59"/>
      <c r="AE30" s="79"/>
    </row>
    <row r="31" spans="1:31" x14ac:dyDescent="0.2">
      <c r="A31" s="3"/>
      <c r="B31" s="3"/>
      <c r="C31" s="3"/>
      <c r="D31" s="3"/>
      <c r="E31" s="3"/>
      <c r="F31" s="84"/>
      <c r="G31" s="3"/>
      <c r="H31" s="84"/>
      <c r="I31" s="84"/>
      <c r="J31" s="84"/>
      <c r="K31" s="84"/>
      <c r="L31" s="84"/>
      <c r="M31" s="79"/>
      <c r="N31" s="84"/>
      <c r="O31" s="84"/>
      <c r="P31" s="84"/>
      <c r="Q31" s="84"/>
      <c r="R31" s="59"/>
      <c r="S31" s="59"/>
      <c r="T31" s="59"/>
      <c r="U31" s="59"/>
      <c r="V31" s="59"/>
      <c r="W31" s="59"/>
      <c r="X31" s="59"/>
      <c r="Y31" s="59"/>
      <c r="Z31" s="59"/>
      <c r="AA31" s="59"/>
      <c r="AE31" s="79"/>
    </row>
    <row r="32" spans="1:31" x14ac:dyDescent="0.2">
      <c r="A32" s="3"/>
      <c r="B32" s="3"/>
      <c r="C32" s="3"/>
      <c r="D32" s="3"/>
      <c r="E32" s="3"/>
      <c r="F32" s="84"/>
      <c r="G32" s="3"/>
      <c r="H32" s="84"/>
      <c r="I32" s="84"/>
      <c r="J32" s="84"/>
      <c r="K32" s="84"/>
      <c r="L32" s="84"/>
      <c r="M32" s="79"/>
      <c r="N32" s="84"/>
      <c r="O32" s="84"/>
      <c r="P32" s="84"/>
      <c r="Q32" s="84"/>
      <c r="R32" s="59"/>
      <c r="S32" s="59"/>
      <c r="T32" s="59"/>
      <c r="U32" s="59"/>
      <c r="V32" s="59"/>
      <c r="W32" s="59"/>
      <c r="X32" s="59"/>
      <c r="Y32" s="59"/>
      <c r="Z32" s="59"/>
      <c r="AA32" s="59"/>
      <c r="AE32" s="79"/>
    </row>
    <row r="33" spans="1:31" x14ac:dyDescent="0.2">
      <c r="A33" s="3"/>
      <c r="B33" s="3"/>
      <c r="C33" s="3"/>
      <c r="D33" s="3"/>
      <c r="E33" s="3"/>
      <c r="F33" s="84"/>
      <c r="G33" s="3"/>
      <c r="H33" s="84"/>
      <c r="I33" s="84"/>
      <c r="J33" s="84"/>
      <c r="K33" s="84"/>
      <c r="L33" s="84"/>
      <c r="M33" s="79"/>
      <c r="N33" s="84"/>
      <c r="O33" s="84"/>
      <c r="P33" s="84"/>
      <c r="Q33" s="84"/>
      <c r="R33" s="59"/>
      <c r="S33" s="59"/>
      <c r="T33" s="59"/>
      <c r="U33" s="59"/>
      <c r="V33" s="59"/>
      <c r="W33" s="59"/>
      <c r="X33" s="59"/>
      <c r="Y33" s="59"/>
      <c r="Z33" s="59"/>
      <c r="AA33" s="59"/>
      <c r="AE33" s="79"/>
    </row>
    <row r="34" spans="1:31" x14ac:dyDescent="0.2">
      <c r="A34" s="3"/>
      <c r="B34" s="3"/>
      <c r="C34" s="3"/>
      <c r="D34" s="3"/>
      <c r="E34" s="3"/>
      <c r="F34" s="84"/>
      <c r="G34" s="3"/>
      <c r="H34" s="84"/>
      <c r="I34" s="84"/>
      <c r="J34" s="84"/>
      <c r="K34" s="84"/>
      <c r="L34" s="84"/>
      <c r="M34" s="79"/>
      <c r="N34" s="84"/>
      <c r="O34" s="84"/>
      <c r="P34" s="84"/>
      <c r="Q34" s="84"/>
      <c r="R34" s="59"/>
      <c r="S34" s="59"/>
      <c r="T34" s="59"/>
      <c r="U34" s="59"/>
      <c r="V34" s="59"/>
      <c r="W34" s="59"/>
      <c r="X34" s="59"/>
      <c r="Y34" s="59"/>
      <c r="Z34" s="59"/>
      <c r="AA34" s="59"/>
      <c r="AE34" s="79"/>
    </row>
    <row r="35" spans="1:31" x14ac:dyDescent="0.2">
      <c r="A35" s="3"/>
      <c r="B35" s="3"/>
      <c r="C35" s="3"/>
      <c r="D35" s="3"/>
      <c r="E35" s="3"/>
      <c r="F35" s="84"/>
      <c r="G35" s="3"/>
      <c r="H35" s="84"/>
      <c r="I35" s="84"/>
      <c r="J35" s="84"/>
      <c r="K35" s="84"/>
      <c r="L35" s="84"/>
      <c r="M35" s="79"/>
      <c r="N35" s="84"/>
      <c r="O35" s="84"/>
      <c r="P35" s="84"/>
      <c r="Q35" s="84"/>
      <c r="R35" s="59"/>
      <c r="S35" s="59"/>
      <c r="T35" s="59"/>
      <c r="U35" s="59"/>
      <c r="V35" s="59"/>
      <c r="W35" s="59"/>
      <c r="X35" s="59"/>
      <c r="Y35" s="59"/>
      <c r="Z35" s="59"/>
      <c r="AA35" s="59"/>
      <c r="AE35" s="79"/>
    </row>
    <row r="36" spans="1:31" x14ac:dyDescent="0.2">
      <c r="A36" s="3"/>
      <c r="B36" s="3"/>
      <c r="C36" s="3"/>
      <c r="D36" s="3"/>
      <c r="E36" s="3"/>
      <c r="F36" s="84"/>
      <c r="G36" s="3"/>
      <c r="H36" s="84"/>
      <c r="I36" s="84"/>
      <c r="J36" s="84"/>
      <c r="K36" s="84"/>
      <c r="L36" s="84"/>
      <c r="M36" s="79"/>
      <c r="N36" s="84"/>
      <c r="O36" s="84"/>
      <c r="P36" s="84"/>
      <c r="Q36" s="84"/>
      <c r="R36" s="59"/>
      <c r="S36" s="59"/>
      <c r="T36" s="59"/>
      <c r="U36" s="59"/>
      <c r="V36" s="59"/>
      <c r="W36" s="59"/>
      <c r="X36" s="59"/>
      <c r="Y36" s="59"/>
      <c r="Z36" s="59"/>
      <c r="AA36" s="59"/>
      <c r="AE36" s="79"/>
    </row>
    <row r="37" spans="1:31" x14ac:dyDescent="0.2">
      <c r="A37" s="3"/>
      <c r="B37" s="3"/>
      <c r="C37" s="3"/>
      <c r="D37" s="3"/>
      <c r="E37" s="3"/>
      <c r="F37" s="84"/>
      <c r="G37" s="3"/>
      <c r="H37" s="84"/>
      <c r="I37" s="84"/>
      <c r="J37" s="84"/>
      <c r="K37" s="84"/>
      <c r="L37" s="84"/>
      <c r="M37" s="79"/>
      <c r="N37" s="84"/>
      <c r="O37" s="84"/>
      <c r="P37" s="84"/>
      <c r="Q37" s="84"/>
      <c r="R37" s="59"/>
      <c r="S37" s="59"/>
      <c r="T37" s="59"/>
      <c r="U37" s="59"/>
      <c r="V37" s="59"/>
      <c r="W37" s="59"/>
      <c r="X37" s="59"/>
      <c r="Y37" s="59"/>
      <c r="Z37" s="59"/>
      <c r="AA37" s="59"/>
      <c r="AE37" s="79"/>
    </row>
    <row r="38" spans="1:31" x14ac:dyDescent="0.2">
      <c r="A38" s="3"/>
      <c r="B38" s="3"/>
      <c r="C38" s="3"/>
      <c r="D38" s="3"/>
      <c r="E38" s="3"/>
      <c r="F38" s="84"/>
      <c r="G38" s="3"/>
      <c r="H38" s="84"/>
      <c r="I38" s="84"/>
      <c r="J38" s="84"/>
      <c r="K38" s="84"/>
      <c r="L38" s="84"/>
      <c r="M38" s="79"/>
      <c r="N38" s="84"/>
      <c r="O38" s="84"/>
      <c r="P38" s="84"/>
      <c r="Q38" s="84"/>
      <c r="R38" s="59"/>
      <c r="S38" s="59"/>
      <c r="T38" s="59"/>
      <c r="U38" s="59"/>
      <c r="V38" s="59"/>
      <c r="W38" s="59"/>
      <c r="X38" s="59"/>
      <c r="Y38" s="59"/>
      <c r="Z38" s="59"/>
      <c r="AA38" s="59"/>
      <c r="AE38" s="79"/>
    </row>
    <row r="39" spans="1:31" x14ac:dyDescent="0.2">
      <c r="A39" s="3"/>
      <c r="B39" s="3"/>
      <c r="C39" s="3"/>
      <c r="D39" s="3"/>
      <c r="E39" s="3"/>
      <c r="F39" s="84"/>
      <c r="G39" s="3"/>
      <c r="H39" s="84"/>
      <c r="I39" s="84"/>
      <c r="J39" s="84"/>
      <c r="K39" s="84"/>
      <c r="L39" s="84"/>
      <c r="M39" s="79"/>
      <c r="N39" s="84"/>
      <c r="O39" s="84"/>
      <c r="P39" s="84"/>
      <c r="Q39" s="84"/>
      <c r="R39" s="59"/>
      <c r="S39" s="59"/>
      <c r="T39" s="59"/>
      <c r="U39" s="59"/>
      <c r="V39" s="59"/>
      <c r="W39" s="59"/>
      <c r="X39" s="59"/>
      <c r="Y39" s="59"/>
      <c r="Z39" s="59"/>
      <c r="AA39" s="59"/>
      <c r="AE39" s="79"/>
    </row>
    <row r="40" spans="1:31" x14ac:dyDescent="0.2">
      <c r="A40" s="3"/>
      <c r="B40" s="3"/>
      <c r="C40" s="3"/>
      <c r="D40" s="3"/>
      <c r="E40" s="3"/>
      <c r="F40" s="84"/>
      <c r="G40" s="3"/>
      <c r="H40" s="84"/>
      <c r="I40" s="84"/>
      <c r="J40" s="84"/>
      <c r="K40" s="84"/>
      <c r="L40" s="84"/>
      <c r="M40" s="79"/>
      <c r="N40" s="84"/>
      <c r="O40" s="84"/>
      <c r="P40" s="84"/>
      <c r="Q40" s="84"/>
      <c r="R40" s="59"/>
      <c r="S40" s="59"/>
      <c r="T40" s="59"/>
      <c r="U40" s="59"/>
      <c r="V40" s="59"/>
      <c r="W40" s="59"/>
      <c r="X40" s="59"/>
      <c r="Y40" s="59"/>
      <c r="Z40" s="59"/>
      <c r="AA40" s="59"/>
      <c r="AE40" s="79"/>
    </row>
    <row r="41" spans="1:31" x14ac:dyDescent="0.2">
      <c r="A41" s="3"/>
      <c r="B41" s="3"/>
      <c r="C41" s="3"/>
      <c r="D41" s="3"/>
      <c r="E41" s="3"/>
      <c r="F41" s="84"/>
      <c r="G41" s="3"/>
      <c r="H41" s="84"/>
      <c r="I41" s="84"/>
      <c r="J41" s="84"/>
      <c r="K41" s="84"/>
      <c r="L41" s="84"/>
      <c r="M41" s="79"/>
      <c r="N41" s="84"/>
      <c r="O41" s="84"/>
      <c r="P41" s="84"/>
      <c r="Q41" s="84"/>
      <c r="R41" s="59"/>
      <c r="S41" s="59"/>
      <c r="T41" s="59"/>
      <c r="U41" s="59"/>
      <c r="V41" s="59"/>
      <c r="W41" s="59"/>
      <c r="X41" s="59"/>
      <c r="Y41" s="59"/>
      <c r="Z41" s="59"/>
      <c r="AA41" s="59"/>
      <c r="AE41" s="79"/>
    </row>
    <row r="42" spans="1:31" x14ac:dyDescent="0.2">
      <c r="A42" s="3"/>
      <c r="B42" s="3"/>
      <c r="C42" s="3"/>
      <c r="D42" s="3"/>
      <c r="E42" s="3"/>
      <c r="F42" s="84"/>
      <c r="G42" s="3"/>
      <c r="H42" s="84"/>
      <c r="I42" s="84"/>
      <c r="J42" s="84"/>
      <c r="K42" s="84"/>
      <c r="L42" s="84"/>
      <c r="M42" s="79"/>
      <c r="N42" s="84"/>
      <c r="O42" s="84"/>
      <c r="P42" s="84"/>
      <c r="Q42" s="84"/>
      <c r="R42" s="59"/>
      <c r="S42" s="59"/>
      <c r="T42" s="59"/>
      <c r="U42" s="59"/>
      <c r="V42" s="59"/>
      <c r="W42" s="59"/>
      <c r="X42" s="59"/>
      <c r="Y42" s="59"/>
      <c r="Z42" s="59"/>
      <c r="AA42" s="59"/>
      <c r="AE42" s="79"/>
    </row>
    <row r="43" spans="1:31" x14ac:dyDescent="0.2">
      <c r="A43" s="3"/>
      <c r="B43" s="3"/>
      <c r="C43" s="3"/>
      <c r="D43" s="3"/>
      <c r="E43" s="3"/>
      <c r="F43" s="84"/>
      <c r="G43" s="3"/>
      <c r="H43" s="84"/>
      <c r="I43" s="84"/>
      <c r="J43" s="84"/>
      <c r="K43" s="84"/>
      <c r="L43" s="84"/>
      <c r="M43" s="79"/>
      <c r="N43" s="84"/>
      <c r="O43" s="84"/>
      <c r="P43" s="84"/>
      <c r="Q43" s="84"/>
      <c r="R43" s="59"/>
      <c r="S43" s="59"/>
      <c r="T43" s="59"/>
      <c r="U43" s="59"/>
      <c r="V43" s="59"/>
      <c r="W43" s="59"/>
      <c r="X43" s="59"/>
      <c r="Y43" s="59"/>
      <c r="Z43" s="59"/>
      <c r="AA43" s="59"/>
      <c r="AE43" s="79"/>
    </row>
    <row r="44" spans="1:31" x14ac:dyDescent="0.2">
      <c r="A44" s="3"/>
      <c r="B44" s="3"/>
      <c r="C44" s="3"/>
      <c r="D44" s="3"/>
      <c r="E44" s="3"/>
      <c r="F44" s="84"/>
      <c r="G44" s="3"/>
      <c r="H44" s="84"/>
      <c r="I44" s="84"/>
      <c r="J44" s="84"/>
      <c r="K44" s="84"/>
      <c r="L44" s="84"/>
      <c r="M44" s="79"/>
      <c r="N44" s="84"/>
      <c r="O44" s="84"/>
      <c r="P44" s="84"/>
      <c r="Q44" s="84"/>
      <c r="R44" s="59"/>
      <c r="S44" s="59"/>
      <c r="T44" s="59"/>
      <c r="U44" s="59"/>
      <c r="V44" s="59"/>
      <c r="W44" s="59"/>
      <c r="X44" s="59"/>
      <c r="Y44" s="59"/>
      <c r="Z44" s="59"/>
      <c r="AA44" s="59"/>
      <c r="AE44" s="79"/>
    </row>
    <row r="45" spans="1:31" x14ac:dyDescent="0.2">
      <c r="A45" s="3"/>
      <c r="B45" s="3"/>
      <c r="C45" s="3"/>
      <c r="D45" s="3"/>
      <c r="E45" s="3"/>
      <c r="F45" s="84"/>
      <c r="G45" s="3"/>
      <c r="H45" s="84"/>
      <c r="I45" s="84"/>
      <c r="J45" s="84"/>
      <c r="K45" s="84"/>
      <c r="L45" s="84"/>
      <c r="M45" s="79"/>
      <c r="N45" s="84"/>
      <c r="O45" s="84"/>
      <c r="P45" s="84"/>
      <c r="Q45" s="84"/>
      <c r="R45" s="59"/>
      <c r="S45" s="59"/>
      <c r="T45" s="59"/>
      <c r="U45" s="59"/>
      <c r="V45" s="59"/>
      <c r="W45" s="59"/>
      <c r="X45" s="59"/>
      <c r="Y45" s="59"/>
      <c r="Z45" s="59"/>
      <c r="AA45" s="59"/>
      <c r="AE45" s="79"/>
    </row>
    <row r="46" spans="1:31" x14ac:dyDescent="0.2">
      <c r="A46" s="3"/>
      <c r="B46" s="3"/>
      <c r="C46" s="3"/>
      <c r="D46" s="3"/>
      <c r="E46" s="3"/>
      <c r="F46" s="84"/>
      <c r="G46" s="3"/>
      <c r="H46" s="84"/>
      <c r="I46" s="84"/>
      <c r="J46" s="84"/>
      <c r="K46" s="84"/>
      <c r="L46" s="84"/>
      <c r="M46" s="79"/>
      <c r="N46" s="84"/>
      <c r="O46" s="84"/>
      <c r="P46" s="84"/>
      <c r="Q46" s="84"/>
      <c r="R46" s="59"/>
      <c r="S46" s="59"/>
      <c r="T46" s="59"/>
      <c r="U46" s="59"/>
      <c r="V46" s="59"/>
      <c r="W46" s="59"/>
      <c r="X46" s="59"/>
      <c r="Y46" s="59"/>
      <c r="Z46" s="59"/>
      <c r="AA46" s="59"/>
      <c r="AE46" s="79"/>
    </row>
    <row r="47" spans="1:31" x14ac:dyDescent="0.2">
      <c r="A47" s="3"/>
      <c r="B47" s="3"/>
      <c r="C47" s="3"/>
      <c r="D47" s="3"/>
      <c r="E47" s="3"/>
      <c r="F47" s="84"/>
      <c r="G47" s="3"/>
      <c r="H47" s="84"/>
      <c r="I47" s="84"/>
      <c r="J47" s="84"/>
      <c r="K47" s="84"/>
      <c r="L47" s="84"/>
      <c r="M47" s="79"/>
      <c r="N47" s="84"/>
      <c r="O47" s="84"/>
      <c r="P47" s="84"/>
      <c r="Q47" s="84"/>
      <c r="R47" s="59"/>
      <c r="S47" s="59"/>
      <c r="T47" s="59"/>
      <c r="U47" s="59"/>
      <c r="V47" s="59"/>
      <c r="W47" s="59"/>
      <c r="X47" s="59"/>
      <c r="Y47" s="59"/>
      <c r="Z47" s="59"/>
      <c r="AA47" s="59"/>
      <c r="AE47" s="79"/>
    </row>
    <row r="48" spans="1:31" x14ac:dyDescent="0.2">
      <c r="A48" s="3"/>
      <c r="B48" s="3"/>
      <c r="C48" s="3"/>
      <c r="D48" s="3"/>
      <c r="E48" s="3"/>
      <c r="F48" s="84"/>
      <c r="G48" s="3"/>
      <c r="H48" s="84"/>
      <c r="I48" s="84"/>
      <c r="J48" s="84"/>
      <c r="K48" s="84"/>
      <c r="L48" s="84"/>
      <c r="M48" s="79"/>
      <c r="N48" s="84"/>
      <c r="O48" s="84"/>
      <c r="P48" s="84"/>
      <c r="Q48" s="84"/>
      <c r="R48" s="59"/>
      <c r="S48" s="59"/>
      <c r="T48" s="59"/>
      <c r="U48" s="59"/>
      <c r="V48" s="59"/>
      <c r="W48" s="59"/>
      <c r="X48" s="59"/>
      <c r="Y48" s="59"/>
      <c r="Z48" s="59"/>
      <c r="AA48" s="59"/>
      <c r="AE48" s="79"/>
    </row>
    <row r="49" spans="1:31" x14ac:dyDescent="0.2">
      <c r="A49" s="3"/>
      <c r="B49" s="3"/>
      <c r="C49" s="3"/>
      <c r="D49" s="3"/>
      <c r="E49" s="3"/>
      <c r="F49" s="84"/>
      <c r="G49" s="3"/>
      <c r="H49" s="84"/>
      <c r="I49" s="84"/>
      <c r="J49" s="84"/>
      <c r="K49" s="84"/>
      <c r="L49" s="84"/>
      <c r="M49" s="79"/>
      <c r="N49" s="84"/>
      <c r="O49" s="84"/>
      <c r="P49" s="84"/>
      <c r="Q49" s="84"/>
      <c r="R49" s="59"/>
      <c r="S49" s="59"/>
      <c r="T49" s="59"/>
      <c r="U49" s="59"/>
      <c r="V49" s="59"/>
      <c r="W49" s="59"/>
      <c r="X49" s="59"/>
      <c r="Y49" s="59"/>
      <c r="Z49" s="59"/>
      <c r="AA49" s="59"/>
      <c r="AE49" s="79"/>
    </row>
    <row r="50" spans="1:31" x14ac:dyDescent="0.2">
      <c r="A50" s="3"/>
      <c r="B50" s="3"/>
      <c r="C50" s="3"/>
      <c r="D50" s="3"/>
      <c r="E50" s="3"/>
      <c r="F50" s="84"/>
      <c r="G50" s="3"/>
      <c r="H50" s="84"/>
      <c r="I50" s="84"/>
      <c r="J50" s="84"/>
      <c r="K50" s="84"/>
      <c r="L50" s="84"/>
      <c r="M50" s="79"/>
      <c r="N50" s="84"/>
      <c r="O50" s="84"/>
      <c r="P50" s="84"/>
      <c r="Q50" s="84"/>
      <c r="R50" s="59"/>
      <c r="S50" s="59"/>
      <c r="T50" s="59"/>
      <c r="U50" s="59"/>
      <c r="V50" s="59"/>
      <c r="W50" s="59"/>
      <c r="X50" s="59"/>
      <c r="Y50" s="59"/>
      <c r="Z50" s="59"/>
      <c r="AA50" s="59"/>
      <c r="AE50" s="79"/>
    </row>
    <row r="51" spans="1:31" x14ac:dyDescent="0.2">
      <c r="A51" s="3"/>
      <c r="B51" s="3"/>
      <c r="C51" s="3"/>
      <c r="D51" s="3"/>
      <c r="E51" s="3"/>
      <c r="F51" s="84"/>
      <c r="G51" s="3"/>
      <c r="H51" s="84"/>
      <c r="I51" s="84"/>
      <c r="J51" s="84"/>
      <c r="K51" s="84"/>
      <c r="L51" s="84"/>
      <c r="M51" s="79"/>
      <c r="N51" s="84"/>
      <c r="O51" s="84"/>
      <c r="P51" s="84"/>
      <c r="Q51" s="84"/>
      <c r="R51" s="59"/>
      <c r="S51" s="59"/>
      <c r="T51" s="59"/>
      <c r="U51" s="59"/>
      <c r="V51" s="59"/>
      <c r="W51" s="59"/>
      <c r="X51" s="59"/>
      <c r="Y51" s="59"/>
      <c r="Z51" s="59"/>
      <c r="AA51" s="59"/>
      <c r="AE51" s="79"/>
    </row>
    <row r="52" spans="1:31" x14ac:dyDescent="0.2">
      <c r="A52" s="3"/>
      <c r="B52" s="3"/>
      <c r="C52" s="3"/>
      <c r="D52" s="3"/>
      <c r="E52" s="3"/>
      <c r="F52" s="84"/>
      <c r="G52" s="3"/>
      <c r="H52" s="84"/>
      <c r="I52" s="84"/>
      <c r="J52" s="84"/>
      <c r="K52" s="84"/>
      <c r="L52" s="84"/>
      <c r="M52" s="79"/>
      <c r="N52" s="84"/>
      <c r="O52" s="84"/>
      <c r="P52" s="84"/>
      <c r="Q52" s="84"/>
      <c r="R52" s="59"/>
      <c r="S52" s="59"/>
      <c r="T52" s="59"/>
      <c r="U52" s="59"/>
      <c r="V52" s="59"/>
      <c r="W52" s="59"/>
      <c r="X52" s="59"/>
      <c r="Y52" s="59"/>
      <c r="Z52" s="59"/>
      <c r="AA52" s="59"/>
      <c r="AE52" s="79"/>
    </row>
    <row r="53" spans="1:31" x14ac:dyDescent="0.2">
      <c r="A53" s="3"/>
      <c r="B53" s="3"/>
      <c r="C53" s="3"/>
      <c r="D53" s="3"/>
      <c r="E53" s="3"/>
      <c r="F53" s="84"/>
      <c r="G53" s="3"/>
      <c r="H53" s="84"/>
      <c r="I53" s="84"/>
      <c r="J53" s="84"/>
      <c r="K53" s="84"/>
      <c r="L53" s="84"/>
      <c r="M53" s="79"/>
      <c r="N53" s="84"/>
      <c r="O53" s="84"/>
      <c r="P53" s="84"/>
      <c r="Q53" s="84"/>
      <c r="R53" s="59"/>
      <c r="S53" s="59"/>
      <c r="T53" s="59"/>
      <c r="U53" s="59"/>
      <c r="V53" s="59"/>
      <c r="W53" s="59"/>
      <c r="X53" s="59"/>
      <c r="Y53" s="59"/>
      <c r="Z53" s="59"/>
      <c r="AA53" s="59"/>
      <c r="AE53" s="79"/>
    </row>
    <row r="54" spans="1:31" x14ac:dyDescent="0.2">
      <c r="A54" s="3"/>
      <c r="B54" s="3"/>
      <c r="C54" s="3"/>
      <c r="D54" s="3"/>
      <c r="E54" s="3"/>
      <c r="F54" s="84"/>
      <c r="G54" s="3"/>
      <c r="H54" s="84"/>
      <c r="I54" s="84"/>
      <c r="J54" s="84"/>
      <c r="K54" s="84"/>
      <c r="L54" s="84"/>
      <c r="M54" s="79"/>
      <c r="N54" s="84"/>
      <c r="O54" s="84"/>
      <c r="P54" s="84"/>
      <c r="Q54" s="84"/>
      <c r="R54" s="59"/>
      <c r="S54" s="59"/>
      <c r="T54" s="59"/>
      <c r="U54" s="59"/>
      <c r="V54" s="59"/>
      <c r="W54" s="59"/>
      <c r="X54" s="59"/>
      <c r="Y54" s="59"/>
      <c r="Z54" s="59"/>
      <c r="AA54" s="59"/>
      <c r="AE54" s="79"/>
    </row>
    <row r="55" spans="1:31" x14ac:dyDescent="0.2">
      <c r="A55" s="3"/>
      <c r="B55" s="3"/>
      <c r="C55" s="3"/>
      <c r="D55" s="3"/>
      <c r="E55" s="3"/>
      <c r="F55" s="84"/>
      <c r="G55" s="3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59"/>
      <c r="S55" s="59"/>
      <c r="T55" s="59"/>
      <c r="U55" s="59"/>
      <c r="V55" s="59"/>
      <c r="W55" s="59"/>
      <c r="X55" s="59"/>
      <c r="Y55" s="59"/>
      <c r="Z55" s="59"/>
      <c r="AA55" s="59"/>
    </row>
    <row r="56" spans="1:31" x14ac:dyDescent="0.2">
      <c r="A56" s="3"/>
      <c r="B56" s="3"/>
      <c r="C56" s="3"/>
      <c r="D56" s="3"/>
      <c r="E56" s="3"/>
      <c r="F56" s="84"/>
      <c r="G56" s="3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59"/>
      <c r="S56" s="59"/>
      <c r="T56" s="59"/>
      <c r="U56" s="59"/>
      <c r="V56" s="59"/>
      <c r="W56" s="59"/>
      <c r="X56" s="59"/>
      <c r="Y56" s="59"/>
      <c r="Z56" s="59"/>
      <c r="AA56" s="59"/>
    </row>
    <row r="57" spans="1:31" x14ac:dyDescent="0.2">
      <c r="A57" s="3"/>
      <c r="B57" s="3"/>
      <c r="C57" s="3"/>
      <c r="D57" s="3"/>
      <c r="E57" s="3"/>
      <c r="F57" s="84"/>
      <c r="G57" s="3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59"/>
      <c r="S57" s="59"/>
      <c r="T57" s="59"/>
      <c r="U57" s="59"/>
      <c r="V57" s="59"/>
      <c r="W57" s="59"/>
      <c r="X57" s="59"/>
      <c r="Y57" s="59"/>
      <c r="Z57" s="59"/>
      <c r="AA57" s="59"/>
    </row>
    <row r="58" spans="1:31" x14ac:dyDescent="0.2">
      <c r="A58" s="3"/>
      <c r="B58" s="3"/>
      <c r="C58" s="3"/>
      <c r="D58" s="3"/>
      <c r="E58" s="3"/>
      <c r="F58" s="84"/>
      <c r="G58" s="3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59"/>
      <c r="S58" s="59"/>
      <c r="T58" s="59"/>
      <c r="U58" s="59"/>
      <c r="V58" s="59"/>
      <c r="W58" s="59"/>
      <c r="X58" s="59"/>
      <c r="Y58" s="59"/>
      <c r="Z58" s="59"/>
      <c r="AA58" s="59"/>
    </row>
    <row r="59" spans="1:31" x14ac:dyDescent="0.2">
      <c r="A59" s="3"/>
      <c r="B59" s="3"/>
      <c r="C59" s="3"/>
      <c r="D59" s="3"/>
      <c r="E59" s="3"/>
      <c r="F59" s="84"/>
      <c r="G59" s="3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59"/>
      <c r="S59" s="59"/>
      <c r="T59" s="59"/>
      <c r="U59" s="59"/>
      <c r="V59" s="59"/>
      <c r="W59" s="59"/>
      <c r="X59" s="59"/>
      <c r="Y59" s="59"/>
      <c r="Z59" s="59"/>
      <c r="AA59" s="59"/>
    </row>
    <row r="60" spans="1:31" x14ac:dyDescent="0.2">
      <c r="A60" s="3"/>
      <c r="B60" s="3"/>
      <c r="C60" s="3"/>
      <c r="D60" s="3"/>
      <c r="E60" s="3"/>
      <c r="F60" s="84"/>
      <c r="G60" s="3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59"/>
      <c r="S60" s="59"/>
      <c r="T60" s="59"/>
      <c r="U60" s="59"/>
      <c r="V60" s="59"/>
      <c r="W60" s="59"/>
      <c r="X60" s="59"/>
      <c r="Y60" s="59"/>
      <c r="Z60" s="59"/>
      <c r="AA60" s="59"/>
    </row>
    <row r="61" spans="1:31" x14ac:dyDescent="0.2">
      <c r="A61" s="3"/>
      <c r="B61" s="3"/>
      <c r="C61" s="3"/>
      <c r="D61" s="3"/>
      <c r="E61" s="3"/>
      <c r="F61" s="84"/>
      <c r="G61" s="3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59"/>
      <c r="S61" s="59"/>
      <c r="T61" s="59"/>
      <c r="U61" s="59"/>
      <c r="V61" s="59"/>
      <c r="W61" s="59"/>
      <c r="X61" s="59"/>
      <c r="Y61" s="59"/>
      <c r="Z61" s="59"/>
      <c r="AA61" s="59"/>
    </row>
    <row r="62" spans="1:31" x14ac:dyDescent="0.2">
      <c r="A62" s="3"/>
      <c r="B62" s="3"/>
      <c r="C62" s="3"/>
      <c r="D62" s="3"/>
      <c r="E62" s="3"/>
      <c r="F62" s="84"/>
      <c r="G62" s="3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59"/>
      <c r="S62" s="59"/>
      <c r="T62" s="59"/>
      <c r="U62" s="59"/>
      <c r="V62" s="59"/>
      <c r="W62" s="59"/>
      <c r="X62" s="59"/>
      <c r="Y62" s="59"/>
      <c r="Z62" s="59"/>
      <c r="AA62" s="59"/>
    </row>
    <row r="63" spans="1:31" x14ac:dyDescent="0.2">
      <c r="A63" s="3"/>
      <c r="B63" s="3"/>
      <c r="C63" s="3"/>
      <c r="D63" s="3"/>
      <c r="E63" s="3"/>
      <c r="F63" s="84"/>
      <c r="G63" s="3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59"/>
      <c r="S63" s="59"/>
      <c r="T63" s="59"/>
      <c r="U63" s="59"/>
      <c r="V63" s="59"/>
      <c r="W63" s="59"/>
      <c r="X63" s="59"/>
      <c r="Y63" s="59"/>
      <c r="Z63" s="59"/>
      <c r="AA63" s="59"/>
    </row>
    <row r="64" spans="1:31" x14ac:dyDescent="0.2">
      <c r="A64" s="3"/>
      <c r="B64" s="3"/>
      <c r="C64" s="3"/>
      <c r="D64" s="3"/>
      <c r="E64" s="3"/>
      <c r="F64" s="84"/>
      <c r="G64" s="3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59"/>
      <c r="S64" s="59"/>
      <c r="T64" s="59"/>
      <c r="U64" s="59"/>
      <c r="V64" s="59"/>
      <c r="W64" s="59"/>
      <c r="X64" s="59"/>
      <c r="Y64" s="59"/>
      <c r="Z64" s="59"/>
      <c r="AA64" s="59"/>
    </row>
    <row r="65" spans="1:27" x14ac:dyDescent="0.2">
      <c r="A65" s="3"/>
      <c r="B65" s="3"/>
      <c r="C65" s="3"/>
      <c r="D65" s="3"/>
      <c r="E65" s="3"/>
      <c r="F65" s="84"/>
      <c r="G65" s="3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59"/>
      <c r="S65" s="59"/>
      <c r="T65" s="59"/>
      <c r="U65" s="59"/>
      <c r="V65" s="59"/>
      <c r="W65" s="59"/>
      <c r="X65" s="59"/>
      <c r="Y65" s="59"/>
      <c r="Z65" s="59"/>
      <c r="AA65" s="59"/>
    </row>
    <row r="66" spans="1:27" x14ac:dyDescent="0.2">
      <c r="A66" s="3"/>
      <c r="B66" s="3"/>
      <c r="C66" s="3"/>
      <c r="D66" s="3"/>
      <c r="E66" s="3"/>
      <c r="F66" s="84"/>
      <c r="G66" s="3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59"/>
      <c r="S66" s="59"/>
      <c r="T66" s="59"/>
      <c r="U66" s="59"/>
      <c r="V66" s="59"/>
      <c r="W66" s="59"/>
      <c r="X66" s="59"/>
      <c r="Y66" s="59"/>
      <c r="Z66" s="59"/>
      <c r="AA66" s="59"/>
    </row>
    <row r="67" spans="1:27" x14ac:dyDescent="0.2">
      <c r="A67" s="3"/>
      <c r="B67" s="3"/>
      <c r="C67" s="3"/>
      <c r="D67" s="3"/>
      <c r="E67" s="3"/>
      <c r="F67" s="84"/>
      <c r="G67" s="3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59"/>
      <c r="S67" s="59"/>
      <c r="T67" s="59"/>
      <c r="U67" s="59"/>
      <c r="V67" s="59"/>
      <c r="W67" s="59"/>
      <c r="X67" s="59"/>
      <c r="Y67" s="59"/>
      <c r="Z67" s="59"/>
      <c r="AA67" s="59"/>
    </row>
    <row r="68" spans="1:27" x14ac:dyDescent="0.2">
      <c r="A68" s="3"/>
      <c r="B68" s="3"/>
      <c r="C68" s="3"/>
      <c r="D68" s="3"/>
      <c r="E68" s="3"/>
      <c r="F68" s="84"/>
      <c r="G68" s="3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59"/>
      <c r="S68" s="59"/>
      <c r="T68" s="59"/>
      <c r="U68" s="59"/>
      <c r="V68" s="59"/>
      <c r="W68" s="59"/>
      <c r="X68" s="59"/>
      <c r="Y68" s="59"/>
      <c r="Z68" s="59"/>
      <c r="AA68" s="59"/>
    </row>
    <row r="69" spans="1:27" x14ac:dyDescent="0.2">
      <c r="A69" s="3"/>
      <c r="B69" s="3"/>
      <c r="C69" s="3"/>
      <c r="D69" s="3"/>
      <c r="E69" s="3"/>
      <c r="F69" s="84"/>
      <c r="G69" s="3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59"/>
      <c r="S69" s="59"/>
      <c r="T69" s="59"/>
      <c r="U69" s="59"/>
      <c r="V69" s="59"/>
      <c r="W69" s="59"/>
      <c r="X69" s="59"/>
      <c r="Y69" s="59"/>
      <c r="Z69" s="59"/>
      <c r="AA69" s="59"/>
    </row>
    <row r="70" spans="1:27" x14ac:dyDescent="0.2">
      <c r="A70" s="3"/>
      <c r="B70" s="3"/>
      <c r="C70" s="3"/>
      <c r="D70" s="3"/>
      <c r="E70" s="3"/>
      <c r="F70" s="84"/>
      <c r="G70" s="3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59"/>
      <c r="S70" s="59"/>
      <c r="T70" s="59"/>
      <c r="U70" s="59"/>
      <c r="V70" s="59"/>
      <c r="W70" s="59"/>
      <c r="X70" s="59"/>
      <c r="Y70" s="59"/>
      <c r="Z70" s="59"/>
      <c r="AA70" s="59"/>
    </row>
    <row r="71" spans="1:27" x14ac:dyDescent="0.2">
      <c r="A71" s="3"/>
      <c r="B71" s="3"/>
      <c r="C71" s="3"/>
      <c r="D71" s="3"/>
      <c r="E71" s="3"/>
      <c r="F71" s="84"/>
      <c r="G71" s="3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59"/>
      <c r="S71" s="59"/>
      <c r="T71" s="59"/>
      <c r="U71" s="59"/>
      <c r="V71" s="59"/>
      <c r="W71" s="59"/>
      <c r="X71" s="59"/>
      <c r="Y71" s="59"/>
      <c r="Z71" s="59"/>
      <c r="AA71" s="59"/>
    </row>
    <row r="72" spans="1:27" x14ac:dyDescent="0.2">
      <c r="A72" s="3"/>
      <c r="B72" s="3"/>
      <c r="C72" s="3"/>
      <c r="D72" s="3"/>
      <c r="E72" s="3"/>
      <c r="F72" s="84"/>
      <c r="G72" s="3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59"/>
      <c r="S72" s="59"/>
      <c r="T72" s="59"/>
      <c r="U72" s="59"/>
      <c r="V72" s="59"/>
      <c r="W72" s="59"/>
      <c r="X72" s="59"/>
      <c r="Y72" s="59"/>
      <c r="Z72" s="59"/>
      <c r="AA72" s="59"/>
    </row>
    <row r="73" spans="1:27" x14ac:dyDescent="0.2">
      <c r="A73" s="3"/>
      <c r="B73" s="3"/>
      <c r="C73" s="3"/>
      <c r="D73" s="3"/>
      <c r="E73" s="3"/>
      <c r="F73" s="84"/>
      <c r="G73" s="3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59"/>
      <c r="S73" s="59"/>
      <c r="T73" s="59"/>
      <c r="U73" s="59"/>
      <c r="V73" s="59"/>
      <c r="W73" s="59"/>
      <c r="X73" s="59"/>
      <c r="Y73" s="59"/>
      <c r="Z73" s="59"/>
      <c r="AA73" s="59"/>
    </row>
    <row r="74" spans="1:27" x14ac:dyDescent="0.2">
      <c r="A74" s="3"/>
      <c r="B74" s="3"/>
      <c r="C74" s="3"/>
      <c r="D74" s="3"/>
      <c r="E74" s="3"/>
      <c r="F74" s="84"/>
      <c r="G74" s="3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59"/>
      <c r="S74" s="59"/>
      <c r="T74" s="59"/>
      <c r="U74" s="59"/>
      <c r="V74" s="59"/>
      <c r="W74" s="59"/>
      <c r="X74" s="59"/>
      <c r="Y74" s="59"/>
      <c r="Z74" s="59"/>
      <c r="AA74" s="59"/>
    </row>
    <row r="75" spans="1:27" x14ac:dyDescent="0.2">
      <c r="A75" s="3"/>
      <c r="B75" s="3"/>
      <c r="C75" s="3"/>
      <c r="D75" s="3"/>
      <c r="E75" s="3"/>
      <c r="F75" s="84"/>
      <c r="G75" s="3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59"/>
      <c r="S75" s="59"/>
      <c r="T75" s="59"/>
      <c r="U75" s="59"/>
      <c r="V75" s="59"/>
      <c r="W75" s="59"/>
      <c r="X75" s="59"/>
      <c r="Y75" s="59"/>
      <c r="Z75" s="59"/>
      <c r="AA75" s="59"/>
    </row>
    <row r="76" spans="1:27" x14ac:dyDescent="0.2">
      <c r="A76" s="3"/>
      <c r="B76" s="3"/>
      <c r="C76" s="3"/>
      <c r="D76" s="3"/>
      <c r="E76" s="3"/>
      <c r="F76" s="84"/>
      <c r="G76" s="3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59"/>
      <c r="S76" s="59"/>
      <c r="T76" s="59"/>
      <c r="U76" s="59"/>
      <c r="V76" s="59"/>
      <c r="W76" s="59"/>
      <c r="X76" s="59"/>
      <c r="Y76" s="59"/>
      <c r="Z76" s="59"/>
      <c r="AA76" s="59"/>
    </row>
    <row r="77" spans="1:27" x14ac:dyDescent="0.2">
      <c r="A77" s="3"/>
      <c r="B77" s="3"/>
      <c r="C77" s="3"/>
      <c r="D77" s="3"/>
      <c r="E77" s="3"/>
      <c r="F77" s="84"/>
      <c r="G77" s="3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59"/>
      <c r="S77" s="59"/>
      <c r="T77" s="59"/>
      <c r="U77" s="59"/>
      <c r="V77" s="59"/>
      <c r="W77" s="59"/>
      <c r="X77" s="59"/>
      <c r="Y77" s="59"/>
      <c r="Z77" s="59"/>
      <c r="AA77" s="59"/>
    </row>
    <row r="78" spans="1:27" x14ac:dyDescent="0.2">
      <c r="A78" s="3"/>
      <c r="B78" s="3"/>
      <c r="C78" s="3"/>
      <c r="D78" s="3"/>
      <c r="E78" s="3"/>
      <c r="F78" s="84"/>
      <c r="G78" s="3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59"/>
      <c r="S78" s="59"/>
      <c r="T78" s="59"/>
      <c r="U78" s="59"/>
      <c r="V78" s="59"/>
      <c r="W78" s="59"/>
      <c r="X78" s="59"/>
      <c r="Y78" s="59"/>
      <c r="Z78" s="59"/>
      <c r="AA78" s="59"/>
    </row>
    <row r="79" spans="1:27" x14ac:dyDescent="0.2">
      <c r="A79" s="3"/>
      <c r="B79" s="3"/>
      <c r="C79" s="3"/>
      <c r="D79" s="3"/>
      <c r="E79" s="3"/>
      <c r="F79" s="84"/>
      <c r="G79" s="3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59"/>
      <c r="S79" s="59"/>
      <c r="T79" s="59"/>
      <c r="U79" s="59"/>
      <c r="V79" s="59"/>
      <c r="W79" s="59"/>
      <c r="X79" s="59"/>
      <c r="Y79" s="59"/>
      <c r="Z79" s="59"/>
      <c r="AA79" s="59"/>
    </row>
    <row r="80" spans="1:27" x14ac:dyDescent="0.2">
      <c r="A80" s="3"/>
      <c r="B80" s="3"/>
      <c r="C80" s="3"/>
      <c r="D80" s="3"/>
      <c r="E80" s="3"/>
      <c r="F80" s="84"/>
      <c r="G80" s="3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59"/>
      <c r="S80" s="59"/>
      <c r="T80" s="59"/>
      <c r="U80" s="59"/>
      <c r="V80" s="59"/>
      <c r="W80" s="59"/>
      <c r="X80" s="59"/>
      <c r="Y80" s="59"/>
      <c r="Z80" s="59"/>
      <c r="AA80" s="59"/>
    </row>
    <row r="81" spans="1:27" x14ac:dyDescent="0.2">
      <c r="A81" s="3"/>
      <c r="B81" s="3"/>
      <c r="C81" s="3"/>
      <c r="D81" s="3"/>
      <c r="E81" s="3"/>
      <c r="F81" s="84"/>
      <c r="G81" s="3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59"/>
      <c r="S81" s="59"/>
      <c r="T81" s="59"/>
      <c r="U81" s="59"/>
      <c r="V81" s="59"/>
      <c r="W81" s="59"/>
      <c r="X81" s="59"/>
      <c r="Y81" s="59"/>
      <c r="Z81" s="59"/>
      <c r="AA81" s="59"/>
    </row>
    <row r="82" spans="1:27" x14ac:dyDescent="0.2">
      <c r="A82" s="3"/>
      <c r="B82" s="3"/>
      <c r="C82" s="3"/>
      <c r="D82" s="3"/>
      <c r="E82" s="3"/>
      <c r="F82" s="84"/>
      <c r="G82" s="3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59"/>
      <c r="S82" s="59"/>
      <c r="T82" s="59"/>
      <c r="U82" s="59"/>
      <c r="V82" s="59"/>
      <c r="W82" s="59"/>
      <c r="X82" s="59"/>
      <c r="Y82" s="59"/>
      <c r="Z82" s="59"/>
      <c r="AA82" s="59"/>
    </row>
    <row r="83" spans="1:27" x14ac:dyDescent="0.2">
      <c r="A83" s="3"/>
      <c r="B83" s="3"/>
      <c r="C83" s="3"/>
      <c r="D83" s="3"/>
      <c r="E83" s="3"/>
      <c r="F83" s="84"/>
      <c r="G83" s="3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59"/>
      <c r="S83" s="59"/>
      <c r="T83" s="59"/>
      <c r="U83" s="59"/>
      <c r="V83" s="59"/>
      <c r="W83" s="59"/>
      <c r="X83" s="59"/>
      <c r="Y83" s="59"/>
      <c r="Z83" s="59"/>
      <c r="AA83" s="59"/>
    </row>
    <row r="84" spans="1:27" x14ac:dyDescent="0.2">
      <c r="A84" s="3"/>
      <c r="B84" s="3"/>
      <c r="C84" s="3"/>
      <c r="D84" s="3"/>
      <c r="E84" s="3"/>
      <c r="F84" s="84"/>
      <c r="G84" s="3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59"/>
      <c r="S84" s="59"/>
      <c r="T84" s="59"/>
      <c r="U84" s="59"/>
      <c r="V84" s="59"/>
      <c r="W84" s="59"/>
      <c r="X84" s="59"/>
      <c r="Y84" s="59"/>
      <c r="Z84" s="59"/>
      <c r="AA84" s="59"/>
    </row>
    <row r="85" spans="1:27" x14ac:dyDescent="0.2">
      <c r="A85" s="3"/>
      <c r="B85" s="3"/>
      <c r="C85" s="3"/>
      <c r="D85" s="3"/>
      <c r="E85" s="3"/>
      <c r="F85" s="84"/>
      <c r="G85" s="3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59"/>
      <c r="S85" s="59"/>
      <c r="T85" s="59"/>
      <c r="U85" s="59"/>
      <c r="V85" s="59"/>
      <c r="W85" s="59"/>
      <c r="X85" s="59"/>
      <c r="Y85" s="59"/>
      <c r="Z85" s="59"/>
      <c r="AA85" s="59"/>
    </row>
    <row r="86" spans="1:27" x14ac:dyDescent="0.2">
      <c r="A86" s="3"/>
      <c r="B86" s="3"/>
      <c r="C86" s="3"/>
      <c r="D86" s="3"/>
      <c r="E86" s="3"/>
      <c r="F86" s="84"/>
      <c r="G86" s="3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59"/>
      <c r="S86" s="59"/>
      <c r="T86" s="59"/>
      <c r="U86" s="59"/>
      <c r="V86" s="59"/>
      <c r="W86" s="59"/>
      <c r="X86" s="59"/>
      <c r="Y86" s="59"/>
      <c r="Z86" s="59"/>
      <c r="AA86" s="59"/>
    </row>
    <row r="87" spans="1:27" x14ac:dyDescent="0.2">
      <c r="A87" s="3"/>
      <c r="B87" s="3"/>
      <c r="C87" s="3"/>
      <c r="D87" s="3"/>
      <c r="E87" s="3"/>
      <c r="F87" s="84"/>
      <c r="G87" s="3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59"/>
      <c r="S87" s="59"/>
      <c r="T87" s="59"/>
      <c r="U87" s="59"/>
      <c r="V87" s="59"/>
      <c r="W87" s="59"/>
      <c r="X87" s="59"/>
      <c r="Y87" s="59"/>
      <c r="Z87" s="59"/>
      <c r="AA87" s="59"/>
    </row>
    <row r="88" spans="1:27" x14ac:dyDescent="0.2">
      <c r="A88" s="3"/>
      <c r="B88" s="3"/>
      <c r="C88" s="3"/>
      <c r="D88" s="3"/>
      <c r="E88" s="3"/>
      <c r="F88" s="84"/>
      <c r="G88" s="3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59"/>
      <c r="S88" s="59"/>
      <c r="T88" s="59"/>
      <c r="U88" s="59"/>
      <c r="V88" s="59"/>
      <c r="W88" s="59"/>
      <c r="X88" s="59"/>
      <c r="Y88" s="59"/>
      <c r="Z88" s="59"/>
      <c r="AA88" s="59"/>
    </row>
    <row r="89" spans="1:27" x14ac:dyDescent="0.2">
      <c r="A89" s="3"/>
      <c r="B89" s="3"/>
      <c r="C89" s="3"/>
      <c r="D89" s="3"/>
      <c r="E89" s="3"/>
      <c r="F89" s="84"/>
      <c r="G89" s="3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59"/>
      <c r="S89" s="59"/>
      <c r="T89" s="59"/>
      <c r="U89" s="59"/>
      <c r="V89" s="59"/>
      <c r="W89" s="59"/>
      <c r="X89" s="59"/>
      <c r="Y89" s="59"/>
      <c r="Z89" s="59"/>
      <c r="AA89" s="59"/>
    </row>
    <row r="90" spans="1:27" x14ac:dyDescent="0.2">
      <c r="A90" s="3"/>
      <c r="B90" s="3"/>
      <c r="C90" s="3"/>
      <c r="D90" s="3"/>
      <c r="E90" s="3"/>
      <c r="F90" s="84"/>
      <c r="G90" s="3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59"/>
      <c r="S90" s="59"/>
      <c r="T90" s="59"/>
      <c r="U90" s="59"/>
      <c r="V90" s="59"/>
      <c r="W90" s="59"/>
      <c r="X90" s="59"/>
      <c r="Y90" s="59"/>
      <c r="Z90" s="59"/>
      <c r="AA90" s="59"/>
    </row>
    <row r="91" spans="1:27" x14ac:dyDescent="0.2">
      <c r="A91" s="3"/>
      <c r="B91" s="3"/>
      <c r="C91" s="3"/>
      <c r="D91" s="3"/>
      <c r="E91" s="3"/>
      <c r="F91" s="84"/>
      <c r="G91" s="3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59"/>
      <c r="S91" s="59"/>
      <c r="T91" s="59"/>
      <c r="U91" s="59"/>
      <c r="V91" s="59"/>
      <c r="W91" s="59"/>
      <c r="X91" s="59"/>
      <c r="Y91" s="59"/>
      <c r="Z91" s="59"/>
      <c r="AA91" s="59"/>
    </row>
    <row r="92" spans="1:27" x14ac:dyDescent="0.2">
      <c r="A92" s="3"/>
      <c r="B92" s="3"/>
      <c r="C92" s="3"/>
      <c r="D92" s="3"/>
      <c r="E92" s="3"/>
      <c r="F92" s="84"/>
      <c r="G92" s="3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59"/>
      <c r="S92" s="59"/>
      <c r="T92" s="59"/>
      <c r="U92" s="59"/>
      <c r="V92" s="59"/>
      <c r="W92" s="59"/>
      <c r="X92" s="59"/>
      <c r="Y92" s="59"/>
      <c r="Z92" s="59"/>
      <c r="AA92" s="59"/>
    </row>
    <row r="93" spans="1:27" x14ac:dyDescent="0.2">
      <c r="A93" s="3"/>
      <c r="B93" s="3"/>
      <c r="C93" s="3"/>
      <c r="D93" s="3"/>
      <c r="E93" s="3"/>
      <c r="F93" s="84"/>
      <c r="G93" s="3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59"/>
      <c r="S93" s="59"/>
      <c r="T93" s="59"/>
      <c r="U93" s="59"/>
      <c r="V93" s="59"/>
      <c r="W93" s="59"/>
      <c r="X93" s="59"/>
      <c r="Y93" s="59"/>
      <c r="Z93" s="59"/>
      <c r="AA93" s="59"/>
    </row>
    <row r="94" spans="1:27" x14ac:dyDescent="0.2">
      <c r="A94" s="3"/>
      <c r="B94" s="3"/>
      <c r="C94" s="3"/>
      <c r="D94" s="3"/>
      <c r="E94" s="3"/>
      <c r="F94" s="78"/>
      <c r="G94" s="3"/>
      <c r="H94" s="84"/>
      <c r="I94" s="84"/>
      <c r="J94" s="84"/>
      <c r="K94" s="84"/>
      <c r="L94" s="84"/>
      <c r="M94" s="84"/>
      <c r="N94" s="84"/>
      <c r="O94" s="78"/>
      <c r="P94" s="84"/>
      <c r="Q94" s="84"/>
      <c r="R94" s="59"/>
      <c r="S94" s="59"/>
      <c r="T94" s="59"/>
      <c r="U94" s="59"/>
      <c r="V94" s="59"/>
      <c r="W94" s="59"/>
      <c r="X94" s="59"/>
      <c r="Y94" s="59"/>
      <c r="Z94" s="59"/>
      <c r="AA94" s="59"/>
    </row>
    <row r="95" spans="1:27" x14ac:dyDescent="0.2">
      <c r="A95" s="3"/>
      <c r="B95" s="3"/>
      <c r="C95" s="3"/>
      <c r="D95" s="3"/>
      <c r="E95" s="3"/>
      <c r="F95" s="78"/>
      <c r="G95" s="3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59"/>
      <c r="S95" s="59"/>
      <c r="T95" s="59"/>
      <c r="U95" s="59"/>
      <c r="V95" s="59"/>
      <c r="W95" s="59"/>
      <c r="X95" s="59"/>
      <c r="Y95" s="59"/>
      <c r="Z95" s="59"/>
      <c r="AA95" s="59"/>
    </row>
    <row r="96" spans="1:27" x14ac:dyDescent="0.2">
      <c r="A96" s="3"/>
      <c r="B96" s="3"/>
      <c r="C96" s="3"/>
      <c r="D96" s="3"/>
      <c r="E96" s="3"/>
      <c r="F96" s="78"/>
      <c r="G96" s="3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59"/>
      <c r="S96" s="59"/>
      <c r="T96" s="59"/>
      <c r="U96" s="59"/>
      <c r="V96" s="59"/>
      <c r="W96" s="59"/>
      <c r="X96" s="59"/>
      <c r="Y96" s="59"/>
      <c r="Z96" s="59"/>
      <c r="AA96" s="59"/>
    </row>
    <row r="97" spans="1:27" x14ac:dyDescent="0.2">
      <c r="A97" s="3"/>
      <c r="B97" s="3"/>
      <c r="C97" s="3"/>
      <c r="D97" s="3"/>
      <c r="E97" s="3"/>
      <c r="F97" s="78"/>
      <c r="G97" s="3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59"/>
      <c r="S97" s="59"/>
      <c r="T97" s="59"/>
      <c r="U97" s="59"/>
      <c r="V97" s="59"/>
      <c r="W97" s="59"/>
      <c r="X97" s="59"/>
      <c r="Y97" s="59"/>
      <c r="Z97" s="59"/>
      <c r="AA97" s="59"/>
    </row>
    <row r="98" spans="1:27" x14ac:dyDescent="0.2">
      <c r="A98" s="3"/>
      <c r="B98" s="3"/>
      <c r="C98" s="3"/>
      <c r="D98" s="3"/>
      <c r="E98" s="3"/>
      <c r="F98" s="78"/>
      <c r="G98" s="3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59"/>
      <c r="S98" s="59"/>
      <c r="T98" s="59"/>
      <c r="U98" s="59"/>
      <c r="V98" s="59"/>
      <c r="W98" s="59"/>
      <c r="X98" s="59"/>
      <c r="Y98" s="59"/>
      <c r="Z98" s="59"/>
      <c r="AA98" s="59"/>
    </row>
    <row r="99" spans="1:27" x14ac:dyDescent="0.2">
      <c r="A99" s="3"/>
      <c r="B99" s="3"/>
      <c r="C99" s="3"/>
      <c r="D99" s="3"/>
      <c r="E99" s="3"/>
      <c r="F99" s="78"/>
      <c r="G99" s="3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59"/>
      <c r="S99" s="59"/>
      <c r="T99" s="59"/>
      <c r="U99" s="59"/>
      <c r="V99" s="59"/>
      <c r="W99" s="59"/>
      <c r="X99" s="59"/>
      <c r="Y99" s="59"/>
      <c r="Z99" s="59"/>
      <c r="AA99" s="59"/>
    </row>
    <row r="100" spans="1:27" x14ac:dyDescent="0.2">
      <c r="A100" s="3"/>
      <c r="B100" s="3"/>
      <c r="C100" s="3"/>
      <c r="D100" s="3"/>
      <c r="E100" s="3"/>
      <c r="F100" s="78"/>
      <c r="G100" s="3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59"/>
      <c r="S100" s="59"/>
      <c r="T100" s="59"/>
      <c r="U100" s="59"/>
      <c r="V100" s="59"/>
      <c r="W100" s="59"/>
      <c r="X100" s="59"/>
      <c r="Y100" s="59"/>
      <c r="Z100" s="59"/>
      <c r="AA100" s="59"/>
    </row>
    <row r="101" spans="1:27" x14ac:dyDescent="0.2">
      <c r="A101" s="3"/>
      <c r="B101" s="3"/>
      <c r="C101" s="3"/>
      <c r="D101" s="3"/>
      <c r="E101" s="3"/>
      <c r="F101" s="78"/>
      <c r="G101" s="3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59"/>
      <c r="S101" s="59"/>
      <c r="T101" s="59"/>
      <c r="U101" s="59"/>
      <c r="V101" s="59"/>
      <c r="W101" s="59"/>
      <c r="X101" s="59"/>
      <c r="Y101" s="59"/>
      <c r="Z101" s="59"/>
      <c r="AA101" s="59"/>
    </row>
    <row r="102" spans="1:27" x14ac:dyDescent="0.2">
      <c r="A102" s="3"/>
      <c r="B102" s="3"/>
      <c r="C102" s="3"/>
      <c r="D102" s="3"/>
      <c r="E102" s="3"/>
      <c r="F102" s="78"/>
      <c r="G102" s="3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59"/>
      <c r="S102" s="59"/>
      <c r="T102" s="59"/>
      <c r="U102" s="59"/>
      <c r="V102" s="59"/>
      <c r="W102" s="59"/>
      <c r="X102" s="59"/>
      <c r="Y102" s="59"/>
      <c r="Z102" s="59"/>
      <c r="AA102" s="59"/>
    </row>
    <row r="103" spans="1:27" x14ac:dyDescent="0.2">
      <c r="A103" s="3"/>
      <c r="B103" s="3"/>
      <c r="C103" s="3"/>
      <c r="D103" s="3"/>
      <c r="E103" s="3"/>
      <c r="F103" s="78"/>
      <c r="G103" s="3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59"/>
      <c r="S103" s="59"/>
      <c r="T103" s="59"/>
      <c r="U103" s="59"/>
      <c r="V103" s="59"/>
      <c r="W103" s="59"/>
      <c r="X103" s="59"/>
      <c r="Y103" s="59"/>
      <c r="Z103" s="59"/>
      <c r="AA103" s="59"/>
    </row>
    <row r="104" spans="1:27" x14ac:dyDescent="0.2">
      <c r="A104" s="3"/>
      <c r="B104" s="3"/>
      <c r="C104" s="3"/>
      <c r="D104" s="3"/>
      <c r="E104" s="3"/>
      <c r="F104" s="78"/>
      <c r="G104" s="3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59"/>
      <c r="S104" s="59"/>
      <c r="T104" s="59"/>
      <c r="U104" s="59"/>
      <c r="V104" s="59"/>
      <c r="W104" s="59"/>
      <c r="X104" s="59"/>
      <c r="Y104" s="59"/>
      <c r="Z104" s="59"/>
      <c r="AA104" s="59"/>
    </row>
    <row r="105" spans="1:27" x14ac:dyDescent="0.2">
      <c r="A105" s="3"/>
      <c r="B105" s="3"/>
      <c r="C105" s="3"/>
      <c r="D105" s="3"/>
      <c r="E105" s="3"/>
      <c r="F105" s="78"/>
      <c r="G105" s="3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59"/>
      <c r="S105" s="59"/>
      <c r="T105" s="59"/>
      <c r="U105" s="59"/>
      <c r="V105" s="59"/>
      <c r="W105" s="59"/>
      <c r="X105" s="59"/>
      <c r="Y105" s="59"/>
      <c r="Z105" s="59"/>
      <c r="AA105" s="59"/>
    </row>
    <row r="106" spans="1:27" x14ac:dyDescent="0.2">
      <c r="A106" s="3"/>
      <c r="B106" s="3"/>
      <c r="C106" s="3"/>
      <c r="D106" s="3"/>
      <c r="E106" s="3"/>
      <c r="F106" s="78"/>
      <c r="G106" s="3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59"/>
      <c r="S106" s="59"/>
      <c r="T106" s="59"/>
      <c r="U106" s="59"/>
      <c r="V106" s="59"/>
      <c r="W106" s="59"/>
      <c r="X106" s="59"/>
      <c r="Y106" s="59"/>
      <c r="Z106" s="59"/>
      <c r="AA106" s="59"/>
    </row>
    <row r="107" spans="1:27" x14ac:dyDescent="0.2">
      <c r="A107" s="3"/>
      <c r="B107" s="3"/>
      <c r="C107" s="3"/>
      <c r="D107" s="3"/>
      <c r="E107" s="3"/>
      <c r="F107" s="78"/>
      <c r="G107" s="3"/>
      <c r="H107" s="84"/>
      <c r="I107" s="84"/>
      <c r="J107" s="84"/>
      <c r="K107" s="84"/>
      <c r="L107" s="84"/>
      <c r="M107" s="84"/>
      <c r="N107" s="84"/>
      <c r="O107" s="78"/>
      <c r="P107" s="84"/>
      <c r="Q107" s="84"/>
      <c r="R107" s="59"/>
      <c r="S107" s="59"/>
      <c r="T107" s="59"/>
      <c r="U107" s="59"/>
      <c r="V107" s="59"/>
      <c r="W107" s="59"/>
      <c r="X107" s="59"/>
      <c r="Y107" s="59"/>
      <c r="Z107" s="59"/>
      <c r="AA107" s="59"/>
    </row>
    <row r="108" spans="1:27" x14ac:dyDescent="0.2">
      <c r="A108" s="3"/>
      <c r="B108" s="3"/>
      <c r="C108" s="3"/>
      <c r="D108" s="3"/>
      <c r="E108" s="3"/>
      <c r="F108" s="78"/>
      <c r="G108" s="3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59"/>
      <c r="S108" s="59"/>
      <c r="T108" s="59"/>
      <c r="U108" s="59"/>
      <c r="V108" s="59"/>
      <c r="W108" s="59"/>
      <c r="X108" s="59"/>
      <c r="Y108" s="59"/>
      <c r="Z108" s="59"/>
      <c r="AA108" s="59"/>
    </row>
    <row r="109" spans="1:27" x14ac:dyDescent="0.2">
      <c r="A109" s="3"/>
      <c r="B109" s="3"/>
      <c r="C109" s="3"/>
      <c r="D109" s="3"/>
      <c r="E109" s="3"/>
      <c r="F109" s="78"/>
      <c r="G109" s="3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59"/>
      <c r="S109" s="59"/>
      <c r="T109" s="59"/>
      <c r="U109" s="59"/>
      <c r="V109" s="59"/>
      <c r="W109" s="59"/>
      <c r="X109" s="59"/>
      <c r="Y109" s="59"/>
      <c r="Z109" s="59"/>
      <c r="AA109" s="59"/>
    </row>
    <row r="110" spans="1:27" x14ac:dyDescent="0.2">
      <c r="A110" s="3"/>
      <c r="B110" s="3"/>
      <c r="C110" s="3"/>
      <c r="D110" s="3"/>
      <c r="E110" s="3"/>
      <c r="F110" s="78"/>
      <c r="G110" s="3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59"/>
      <c r="S110" s="59"/>
      <c r="T110" s="59"/>
      <c r="U110" s="59"/>
      <c r="V110" s="59"/>
      <c r="W110" s="59"/>
      <c r="X110" s="59"/>
      <c r="Y110" s="59"/>
      <c r="Z110" s="59"/>
      <c r="AA110" s="59"/>
    </row>
    <row r="111" spans="1:27" x14ac:dyDescent="0.2">
      <c r="A111" s="3"/>
      <c r="B111" s="3"/>
      <c r="C111" s="3"/>
      <c r="D111" s="3"/>
      <c r="E111" s="3"/>
      <c r="F111" s="78"/>
      <c r="G111" s="3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59"/>
      <c r="S111" s="59"/>
      <c r="T111" s="59"/>
      <c r="U111" s="59"/>
      <c r="V111" s="59"/>
      <c r="W111" s="59"/>
      <c r="X111" s="59"/>
      <c r="Y111" s="59"/>
      <c r="Z111" s="59"/>
      <c r="AA111" s="59"/>
    </row>
    <row r="112" spans="1:27" x14ac:dyDescent="0.2">
      <c r="A112" s="3"/>
      <c r="B112" s="3"/>
      <c r="C112" s="3"/>
      <c r="D112" s="3"/>
      <c r="E112" s="3"/>
      <c r="F112" s="78"/>
      <c r="G112" s="3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59"/>
      <c r="S112" s="59"/>
      <c r="T112" s="59"/>
      <c r="U112" s="59"/>
      <c r="V112" s="59"/>
      <c r="W112" s="59"/>
      <c r="X112" s="59"/>
      <c r="Y112" s="59"/>
      <c r="Z112" s="59"/>
      <c r="AA112" s="59"/>
    </row>
    <row r="113" spans="1:27" x14ac:dyDescent="0.2">
      <c r="A113" s="3"/>
      <c r="B113" s="3"/>
      <c r="C113" s="3"/>
      <c r="D113" s="3"/>
      <c r="E113" s="3"/>
      <c r="F113" s="78"/>
      <c r="G113" s="3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59"/>
      <c r="S113" s="59"/>
      <c r="T113" s="59"/>
      <c r="U113" s="59"/>
      <c r="V113" s="59"/>
      <c r="W113" s="59"/>
      <c r="X113" s="59"/>
      <c r="Y113" s="59"/>
      <c r="Z113" s="59"/>
      <c r="AA113" s="59"/>
    </row>
    <row r="114" spans="1:27" x14ac:dyDescent="0.2">
      <c r="A114" s="3"/>
      <c r="B114" s="3"/>
      <c r="C114" s="3"/>
      <c r="D114" s="3"/>
      <c r="E114" s="3"/>
      <c r="F114" s="78"/>
      <c r="G114" s="3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59"/>
      <c r="S114" s="59"/>
      <c r="T114" s="59"/>
      <c r="U114" s="59"/>
      <c r="V114" s="59"/>
      <c r="W114" s="59"/>
      <c r="X114" s="59"/>
      <c r="Y114" s="59"/>
      <c r="Z114" s="59"/>
      <c r="AA114" s="59"/>
    </row>
    <row r="115" spans="1:27" x14ac:dyDescent="0.2">
      <c r="A115" s="3"/>
      <c r="B115" s="3"/>
      <c r="C115" s="3"/>
      <c r="D115" s="3"/>
      <c r="E115" s="3"/>
      <c r="F115" s="78"/>
      <c r="G115" s="3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59"/>
      <c r="S115" s="59"/>
      <c r="T115" s="59"/>
      <c r="U115" s="59"/>
      <c r="V115" s="59"/>
      <c r="W115" s="59"/>
      <c r="X115" s="59"/>
      <c r="Y115" s="59"/>
      <c r="Z115" s="59"/>
      <c r="AA115" s="59"/>
    </row>
    <row r="116" spans="1:27" x14ac:dyDescent="0.2">
      <c r="A116" s="3"/>
      <c r="B116" s="3"/>
      <c r="C116" s="3"/>
      <c r="D116" s="3"/>
      <c r="E116" s="3"/>
      <c r="F116" s="78"/>
      <c r="G116" s="3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59"/>
      <c r="S116" s="59"/>
      <c r="T116" s="59"/>
      <c r="U116" s="59"/>
      <c r="V116" s="59"/>
      <c r="W116" s="59"/>
      <c r="X116" s="59"/>
      <c r="Y116" s="59"/>
      <c r="Z116" s="59"/>
      <c r="AA116" s="59"/>
    </row>
    <row r="117" spans="1:27" x14ac:dyDescent="0.2">
      <c r="A117" s="3"/>
      <c r="B117" s="3"/>
      <c r="C117" s="3"/>
      <c r="D117" s="3"/>
      <c r="E117" s="3"/>
      <c r="F117" s="78"/>
      <c r="G117" s="3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59"/>
      <c r="S117" s="59"/>
      <c r="T117" s="59"/>
      <c r="U117" s="59"/>
      <c r="V117" s="59"/>
      <c r="W117" s="59"/>
      <c r="X117" s="59"/>
      <c r="Y117" s="59"/>
      <c r="Z117" s="59"/>
      <c r="AA117" s="59"/>
    </row>
    <row r="118" spans="1:27" x14ac:dyDescent="0.2">
      <c r="A118" s="3"/>
      <c r="B118" s="3"/>
      <c r="C118" s="3"/>
      <c r="D118" s="3"/>
      <c r="E118" s="3"/>
      <c r="F118" s="78"/>
      <c r="G118" s="3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59"/>
      <c r="S118" s="59"/>
      <c r="T118" s="59"/>
      <c r="U118" s="59"/>
      <c r="V118" s="59"/>
      <c r="W118" s="59"/>
      <c r="X118" s="59"/>
      <c r="Y118" s="59"/>
      <c r="Z118" s="59"/>
      <c r="AA118" s="59"/>
    </row>
    <row r="119" spans="1:27" x14ac:dyDescent="0.2">
      <c r="A119" s="3"/>
      <c r="B119" s="3"/>
      <c r="C119" s="3"/>
      <c r="D119" s="3"/>
      <c r="E119" s="3"/>
      <c r="F119" s="78"/>
      <c r="G119" s="3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59"/>
      <c r="S119" s="59"/>
      <c r="T119" s="59"/>
      <c r="U119" s="59"/>
      <c r="V119" s="59"/>
      <c r="W119" s="59"/>
      <c r="X119" s="59"/>
      <c r="Y119" s="59"/>
      <c r="Z119" s="59"/>
      <c r="AA119" s="59"/>
    </row>
    <row r="120" spans="1:27" x14ac:dyDescent="0.2">
      <c r="A120" s="3"/>
      <c r="B120" s="3"/>
      <c r="C120" s="3"/>
      <c r="D120" s="3"/>
      <c r="E120" s="3"/>
      <c r="F120" s="78"/>
      <c r="G120" s="78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59"/>
      <c r="S120" s="59"/>
      <c r="T120" s="59"/>
      <c r="U120" s="59"/>
      <c r="V120" s="59"/>
      <c r="W120" s="59"/>
      <c r="X120" s="59"/>
      <c r="Y120" s="59"/>
      <c r="Z120" s="59"/>
      <c r="AA120" s="59"/>
    </row>
    <row r="121" spans="1:27" x14ac:dyDescent="0.2">
      <c r="A121" s="3"/>
      <c r="B121" s="3"/>
      <c r="C121" s="3"/>
      <c r="D121" s="3"/>
      <c r="E121" s="3"/>
      <c r="F121" s="78"/>
      <c r="G121" s="78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59"/>
      <c r="S121" s="59"/>
      <c r="T121" s="59"/>
      <c r="U121" s="59"/>
      <c r="V121" s="59"/>
      <c r="W121" s="59"/>
      <c r="X121" s="59"/>
      <c r="Y121" s="59"/>
      <c r="Z121" s="59"/>
      <c r="AA121" s="59"/>
    </row>
    <row r="122" spans="1:27" x14ac:dyDescent="0.2">
      <c r="A122" s="3"/>
      <c r="B122" s="3"/>
      <c r="C122" s="3"/>
      <c r="D122" s="3"/>
      <c r="E122" s="3"/>
      <c r="F122" s="78"/>
      <c r="G122" s="78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x14ac:dyDescent="0.2">
      <c r="A123" s="3"/>
      <c r="B123" s="3"/>
      <c r="C123" s="3"/>
      <c r="D123" s="3"/>
      <c r="E123" s="3"/>
      <c r="F123" s="78"/>
      <c r="G123" s="78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59"/>
      <c r="S123" s="59"/>
      <c r="T123" s="59"/>
      <c r="U123" s="59"/>
      <c r="V123" s="59"/>
      <c r="W123" s="59"/>
      <c r="X123" s="59"/>
      <c r="Y123" s="59"/>
      <c r="Z123" s="59"/>
      <c r="AA123" s="59"/>
    </row>
    <row r="124" spans="1:27" x14ac:dyDescent="0.2">
      <c r="A124" s="3"/>
      <c r="B124" s="3"/>
      <c r="C124" s="3"/>
      <c r="D124" s="3"/>
      <c r="E124" s="3"/>
      <c r="F124" s="78"/>
      <c r="G124" s="78"/>
      <c r="H124" s="84"/>
      <c r="I124" s="84"/>
      <c r="J124" s="84"/>
      <c r="K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</row>
    <row r="125" spans="1:27" x14ac:dyDescent="0.2">
      <c r="A125" s="3"/>
      <c r="B125" s="3"/>
      <c r="C125" s="3"/>
      <c r="D125" s="3"/>
      <c r="E125" s="3"/>
      <c r="F125" s="78"/>
      <c r="G125" s="78"/>
      <c r="H125" s="84"/>
      <c r="I125" s="84"/>
      <c r="J125" s="84"/>
      <c r="K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</row>
    <row r="126" spans="1:27" x14ac:dyDescent="0.2">
      <c r="A126" s="3"/>
      <c r="B126" s="3"/>
      <c r="C126" s="3"/>
      <c r="D126" s="3"/>
      <c r="E126" s="3"/>
      <c r="F126" s="78"/>
      <c r="G126" s="78"/>
      <c r="H126" s="84"/>
      <c r="I126" s="84"/>
      <c r="J126" s="84"/>
      <c r="K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</row>
    <row r="127" spans="1:27" x14ac:dyDescent="0.2">
      <c r="A127" s="3"/>
      <c r="B127" s="3"/>
      <c r="C127" s="3"/>
      <c r="D127" s="3"/>
      <c r="E127" s="3"/>
      <c r="F127" s="78"/>
      <c r="G127" s="78"/>
      <c r="H127" s="84"/>
      <c r="I127" s="84"/>
      <c r="J127" s="84"/>
      <c r="K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</row>
    <row r="128" spans="1:27" x14ac:dyDescent="0.2">
      <c r="A128" s="3"/>
      <c r="B128" s="3"/>
      <c r="C128" s="3"/>
      <c r="D128" s="3"/>
      <c r="E128" s="3"/>
      <c r="F128" s="78"/>
      <c r="G128" s="78"/>
      <c r="H128" s="84"/>
      <c r="I128" s="84"/>
      <c r="J128" s="84"/>
      <c r="K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</row>
    <row r="129" spans="1:27" x14ac:dyDescent="0.2">
      <c r="A129" s="3"/>
      <c r="B129" s="3"/>
      <c r="C129" s="3"/>
      <c r="D129" s="3"/>
      <c r="E129" s="3"/>
      <c r="F129" s="78"/>
      <c r="G129" s="78"/>
      <c r="H129" s="84"/>
      <c r="I129" s="84"/>
      <c r="J129" s="84"/>
      <c r="K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</row>
    <row r="130" spans="1:27" x14ac:dyDescent="0.2">
      <c r="A130" s="3"/>
      <c r="B130" s="3"/>
      <c r="C130" s="3"/>
      <c r="D130" s="3"/>
      <c r="E130" s="3"/>
      <c r="F130" s="78"/>
      <c r="G130" s="78"/>
      <c r="H130" s="84"/>
      <c r="I130" s="84"/>
      <c r="J130" s="84"/>
      <c r="K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</row>
    <row r="131" spans="1:27" x14ac:dyDescent="0.2">
      <c r="A131" s="3"/>
      <c r="B131" s="3"/>
      <c r="C131" s="3"/>
      <c r="D131" s="3"/>
      <c r="E131" s="3"/>
      <c r="F131" s="78"/>
      <c r="G131" s="78"/>
      <c r="H131" s="84"/>
      <c r="I131" s="84"/>
      <c r="J131" s="84"/>
      <c r="K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</row>
    <row r="132" spans="1:27" x14ac:dyDescent="0.2">
      <c r="A132" s="3"/>
      <c r="B132" s="3"/>
      <c r="C132" s="3"/>
      <c r="D132" s="3"/>
      <c r="E132" s="3"/>
      <c r="F132" s="78"/>
      <c r="G132" s="78"/>
      <c r="H132" s="84"/>
      <c r="I132" s="84"/>
      <c r="J132" s="84"/>
      <c r="K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</row>
    <row r="133" spans="1:27" x14ac:dyDescent="0.2">
      <c r="A133" s="3"/>
      <c r="B133" s="3"/>
      <c r="C133" s="3"/>
      <c r="D133" s="3"/>
      <c r="E133" s="3"/>
      <c r="F133" s="78"/>
      <c r="G133" s="78"/>
      <c r="H133" s="84"/>
      <c r="I133" s="84"/>
      <c r="J133" s="84"/>
      <c r="K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</row>
    <row r="134" spans="1:27" x14ac:dyDescent="0.2">
      <c r="A134" s="3"/>
      <c r="B134" s="3"/>
      <c r="C134" s="3"/>
      <c r="D134" s="3"/>
      <c r="E134" s="3"/>
      <c r="F134" s="78"/>
      <c r="G134" s="78"/>
      <c r="H134" s="84"/>
      <c r="I134" s="84"/>
      <c r="J134" s="84"/>
      <c r="K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</row>
    <row r="135" spans="1:27" x14ac:dyDescent="0.2">
      <c r="A135" s="3"/>
      <c r="B135" s="3"/>
      <c r="C135" s="3"/>
      <c r="D135" s="3"/>
      <c r="E135" s="3"/>
      <c r="F135" s="78"/>
      <c r="G135" s="78"/>
      <c r="H135" s="84"/>
      <c r="I135" s="84"/>
      <c r="J135" s="84"/>
      <c r="K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</row>
    <row r="136" spans="1:27" x14ac:dyDescent="0.2">
      <c r="A136" s="3"/>
      <c r="B136" s="3"/>
      <c r="C136" s="3"/>
      <c r="D136" s="3"/>
      <c r="E136" s="3"/>
      <c r="F136" s="78"/>
      <c r="G136" s="78"/>
      <c r="H136" s="84"/>
      <c r="I136" s="84"/>
      <c r="J136" s="84"/>
      <c r="K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</row>
    <row r="137" spans="1:27" x14ac:dyDescent="0.2">
      <c r="A137" s="3"/>
      <c r="B137" s="3"/>
      <c r="C137" s="3"/>
      <c r="D137" s="3"/>
      <c r="E137" s="3"/>
      <c r="F137" s="78"/>
      <c r="G137" s="78"/>
      <c r="H137" s="84"/>
      <c r="I137" s="84"/>
      <c r="J137" s="84"/>
      <c r="K137" s="59"/>
    </row>
    <row r="138" spans="1:27" x14ac:dyDescent="0.2">
      <c r="A138" s="3"/>
      <c r="B138" s="3"/>
      <c r="C138" s="3"/>
      <c r="D138" s="3"/>
      <c r="E138" s="3"/>
      <c r="F138" s="78"/>
      <c r="G138" s="78"/>
      <c r="H138" s="84"/>
      <c r="I138" s="84"/>
      <c r="J138" s="84"/>
      <c r="K138" s="59"/>
    </row>
    <row r="139" spans="1:27" x14ac:dyDescent="0.2">
      <c r="A139" s="3"/>
      <c r="B139" s="3"/>
      <c r="C139" s="3"/>
      <c r="D139" s="3"/>
      <c r="E139" s="3"/>
      <c r="F139" s="78"/>
      <c r="G139" s="78"/>
      <c r="H139" s="59"/>
      <c r="I139" s="59"/>
      <c r="J139" s="59"/>
      <c r="K139" s="59"/>
    </row>
    <row r="140" spans="1:27" x14ac:dyDescent="0.2">
      <c r="A140" s="3"/>
      <c r="B140" s="3"/>
      <c r="C140" s="3"/>
      <c r="D140" s="3"/>
      <c r="E140" s="3"/>
      <c r="F140" s="78"/>
      <c r="G140" s="78"/>
      <c r="H140" s="59"/>
      <c r="I140" s="59"/>
      <c r="J140" s="59"/>
      <c r="K140" s="59"/>
    </row>
    <row r="141" spans="1:27" x14ac:dyDescent="0.2">
      <c r="A141" s="3"/>
      <c r="B141" s="3"/>
      <c r="C141" s="3"/>
      <c r="D141" s="3"/>
      <c r="E141" s="3"/>
      <c r="F141" s="78"/>
      <c r="G141" s="78"/>
      <c r="H141" s="59"/>
      <c r="I141" s="59"/>
      <c r="J141" s="59"/>
      <c r="K141" s="59"/>
    </row>
    <row r="142" spans="1:27" x14ac:dyDescent="0.2">
      <c r="A142" s="3"/>
      <c r="B142" s="3"/>
      <c r="C142" s="3"/>
      <c r="D142" s="3"/>
      <c r="E142" s="3"/>
      <c r="F142" s="78"/>
      <c r="G142" s="78"/>
      <c r="H142" s="59"/>
      <c r="I142" s="59"/>
      <c r="J142" s="59"/>
      <c r="K142" s="59"/>
    </row>
    <row r="143" spans="1:27" x14ac:dyDescent="0.2">
      <c r="A143" s="3"/>
      <c r="B143" s="3"/>
      <c r="C143" s="3"/>
      <c r="D143" s="3"/>
      <c r="E143" s="3"/>
      <c r="F143" s="78"/>
      <c r="G143" s="78"/>
      <c r="H143" s="59"/>
      <c r="I143" s="59"/>
      <c r="J143" s="59"/>
      <c r="K143" s="59"/>
    </row>
    <row r="144" spans="1:27" x14ac:dyDescent="0.2">
      <c r="A144" s="3"/>
      <c r="B144" s="3"/>
      <c r="C144" s="3"/>
      <c r="D144" s="3"/>
      <c r="E144" s="3"/>
      <c r="F144" s="78"/>
      <c r="G144" s="78"/>
      <c r="H144" s="59"/>
      <c r="I144" s="59"/>
      <c r="J144" s="59"/>
      <c r="K144" s="59"/>
    </row>
    <row r="145" spans="1:11" x14ac:dyDescent="0.2">
      <c r="A145" s="3"/>
      <c r="B145" s="3"/>
      <c r="C145" s="3"/>
      <c r="D145" s="3"/>
      <c r="E145" s="3"/>
      <c r="F145" s="78"/>
      <c r="G145" s="78"/>
      <c r="H145" s="59"/>
      <c r="I145" s="59"/>
      <c r="J145" s="59"/>
      <c r="K145" s="59"/>
    </row>
    <row r="146" spans="1:11" x14ac:dyDescent="0.2">
      <c r="A146" s="3"/>
      <c r="B146" s="3"/>
      <c r="C146" s="3"/>
      <c r="D146" s="3"/>
      <c r="E146" s="3"/>
      <c r="F146" s="59"/>
      <c r="G146" s="59"/>
      <c r="H146" s="59"/>
      <c r="I146" s="59"/>
      <c r="J146" s="59"/>
      <c r="K146" s="59"/>
    </row>
  </sheetData>
  <mergeCells count="2">
    <mergeCell ref="A1:B1"/>
    <mergeCell ref="D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9D27-E960-AD4E-BDFA-FC43DD66B226}">
  <dimension ref="A1:K114"/>
  <sheetViews>
    <sheetView topLeftCell="A96" zoomScaleNormal="100" workbookViewId="0">
      <selection activeCell="R30" sqref="R30"/>
    </sheetView>
  </sheetViews>
  <sheetFormatPr baseColWidth="10" defaultRowHeight="16" x14ac:dyDescent="0.2"/>
  <cols>
    <col min="1" max="1" width="12.1640625" style="85" bestFit="1" customWidth="1"/>
    <col min="2" max="2" width="14.6640625" style="85" bestFit="1" customWidth="1"/>
    <col min="3" max="4" width="10.6640625" style="85" bestFit="1" customWidth="1"/>
    <col min="5" max="5" width="11.1640625" style="85" bestFit="1" customWidth="1"/>
    <col min="6" max="6" width="10.83203125" style="85"/>
    <col min="7" max="7" width="12.1640625" style="85" bestFit="1" customWidth="1"/>
    <col min="8" max="8" width="14.6640625" style="85" bestFit="1" customWidth="1"/>
    <col min="9" max="10" width="10.6640625" style="85" bestFit="1" customWidth="1"/>
    <col min="11" max="11" width="11.1640625" style="85" bestFit="1" customWidth="1"/>
    <col min="12" max="16384" width="10.83203125" style="85"/>
  </cols>
  <sheetData>
    <row r="1" spans="1:11" x14ac:dyDescent="0.2">
      <c r="A1" s="151" t="s">
        <v>14</v>
      </c>
      <c r="B1" s="152"/>
      <c r="C1" s="152"/>
      <c r="D1" s="153"/>
      <c r="E1" s="29"/>
      <c r="G1" s="151" t="s">
        <v>15</v>
      </c>
      <c r="H1" s="152"/>
      <c r="I1" s="152"/>
      <c r="J1" s="153"/>
      <c r="K1" s="29"/>
    </row>
    <row r="2" spans="1:11" x14ac:dyDescent="0.2">
      <c r="A2" s="2" t="s">
        <v>52</v>
      </c>
      <c r="B2" s="2" t="s">
        <v>128</v>
      </c>
      <c r="C2" s="2" t="s">
        <v>36</v>
      </c>
      <c r="D2" s="2" t="s">
        <v>37</v>
      </c>
      <c r="G2" s="2" t="s">
        <v>52</v>
      </c>
      <c r="H2" s="2" t="s">
        <v>128</v>
      </c>
      <c r="I2" s="2" t="s">
        <v>36</v>
      </c>
      <c r="J2" s="2" t="s">
        <v>37</v>
      </c>
    </row>
    <row r="3" spans="1:11" x14ac:dyDescent="0.2">
      <c r="A3" s="119">
        <v>1</v>
      </c>
      <c r="B3" s="87">
        <v>1</v>
      </c>
      <c r="C3" s="87" t="s">
        <v>38</v>
      </c>
      <c r="D3" s="88" t="s">
        <v>38</v>
      </c>
      <c r="G3" s="119">
        <v>1</v>
      </c>
      <c r="H3" s="87">
        <v>1</v>
      </c>
      <c r="I3" s="87" t="s">
        <v>38</v>
      </c>
      <c r="J3" s="88" t="s">
        <v>38</v>
      </c>
    </row>
    <row r="4" spans="1:11" x14ac:dyDescent="0.2">
      <c r="A4" s="120"/>
      <c r="B4" s="90">
        <v>2</v>
      </c>
      <c r="C4" s="90" t="s">
        <v>38</v>
      </c>
      <c r="D4" s="91" t="s">
        <v>38</v>
      </c>
      <c r="G4" s="120"/>
      <c r="H4" s="90">
        <v>2</v>
      </c>
      <c r="I4" s="90" t="s">
        <v>38</v>
      </c>
      <c r="J4" s="91" t="s">
        <v>38</v>
      </c>
    </row>
    <row r="5" spans="1:11" x14ac:dyDescent="0.2">
      <c r="A5" s="120"/>
      <c r="B5" s="90">
        <v>3</v>
      </c>
      <c r="C5" s="90" t="s">
        <v>38</v>
      </c>
      <c r="D5" s="91" t="s">
        <v>38</v>
      </c>
      <c r="G5" s="120"/>
      <c r="H5" s="90">
        <v>3</v>
      </c>
      <c r="I5" s="90" t="s">
        <v>38</v>
      </c>
      <c r="J5" s="91" t="s">
        <v>38</v>
      </c>
    </row>
    <row r="6" spans="1:11" x14ac:dyDescent="0.2">
      <c r="A6" s="120"/>
      <c r="B6" s="90">
        <v>4</v>
      </c>
      <c r="C6" s="90" t="s">
        <v>38</v>
      </c>
      <c r="D6" s="91" t="s">
        <v>38</v>
      </c>
      <c r="G6" s="120"/>
      <c r="H6" s="90">
        <v>4</v>
      </c>
      <c r="I6" s="90" t="s">
        <v>38</v>
      </c>
      <c r="J6" s="34" t="s">
        <v>39</v>
      </c>
    </row>
    <row r="7" spans="1:11" x14ac:dyDescent="0.2">
      <c r="A7" s="120"/>
      <c r="B7" s="90">
        <v>5</v>
      </c>
      <c r="C7" s="90" t="s">
        <v>38</v>
      </c>
      <c r="D7" s="91" t="s">
        <v>38</v>
      </c>
      <c r="G7" s="120"/>
      <c r="H7" s="90">
        <v>5</v>
      </c>
      <c r="I7" s="90" t="s">
        <v>38</v>
      </c>
      <c r="J7" s="38" t="s">
        <v>41</v>
      </c>
    </row>
    <row r="8" spans="1:11" x14ac:dyDescent="0.2">
      <c r="A8" s="120"/>
      <c r="B8" s="90">
        <v>6</v>
      </c>
      <c r="C8" s="90" t="s">
        <v>38</v>
      </c>
      <c r="D8" s="91" t="s">
        <v>38</v>
      </c>
      <c r="G8" s="120"/>
      <c r="H8" s="90">
        <v>6</v>
      </c>
      <c r="I8" s="90" t="s">
        <v>38</v>
      </c>
      <c r="J8" s="91" t="s">
        <v>38</v>
      </c>
    </row>
    <row r="9" spans="1:11" x14ac:dyDescent="0.2">
      <c r="A9" s="120"/>
      <c r="B9" s="90">
        <v>7</v>
      </c>
      <c r="C9" s="90" t="s">
        <v>38</v>
      </c>
      <c r="D9" s="91" t="s">
        <v>38</v>
      </c>
      <c r="G9" s="120"/>
      <c r="H9" s="90">
        <v>7</v>
      </c>
      <c r="I9" s="90" t="s">
        <v>38</v>
      </c>
      <c r="J9" s="91" t="s">
        <v>38</v>
      </c>
    </row>
    <row r="10" spans="1:11" x14ac:dyDescent="0.2">
      <c r="A10" s="120"/>
      <c r="B10" s="90">
        <v>8</v>
      </c>
      <c r="C10" s="90" t="s">
        <v>38</v>
      </c>
      <c r="D10" s="91" t="s">
        <v>38</v>
      </c>
      <c r="G10" s="120"/>
      <c r="H10" s="90">
        <v>8</v>
      </c>
      <c r="I10" s="90" t="s">
        <v>38</v>
      </c>
      <c r="J10" s="91" t="s">
        <v>38</v>
      </c>
    </row>
    <row r="11" spans="1:11" x14ac:dyDescent="0.2">
      <c r="A11" s="120"/>
      <c r="B11" s="90">
        <v>9</v>
      </c>
      <c r="C11" s="90" t="s">
        <v>38</v>
      </c>
      <c r="D11" s="91" t="s">
        <v>38</v>
      </c>
      <c r="G11" s="120"/>
      <c r="H11" s="90">
        <v>9</v>
      </c>
      <c r="I11" s="90" t="s">
        <v>38</v>
      </c>
      <c r="J11" s="91" t="s">
        <v>38</v>
      </c>
    </row>
    <row r="12" spans="1:11" x14ac:dyDescent="0.2">
      <c r="A12" s="120"/>
      <c r="B12" s="90">
        <v>10</v>
      </c>
      <c r="C12" s="90" t="s">
        <v>38</v>
      </c>
      <c r="D12" s="91" t="s">
        <v>38</v>
      </c>
      <c r="G12" s="120"/>
      <c r="H12" s="90">
        <v>10</v>
      </c>
      <c r="I12" s="90"/>
      <c r="J12" s="37" t="s">
        <v>40</v>
      </c>
    </row>
    <row r="13" spans="1:11" x14ac:dyDescent="0.2">
      <c r="A13" s="120"/>
      <c r="B13" s="90">
        <v>11</v>
      </c>
      <c r="C13" s="90" t="s">
        <v>38</v>
      </c>
      <c r="D13" s="91" t="s">
        <v>38</v>
      </c>
      <c r="G13" s="120"/>
      <c r="H13" s="90">
        <v>11</v>
      </c>
      <c r="I13" s="90" t="s">
        <v>38</v>
      </c>
      <c r="J13" s="91" t="s">
        <v>38</v>
      </c>
    </row>
    <row r="14" spans="1:11" x14ac:dyDescent="0.2">
      <c r="A14" s="120"/>
      <c r="B14" s="90">
        <v>12</v>
      </c>
      <c r="C14" s="90" t="s">
        <v>38</v>
      </c>
      <c r="D14" s="91" t="s">
        <v>38</v>
      </c>
      <c r="G14" s="120"/>
      <c r="H14" s="90">
        <v>12</v>
      </c>
      <c r="I14" s="90" t="s">
        <v>38</v>
      </c>
      <c r="J14" s="91" t="s">
        <v>38</v>
      </c>
    </row>
    <row r="15" spans="1:11" x14ac:dyDescent="0.2">
      <c r="A15" s="120"/>
      <c r="B15" s="90">
        <v>13</v>
      </c>
      <c r="C15" s="90" t="s">
        <v>38</v>
      </c>
      <c r="D15" s="91" t="s">
        <v>38</v>
      </c>
      <c r="G15" s="120"/>
      <c r="H15" s="90">
        <v>13</v>
      </c>
      <c r="I15" s="90" t="s">
        <v>38</v>
      </c>
      <c r="J15" s="91" t="s">
        <v>38</v>
      </c>
    </row>
    <row r="16" spans="1:11" x14ac:dyDescent="0.2">
      <c r="A16" s="120"/>
      <c r="B16" s="90">
        <v>14</v>
      </c>
      <c r="C16" s="90" t="s">
        <v>38</v>
      </c>
      <c r="D16" s="91" t="s">
        <v>38</v>
      </c>
      <c r="G16" s="120"/>
      <c r="H16" s="90">
        <v>14</v>
      </c>
      <c r="I16" s="90" t="s">
        <v>38</v>
      </c>
      <c r="J16" s="91" t="s">
        <v>38</v>
      </c>
    </row>
    <row r="17" spans="1:10" x14ac:dyDescent="0.2">
      <c r="A17" s="120"/>
      <c r="B17" s="90">
        <v>15</v>
      </c>
      <c r="C17" s="90" t="s">
        <v>38</v>
      </c>
      <c r="D17" s="91" t="s">
        <v>38</v>
      </c>
      <c r="G17" s="120"/>
      <c r="H17" s="90">
        <v>15</v>
      </c>
      <c r="I17" s="90" t="s">
        <v>38</v>
      </c>
      <c r="J17" s="91" t="s">
        <v>38</v>
      </c>
    </row>
    <row r="18" spans="1:10" x14ac:dyDescent="0.2">
      <c r="A18" s="120"/>
      <c r="B18" s="90">
        <v>16</v>
      </c>
      <c r="C18" s="90" t="s">
        <v>38</v>
      </c>
      <c r="D18" s="91" t="s">
        <v>38</v>
      </c>
      <c r="G18" s="120"/>
      <c r="H18" s="90">
        <v>16</v>
      </c>
      <c r="I18" s="90" t="s">
        <v>38</v>
      </c>
      <c r="J18" s="91" t="s">
        <v>38</v>
      </c>
    </row>
    <row r="19" spans="1:10" x14ac:dyDescent="0.2">
      <c r="A19" s="120"/>
      <c r="B19" s="90">
        <v>17</v>
      </c>
      <c r="C19" s="90" t="s">
        <v>38</v>
      </c>
      <c r="D19" s="91" t="s">
        <v>38</v>
      </c>
      <c r="G19" s="120"/>
      <c r="H19" s="90">
        <v>17</v>
      </c>
      <c r="I19" s="90" t="s">
        <v>38</v>
      </c>
      <c r="J19" s="91" t="s">
        <v>38</v>
      </c>
    </row>
    <row r="20" spans="1:10" x14ac:dyDescent="0.2">
      <c r="A20" s="120"/>
      <c r="B20" s="90">
        <v>18</v>
      </c>
      <c r="C20" s="90"/>
      <c r="D20" s="34" t="s">
        <v>39</v>
      </c>
      <c r="G20" s="120"/>
      <c r="H20" s="90">
        <v>18</v>
      </c>
      <c r="I20" s="90" t="s">
        <v>38</v>
      </c>
      <c r="J20" s="91" t="s">
        <v>38</v>
      </c>
    </row>
    <row r="21" spans="1:10" x14ac:dyDescent="0.2">
      <c r="A21" s="120"/>
      <c r="B21" s="90">
        <v>19</v>
      </c>
      <c r="C21" s="90" t="s">
        <v>38</v>
      </c>
      <c r="D21" s="91" t="s">
        <v>38</v>
      </c>
      <c r="G21" s="120"/>
      <c r="H21" s="90">
        <v>19</v>
      </c>
      <c r="I21" s="90" t="s">
        <v>38</v>
      </c>
      <c r="J21" s="91" t="s">
        <v>38</v>
      </c>
    </row>
    <row r="22" spans="1:10" x14ac:dyDescent="0.2">
      <c r="A22" s="120"/>
      <c r="B22" s="90">
        <v>20</v>
      </c>
      <c r="C22" s="90" t="s">
        <v>38</v>
      </c>
      <c r="D22" s="91" t="s">
        <v>38</v>
      </c>
      <c r="G22" s="120"/>
      <c r="H22" s="90">
        <v>20</v>
      </c>
      <c r="I22" s="90" t="s">
        <v>38</v>
      </c>
      <c r="J22" s="91" t="s">
        <v>38</v>
      </c>
    </row>
    <row r="23" spans="1:10" x14ac:dyDescent="0.2">
      <c r="A23" s="120"/>
      <c r="B23" s="90">
        <v>21</v>
      </c>
      <c r="C23" s="90" t="s">
        <v>38</v>
      </c>
      <c r="D23" s="91" t="s">
        <v>38</v>
      </c>
      <c r="G23" s="121"/>
      <c r="H23" s="93">
        <v>21</v>
      </c>
      <c r="I23" s="93" t="s">
        <v>38</v>
      </c>
      <c r="J23" s="94" t="s">
        <v>38</v>
      </c>
    </row>
    <row r="24" spans="1:10" x14ac:dyDescent="0.2">
      <c r="A24" s="121"/>
      <c r="B24" s="93">
        <v>22</v>
      </c>
      <c r="C24" s="93" t="s">
        <v>38</v>
      </c>
      <c r="D24" s="94" t="s">
        <v>38</v>
      </c>
      <c r="G24" s="119">
        <v>2</v>
      </c>
      <c r="H24" s="87">
        <v>1</v>
      </c>
      <c r="I24" s="87" t="s">
        <v>38</v>
      </c>
      <c r="J24" s="43" t="s">
        <v>41</v>
      </c>
    </row>
    <row r="25" spans="1:10" x14ac:dyDescent="0.2">
      <c r="A25" s="119">
        <v>2</v>
      </c>
      <c r="B25" s="87">
        <v>1</v>
      </c>
      <c r="C25" s="87" t="s">
        <v>38</v>
      </c>
      <c r="D25" s="88" t="s">
        <v>38</v>
      </c>
      <c r="G25" s="120"/>
      <c r="H25" s="90">
        <v>2</v>
      </c>
      <c r="I25" s="90" t="s">
        <v>38</v>
      </c>
      <c r="J25" s="91" t="s">
        <v>38</v>
      </c>
    </row>
    <row r="26" spans="1:10" x14ac:dyDescent="0.2">
      <c r="A26" s="120"/>
      <c r="B26" s="90">
        <v>2</v>
      </c>
      <c r="C26" s="90" t="s">
        <v>38</v>
      </c>
      <c r="D26" s="91" t="s">
        <v>38</v>
      </c>
      <c r="G26" s="120"/>
      <c r="H26" s="90">
        <v>3</v>
      </c>
      <c r="I26" s="90" t="s">
        <v>38</v>
      </c>
      <c r="J26" s="91" t="s">
        <v>38</v>
      </c>
    </row>
    <row r="27" spans="1:10" x14ac:dyDescent="0.2">
      <c r="A27" s="120"/>
      <c r="B27" s="90">
        <v>3</v>
      </c>
      <c r="C27" s="90" t="s">
        <v>38</v>
      </c>
      <c r="D27" s="37" t="s">
        <v>40</v>
      </c>
      <c r="G27" s="120"/>
      <c r="H27" s="90">
        <v>4</v>
      </c>
      <c r="I27" s="90" t="s">
        <v>38</v>
      </c>
      <c r="J27" s="91" t="s">
        <v>38</v>
      </c>
    </row>
    <row r="28" spans="1:10" x14ac:dyDescent="0.2">
      <c r="A28" s="120"/>
      <c r="B28" s="90">
        <v>4</v>
      </c>
      <c r="C28" s="90" t="s">
        <v>38</v>
      </c>
      <c r="D28" s="91" t="s">
        <v>38</v>
      </c>
      <c r="G28" s="120"/>
      <c r="H28" s="90">
        <v>5</v>
      </c>
      <c r="I28" s="90" t="s">
        <v>38</v>
      </c>
      <c r="J28" s="38" t="s">
        <v>41</v>
      </c>
    </row>
    <row r="29" spans="1:10" x14ac:dyDescent="0.2">
      <c r="A29" s="120"/>
      <c r="B29" s="90">
        <v>5</v>
      </c>
      <c r="C29" s="90" t="s">
        <v>38</v>
      </c>
      <c r="D29" s="91" t="s">
        <v>38</v>
      </c>
      <c r="G29" s="120"/>
      <c r="H29" s="90">
        <v>6</v>
      </c>
      <c r="I29" s="90" t="s">
        <v>38</v>
      </c>
      <c r="J29" s="38" t="s">
        <v>41</v>
      </c>
    </row>
    <row r="30" spans="1:10" x14ac:dyDescent="0.2">
      <c r="A30" s="120"/>
      <c r="B30" s="90">
        <v>6</v>
      </c>
      <c r="C30" s="90" t="s">
        <v>38</v>
      </c>
      <c r="D30" s="91" t="s">
        <v>38</v>
      </c>
      <c r="G30" s="120"/>
      <c r="H30" s="90">
        <v>7</v>
      </c>
      <c r="I30" s="90" t="s">
        <v>38</v>
      </c>
      <c r="J30" s="91" t="s">
        <v>38</v>
      </c>
    </row>
    <row r="31" spans="1:10" x14ac:dyDescent="0.2">
      <c r="A31" s="120"/>
      <c r="B31" s="90">
        <v>7</v>
      </c>
      <c r="C31" s="90" t="s">
        <v>38</v>
      </c>
      <c r="D31" s="91" t="s">
        <v>38</v>
      </c>
      <c r="G31" s="120"/>
      <c r="H31" s="90">
        <v>8</v>
      </c>
      <c r="I31" s="90" t="s">
        <v>38</v>
      </c>
      <c r="J31" s="34" t="s">
        <v>39</v>
      </c>
    </row>
    <row r="32" spans="1:10" x14ac:dyDescent="0.2">
      <c r="A32" s="120"/>
      <c r="B32" s="90">
        <v>8</v>
      </c>
      <c r="C32" s="90" t="s">
        <v>38</v>
      </c>
      <c r="D32" s="91" t="s">
        <v>38</v>
      </c>
      <c r="G32" s="120"/>
      <c r="H32" s="90">
        <v>9</v>
      </c>
      <c r="I32" s="90" t="s">
        <v>38</v>
      </c>
      <c r="J32" s="91" t="s">
        <v>38</v>
      </c>
    </row>
    <row r="33" spans="1:10" x14ac:dyDescent="0.2">
      <c r="A33" s="120"/>
      <c r="B33" s="90">
        <v>9</v>
      </c>
      <c r="C33" s="90" t="s">
        <v>38</v>
      </c>
      <c r="D33" s="91" t="s">
        <v>38</v>
      </c>
      <c r="G33" s="120"/>
      <c r="H33" s="90">
        <v>10</v>
      </c>
      <c r="I33" s="90" t="s">
        <v>38</v>
      </c>
      <c r="J33" s="91" t="s">
        <v>38</v>
      </c>
    </row>
    <row r="34" spans="1:10" x14ac:dyDescent="0.2">
      <c r="A34" s="120"/>
      <c r="B34" s="90">
        <v>10</v>
      </c>
      <c r="C34" s="90" t="s">
        <v>38</v>
      </c>
      <c r="D34" s="91" t="s">
        <v>38</v>
      </c>
      <c r="G34" s="120"/>
      <c r="H34" s="90">
        <v>11</v>
      </c>
      <c r="I34" s="90" t="s">
        <v>38</v>
      </c>
      <c r="J34" s="91" t="s">
        <v>38</v>
      </c>
    </row>
    <row r="35" spans="1:10" x14ac:dyDescent="0.2">
      <c r="A35" s="120"/>
      <c r="B35" s="90">
        <v>11</v>
      </c>
      <c r="C35" s="90" t="s">
        <v>38</v>
      </c>
      <c r="D35" s="91" t="s">
        <v>38</v>
      </c>
      <c r="G35" s="120"/>
      <c r="H35" s="90">
        <v>12</v>
      </c>
      <c r="I35" s="90" t="s">
        <v>38</v>
      </c>
      <c r="J35" s="91" t="s">
        <v>38</v>
      </c>
    </row>
    <row r="36" spans="1:10" x14ac:dyDescent="0.2">
      <c r="A36" s="120"/>
      <c r="B36" s="90">
        <v>12</v>
      </c>
      <c r="C36" s="90" t="s">
        <v>38</v>
      </c>
      <c r="D36" s="91" t="s">
        <v>38</v>
      </c>
      <c r="G36" s="120"/>
      <c r="H36" s="90">
        <v>13</v>
      </c>
      <c r="I36" s="90" t="s">
        <v>38</v>
      </c>
      <c r="J36" s="91" t="s">
        <v>38</v>
      </c>
    </row>
    <row r="37" spans="1:10" x14ac:dyDescent="0.2">
      <c r="A37" s="120"/>
      <c r="B37" s="90">
        <v>13</v>
      </c>
      <c r="C37" s="90" t="s">
        <v>38</v>
      </c>
      <c r="D37" s="91" t="s">
        <v>38</v>
      </c>
      <c r="G37" s="120"/>
      <c r="H37" s="90">
        <v>14</v>
      </c>
      <c r="I37" s="90" t="s">
        <v>38</v>
      </c>
      <c r="J37" s="91" t="s">
        <v>38</v>
      </c>
    </row>
    <row r="38" spans="1:10" x14ac:dyDescent="0.2">
      <c r="A38" s="120"/>
      <c r="B38" s="90">
        <v>14</v>
      </c>
      <c r="C38" s="90" t="s">
        <v>38</v>
      </c>
      <c r="D38" s="91" t="s">
        <v>38</v>
      </c>
      <c r="G38" s="120"/>
      <c r="H38" s="90">
        <v>15</v>
      </c>
      <c r="I38" s="90" t="s">
        <v>38</v>
      </c>
      <c r="J38" s="91" t="s">
        <v>38</v>
      </c>
    </row>
    <row r="39" spans="1:10" x14ac:dyDescent="0.2">
      <c r="A39" s="120"/>
      <c r="B39" s="90">
        <v>15</v>
      </c>
      <c r="C39" s="90" t="s">
        <v>38</v>
      </c>
      <c r="D39" s="91" t="s">
        <v>38</v>
      </c>
      <c r="G39" s="120"/>
      <c r="H39" s="90">
        <v>16</v>
      </c>
      <c r="I39" s="90" t="s">
        <v>38</v>
      </c>
      <c r="J39" s="37" t="s">
        <v>40</v>
      </c>
    </row>
    <row r="40" spans="1:10" x14ac:dyDescent="0.2">
      <c r="A40" s="120"/>
      <c r="B40" s="90">
        <v>16</v>
      </c>
      <c r="C40" s="90" t="s">
        <v>38</v>
      </c>
      <c r="D40" s="91" t="s">
        <v>38</v>
      </c>
      <c r="G40" s="120"/>
      <c r="H40" s="90">
        <v>17</v>
      </c>
      <c r="I40" s="90" t="s">
        <v>38</v>
      </c>
      <c r="J40" s="91" t="s">
        <v>38</v>
      </c>
    </row>
    <row r="41" spans="1:10" x14ac:dyDescent="0.2">
      <c r="A41" s="120"/>
      <c r="B41" s="90">
        <v>17</v>
      </c>
      <c r="C41" s="90" t="s">
        <v>38</v>
      </c>
      <c r="D41" s="91" t="s">
        <v>38</v>
      </c>
      <c r="G41" s="120"/>
      <c r="H41" s="90">
        <v>18</v>
      </c>
      <c r="I41" s="36" t="s">
        <v>41</v>
      </c>
      <c r="J41" s="38" t="s">
        <v>41</v>
      </c>
    </row>
    <row r="42" spans="1:10" x14ac:dyDescent="0.2">
      <c r="A42" s="120"/>
      <c r="B42" s="90">
        <v>18</v>
      </c>
      <c r="C42" s="90" t="s">
        <v>38</v>
      </c>
      <c r="D42" s="91" t="s">
        <v>38</v>
      </c>
      <c r="G42" s="120"/>
      <c r="H42" s="90">
        <v>19</v>
      </c>
      <c r="I42" s="90" t="s">
        <v>38</v>
      </c>
      <c r="J42" s="91" t="s">
        <v>38</v>
      </c>
    </row>
    <row r="43" spans="1:10" x14ac:dyDescent="0.2">
      <c r="A43" s="120"/>
      <c r="B43" s="90">
        <v>19</v>
      </c>
      <c r="C43" s="90" t="s">
        <v>38</v>
      </c>
      <c r="D43" s="91" t="s">
        <v>38</v>
      </c>
      <c r="G43" s="120"/>
      <c r="H43" s="90">
        <v>20</v>
      </c>
      <c r="I43" s="90" t="s">
        <v>38</v>
      </c>
      <c r="J43" s="91" t="s">
        <v>38</v>
      </c>
    </row>
    <row r="44" spans="1:10" x14ac:dyDescent="0.2">
      <c r="A44" s="120"/>
      <c r="B44" s="90">
        <v>20</v>
      </c>
      <c r="C44" s="90" t="s">
        <v>38</v>
      </c>
      <c r="D44" s="91" t="s">
        <v>38</v>
      </c>
      <c r="G44" s="120"/>
      <c r="H44" s="90">
        <v>21</v>
      </c>
      <c r="I44" s="90" t="s">
        <v>38</v>
      </c>
      <c r="J44" s="91" t="s">
        <v>38</v>
      </c>
    </row>
    <row r="45" spans="1:10" x14ac:dyDescent="0.2">
      <c r="A45" s="120"/>
      <c r="B45" s="90">
        <v>21</v>
      </c>
      <c r="C45" s="90" t="s">
        <v>38</v>
      </c>
      <c r="D45" s="91" t="s">
        <v>38</v>
      </c>
      <c r="G45" s="120"/>
      <c r="H45" s="90">
        <v>22</v>
      </c>
      <c r="I45" s="90" t="s">
        <v>38</v>
      </c>
      <c r="J45" s="91" t="s">
        <v>38</v>
      </c>
    </row>
    <row r="46" spans="1:10" x14ac:dyDescent="0.2">
      <c r="A46" s="120"/>
      <c r="B46" s="90">
        <v>22</v>
      </c>
      <c r="C46" s="90" t="s">
        <v>38</v>
      </c>
      <c r="D46" s="91" t="s">
        <v>38</v>
      </c>
      <c r="G46" s="120"/>
      <c r="H46" s="90">
        <v>23</v>
      </c>
      <c r="I46" s="90" t="s">
        <v>38</v>
      </c>
      <c r="J46" s="91" t="s">
        <v>38</v>
      </c>
    </row>
    <row r="47" spans="1:10" x14ac:dyDescent="0.2">
      <c r="A47" s="121"/>
      <c r="B47" s="93">
        <v>23</v>
      </c>
      <c r="C47" s="93" t="s">
        <v>38</v>
      </c>
      <c r="D47" s="94" t="s">
        <v>38</v>
      </c>
      <c r="G47" s="120"/>
      <c r="H47" s="90">
        <v>24</v>
      </c>
      <c r="I47" s="35" t="s">
        <v>40</v>
      </c>
      <c r="J47" s="91" t="s">
        <v>38</v>
      </c>
    </row>
    <row r="48" spans="1:10" x14ac:dyDescent="0.2">
      <c r="A48" s="119">
        <v>3</v>
      </c>
      <c r="B48" s="87">
        <v>1</v>
      </c>
      <c r="C48" s="87" t="s">
        <v>38</v>
      </c>
      <c r="D48" s="88" t="s">
        <v>38</v>
      </c>
      <c r="G48" s="120"/>
      <c r="H48" s="90">
        <v>25</v>
      </c>
      <c r="I48" s="90" t="s">
        <v>38</v>
      </c>
      <c r="J48" s="37" t="s">
        <v>40</v>
      </c>
    </row>
    <row r="49" spans="1:10" x14ac:dyDescent="0.2">
      <c r="A49" s="120"/>
      <c r="B49" s="90">
        <v>2</v>
      </c>
      <c r="C49" s="90" t="s">
        <v>38</v>
      </c>
      <c r="D49" s="91" t="s">
        <v>38</v>
      </c>
      <c r="G49" s="120"/>
      <c r="H49" s="90">
        <v>26</v>
      </c>
      <c r="I49" s="90" t="s">
        <v>38</v>
      </c>
      <c r="J49" s="91" t="s">
        <v>38</v>
      </c>
    </row>
    <row r="50" spans="1:10" x14ac:dyDescent="0.2">
      <c r="A50" s="120"/>
      <c r="B50" s="90">
        <v>3</v>
      </c>
      <c r="C50" s="90" t="s">
        <v>38</v>
      </c>
      <c r="D50" s="91" t="s">
        <v>38</v>
      </c>
      <c r="G50" s="120"/>
      <c r="H50" s="90">
        <v>27</v>
      </c>
      <c r="I50" s="90" t="s">
        <v>38</v>
      </c>
      <c r="J50" s="91" t="s">
        <v>38</v>
      </c>
    </row>
    <row r="51" spans="1:10" x14ac:dyDescent="0.2">
      <c r="A51" s="120"/>
      <c r="B51" s="90">
        <v>4</v>
      </c>
      <c r="C51" s="90" t="s">
        <v>38</v>
      </c>
      <c r="D51" s="91" t="s">
        <v>38</v>
      </c>
      <c r="G51" s="120"/>
      <c r="H51" s="90">
        <v>28</v>
      </c>
      <c r="I51" s="90" t="s">
        <v>38</v>
      </c>
      <c r="J51" s="91" t="s">
        <v>38</v>
      </c>
    </row>
    <row r="52" spans="1:10" x14ac:dyDescent="0.2">
      <c r="A52" s="120"/>
      <c r="B52" s="90">
        <v>5</v>
      </c>
      <c r="C52" s="90" t="s">
        <v>38</v>
      </c>
      <c r="D52" s="38" t="s">
        <v>41</v>
      </c>
      <c r="G52" s="121"/>
      <c r="H52" s="93">
        <v>29</v>
      </c>
      <c r="I52" s="93" t="s">
        <v>38</v>
      </c>
      <c r="J52" s="44" t="s">
        <v>41</v>
      </c>
    </row>
    <row r="53" spans="1:10" x14ac:dyDescent="0.2">
      <c r="A53" s="120"/>
      <c r="B53" s="90">
        <v>6</v>
      </c>
      <c r="C53" s="90" t="s">
        <v>38</v>
      </c>
      <c r="D53" s="91" t="s">
        <v>38</v>
      </c>
      <c r="G53" s="119">
        <v>3</v>
      </c>
      <c r="H53" s="87">
        <v>1</v>
      </c>
      <c r="I53" s="87" t="s">
        <v>38</v>
      </c>
      <c r="J53" s="88" t="s">
        <v>38</v>
      </c>
    </row>
    <row r="54" spans="1:10" x14ac:dyDescent="0.2">
      <c r="A54" s="120"/>
      <c r="B54" s="90">
        <v>7</v>
      </c>
      <c r="C54" s="90" t="s">
        <v>38</v>
      </c>
      <c r="D54" s="91" t="s">
        <v>38</v>
      </c>
      <c r="G54" s="120"/>
      <c r="H54" s="90">
        <v>2</v>
      </c>
      <c r="I54" s="90" t="s">
        <v>38</v>
      </c>
      <c r="J54" s="91" t="s">
        <v>38</v>
      </c>
    </row>
    <row r="55" spans="1:10" x14ac:dyDescent="0.2">
      <c r="A55" s="120"/>
      <c r="B55" s="90">
        <v>8</v>
      </c>
      <c r="C55" s="90" t="s">
        <v>38</v>
      </c>
      <c r="D55" s="91" t="s">
        <v>38</v>
      </c>
      <c r="G55" s="120"/>
      <c r="H55" s="90">
        <v>3</v>
      </c>
      <c r="I55" s="90" t="s">
        <v>38</v>
      </c>
      <c r="J55" s="91" t="s">
        <v>38</v>
      </c>
    </row>
    <row r="56" spans="1:10" x14ac:dyDescent="0.2">
      <c r="A56" s="120"/>
      <c r="B56" s="90">
        <v>9</v>
      </c>
      <c r="C56" s="90" t="s">
        <v>38</v>
      </c>
      <c r="D56" s="91" t="s">
        <v>38</v>
      </c>
      <c r="G56" s="120"/>
      <c r="H56" s="90">
        <v>4</v>
      </c>
      <c r="I56" s="90" t="s">
        <v>38</v>
      </c>
      <c r="J56" s="91" t="s">
        <v>38</v>
      </c>
    </row>
    <row r="57" spans="1:10" x14ac:dyDescent="0.2">
      <c r="A57" s="120"/>
      <c r="B57" s="90">
        <v>10</v>
      </c>
      <c r="C57" s="90" t="s">
        <v>38</v>
      </c>
      <c r="D57" s="91" t="s">
        <v>38</v>
      </c>
      <c r="G57" s="120"/>
      <c r="H57" s="90">
        <v>5</v>
      </c>
      <c r="I57" s="35" t="s">
        <v>40</v>
      </c>
      <c r="J57" s="91" t="s">
        <v>38</v>
      </c>
    </row>
    <row r="58" spans="1:10" x14ac:dyDescent="0.2">
      <c r="A58" s="120"/>
      <c r="B58" s="90">
        <v>11</v>
      </c>
      <c r="C58" s="90" t="s">
        <v>38</v>
      </c>
      <c r="D58" s="91" t="s">
        <v>38</v>
      </c>
      <c r="G58" s="120"/>
      <c r="H58" s="90">
        <v>6</v>
      </c>
      <c r="I58" s="90" t="s">
        <v>38</v>
      </c>
      <c r="J58" s="91" t="s">
        <v>38</v>
      </c>
    </row>
    <row r="59" spans="1:10" x14ac:dyDescent="0.2">
      <c r="A59" s="120"/>
      <c r="B59" s="90">
        <v>12</v>
      </c>
      <c r="C59" s="90" t="s">
        <v>38</v>
      </c>
      <c r="D59" s="91" t="s">
        <v>38</v>
      </c>
      <c r="G59" s="120"/>
      <c r="H59" s="90">
        <v>7</v>
      </c>
      <c r="I59" s="90" t="s">
        <v>38</v>
      </c>
      <c r="J59" s="91" t="s">
        <v>38</v>
      </c>
    </row>
    <row r="60" spans="1:10" x14ac:dyDescent="0.2">
      <c r="A60" s="120"/>
      <c r="B60" s="90">
        <v>13</v>
      </c>
      <c r="C60" s="90" t="s">
        <v>38</v>
      </c>
      <c r="D60" s="91" t="s">
        <v>38</v>
      </c>
      <c r="G60" s="120"/>
      <c r="H60" s="90">
        <v>8</v>
      </c>
      <c r="I60" s="90" t="s">
        <v>38</v>
      </c>
      <c r="J60" s="91" t="s">
        <v>38</v>
      </c>
    </row>
    <row r="61" spans="1:10" x14ac:dyDescent="0.2">
      <c r="A61" s="120"/>
      <c r="B61" s="90">
        <v>14</v>
      </c>
      <c r="C61" s="90" t="s">
        <v>38</v>
      </c>
      <c r="D61" s="91" t="s">
        <v>38</v>
      </c>
      <c r="G61" s="120"/>
      <c r="H61" s="90">
        <v>9</v>
      </c>
      <c r="I61" s="90" t="s">
        <v>38</v>
      </c>
      <c r="J61" s="91" t="s">
        <v>38</v>
      </c>
    </row>
    <row r="62" spans="1:10" x14ac:dyDescent="0.2">
      <c r="A62" s="120"/>
      <c r="B62" s="90">
        <v>15</v>
      </c>
      <c r="C62" s="36" t="s">
        <v>41</v>
      </c>
      <c r="D62" s="91" t="s">
        <v>38</v>
      </c>
      <c r="G62" s="120"/>
      <c r="H62" s="90">
        <v>10</v>
      </c>
      <c r="I62" s="90" t="s">
        <v>38</v>
      </c>
      <c r="J62" s="91" t="s">
        <v>38</v>
      </c>
    </row>
    <row r="63" spans="1:10" x14ac:dyDescent="0.2">
      <c r="A63" s="120"/>
      <c r="B63" s="90">
        <v>16</v>
      </c>
      <c r="C63" s="90" t="s">
        <v>38</v>
      </c>
      <c r="D63" s="91" t="s">
        <v>38</v>
      </c>
      <c r="G63" s="120"/>
      <c r="H63" s="90">
        <v>11</v>
      </c>
      <c r="I63" s="35" t="s">
        <v>40</v>
      </c>
      <c r="J63" s="91" t="s">
        <v>38</v>
      </c>
    </row>
    <row r="64" spans="1:10" x14ac:dyDescent="0.2">
      <c r="A64" s="120"/>
      <c r="B64" s="90">
        <v>17</v>
      </c>
      <c r="C64" s="90" t="s">
        <v>38</v>
      </c>
      <c r="D64" s="91" t="s">
        <v>38</v>
      </c>
      <c r="G64" s="120"/>
      <c r="H64" s="90">
        <v>12</v>
      </c>
      <c r="I64" s="90" t="s">
        <v>38</v>
      </c>
      <c r="J64" s="91" t="s">
        <v>38</v>
      </c>
    </row>
    <row r="65" spans="1:10" x14ac:dyDescent="0.2">
      <c r="A65" s="120"/>
      <c r="B65" s="90">
        <v>18</v>
      </c>
      <c r="C65" s="90" t="s">
        <v>38</v>
      </c>
      <c r="D65" s="91" t="s">
        <v>38</v>
      </c>
      <c r="G65" s="120"/>
      <c r="H65" s="90">
        <v>13</v>
      </c>
      <c r="I65" s="90" t="s">
        <v>38</v>
      </c>
      <c r="J65" s="34" t="s">
        <v>39</v>
      </c>
    </row>
    <row r="66" spans="1:10" x14ac:dyDescent="0.2">
      <c r="A66" s="120"/>
      <c r="B66" s="90">
        <v>19</v>
      </c>
      <c r="C66" s="90" t="s">
        <v>38</v>
      </c>
      <c r="D66" s="91" t="s">
        <v>38</v>
      </c>
      <c r="G66" s="120"/>
      <c r="H66" s="90">
        <v>14</v>
      </c>
      <c r="I66" s="90" t="s">
        <v>38</v>
      </c>
      <c r="J66" s="91" t="s">
        <v>38</v>
      </c>
    </row>
    <row r="67" spans="1:10" x14ac:dyDescent="0.2">
      <c r="A67" s="120"/>
      <c r="B67" s="90">
        <v>20</v>
      </c>
      <c r="C67" s="90" t="s">
        <v>38</v>
      </c>
      <c r="D67" s="91" t="s">
        <v>38</v>
      </c>
      <c r="G67" s="120"/>
      <c r="H67" s="90">
        <v>15</v>
      </c>
      <c r="I67" s="90" t="s">
        <v>38</v>
      </c>
      <c r="J67" s="91" t="s">
        <v>38</v>
      </c>
    </row>
    <row r="68" spans="1:10" x14ac:dyDescent="0.2">
      <c r="A68" s="120"/>
      <c r="B68" s="90">
        <v>21</v>
      </c>
      <c r="C68" s="90" t="s">
        <v>38</v>
      </c>
      <c r="D68" s="38" t="s">
        <v>41</v>
      </c>
      <c r="G68" s="120"/>
      <c r="H68" s="90">
        <v>16</v>
      </c>
      <c r="I68" s="90" t="s">
        <v>38</v>
      </c>
      <c r="J68" s="91" t="s">
        <v>38</v>
      </c>
    </row>
    <row r="69" spans="1:10" x14ac:dyDescent="0.2">
      <c r="A69" s="121"/>
      <c r="B69" s="93">
        <v>22</v>
      </c>
      <c r="C69" s="93" t="s">
        <v>38</v>
      </c>
      <c r="D69" s="94" t="s">
        <v>38</v>
      </c>
      <c r="G69" s="120"/>
      <c r="H69" s="90">
        <v>17</v>
      </c>
      <c r="I69" s="90" t="s">
        <v>38</v>
      </c>
      <c r="J69" s="91" t="s">
        <v>38</v>
      </c>
    </row>
    <row r="70" spans="1:10" x14ac:dyDescent="0.2">
      <c r="A70" s="119">
        <v>4</v>
      </c>
      <c r="B70" s="87">
        <v>1</v>
      </c>
      <c r="C70" s="87" t="s">
        <v>38</v>
      </c>
      <c r="D70" s="88" t="s">
        <v>38</v>
      </c>
      <c r="G70" s="120"/>
      <c r="H70" s="90">
        <v>18</v>
      </c>
      <c r="I70" s="90" t="s">
        <v>38</v>
      </c>
      <c r="J70" s="91" t="s">
        <v>38</v>
      </c>
    </row>
    <row r="71" spans="1:10" x14ac:dyDescent="0.2">
      <c r="A71" s="120"/>
      <c r="B71" s="90">
        <v>2</v>
      </c>
      <c r="C71" s="90" t="s">
        <v>38</v>
      </c>
      <c r="D71" s="91" t="s">
        <v>38</v>
      </c>
      <c r="G71" s="121"/>
      <c r="H71" s="93">
        <v>19</v>
      </c>
      <c r="I71" s="93" t="s">
        <v>38</v>
      </c>
      <c r="J71" s="94" t="s">
        <v>38</v>
      </c>
    </row>
    <row r="72" spans="1:10" x14ac:dyDescent="0.2">
      <c r="A72" s="120"/>
      <c r="B72" s="90">
        <v>3</v>
      </c>
      <c r="C72" s="90" t="s">
        <v>38</v>
      </c>
      <c r="D72" s="38" t="s">
        <v>41</v>
      </c>
      <c r="G72" s="119">
        <v>4</v>
      </c>
      <c r="H72" s="39">
        <v>1</v>
      </c>
      <c r="I72" s="39" t="s">
        <v>38</v>
      </c>
      <c r="J72" s="45" t="s">
        <v>38</v>
      </c>
    </row>
    <row r="73" spans="1:10" x14ac:dyDescent="0.2">
      <c r="A73" s="120"/>
      <c r="B73" s="90">
        <v>4</v>
      </c>
      <c r="C73" s="90" t="s">
        <v>38</v>
      </c>
      <c r="D73" s="91" t="s">
        <v>38</v>
      </c>
      <c r="G73" s="120"/>
      <c r="H73" s="30">
        <v>2</v>
      </c>
      <c r="I73" s="30" t="s">
        <v>38</v>
      </c>
      <c r="J73" s="46" t="s">
        <v>38</v>
      </c>
    </row>
    <row r="74" spans="1:10" x14ac:dyDescent="0.2">
      <c r="A74" s="120"/>
      <c r="B74" s="90">
        <v>5</v>
      </c>
      <c r="C74" s="90" t="s">
        <v>39</v>
      </c>
      <c r="D74" s="91" t="s">
        <v>38</v>
      </c>
      <c r="G74" s="120"/>
      <c r="H74" s="30">
        <v>3</v>
      </c>
      <c r="I74" s="30" t="s">
        <v>38</v>
      </c>
      <c r="J74" s="46" t="s">
        <v>38</v>
      </c>
    </row>
    <row r="75" spans="1:10" x14ac:dyDescent="0.2">
      <c r="A75" s="120"/>
      <c r="B75" s="90">
        <v>6</v>
      </c>
      <c r="C75" s="90" t="s">
        <v>38</v>
      </c>
      <c r="D75" s="91" t="s">
        <v>38</v>
      </c>
      <c r="G75" s="120"/>
      <c r="H75" s="30">
        <v>4</v>
      </c>
      <c r="I75" s="30" t="s">
        <v>38</v>
      </c>
      <c r="J75" s="46" t="s">
        <v>38</v>
      </c>
    </row>
    <row r="76" spans="1:10" x14ac:dyDescent="0.2">
      <c r="A76" s="120"/>
      <c r="B76" s="90">
        <v>7</v>
      </c>
      <c r="C76" s="90" t="s">
        <v>38</v>
      </c>
      <c r="D76" s="91" t="s">
        <v>38</v>
      </c>
      <c r="G76" s="120"/>
      <c r="H76" s="30">
        <v>5</v>
      </c>
      <c r="I76" s="33" t="s">
        <v>39</v>
      </c>
      <c r="J76" s="46" t="s">
        <v>38</v>
      </c>
    </row>
    <row r="77" spans="1:10" x14ac:dyDescent="0.2">
      <c r="A77" s="120"/>
      <c r="B77" s="90">
        <v>8</v>
      </c>
      <c r="C77" s="90" t="s">
        <v>38</v>
      </c>
      <c r="D77" s="91" t="s">
        <v>38</v>
      </c>
      <c r="G77" s="120"/>
      <c r="H77" s="30">
        <v>6</v>
      </c>
      <c r="I77" s="30" t="s">
        <v>38</v>
      </c>
      <c r="J77" s="46" t="s">
        <v>38</v>
      </c>
    </row>
    <row r="78" spans="1:10" x14ac:dyDescent="0.2">
      <c r="A78" s="120"/>
      <c r="B78" s="90">
        <v>9</v>
      </c>
      <c r="C78" s="90" t="s">
        <v>38</v>
      </c>
      <c r="D78" s="91" t="s">
        <v>38</v>
      </c>
      <c r="G78" s="120"/>
      <c r="H78" s="30">
        <v>7</v>
      </c>
      <c r="I78" s="30" t="s">
        <v>38</v>
      </c>
      <c r="J78" s="46" t="s">
        <v>38</v>
      </c>
    </row>
    <row r="79" spans="1:10" x14ac:dyDescent="0.2">
      <c r="A79" s="120"/>
      <c r="B79" s="90">
        <v>10</v>
      </c>
      <c r="C79" s="90" t="s">
        <v>38</v>
      </c>
      <c r="D79" s="91" t="s">
        <v>38</v>
      </c>
      <c r="G79" s="120"/>
      <c r="H79" s="30">
        <v>8</v>
      </c>
      <c r="I79" s="33" t="s">
        <v>39</v>
      </c>
      <c r="J79" s="46" t="s">
        <v>38</v>
      </c>
    </row>
    <row r="80" spans="1:10" x14ac:dyDescent="0.2">
      <c r="A80" s="120"/>
      <c r="B80" s="90">
        <v>11</v>
      </c>
      <c r="C80" s="90" t="s">
        <v>38</v>
      </c>
      <c r="D80" s="91" t="s">
        <v>38</v>
      </c>
      <c r="G80" s="120"/>
      <c r="H80" s="30">
        <v>9</v>
      </c>
      <c r="I80" s="30" t="s">
        <v>38</v>
      </c>
      <c r="J80" s="46" t="s">
        <v>38</v>
      </c>
    </row>
    <row r="81" spans="1:10" x14ac:dyDescent="0.2">
      <c r="A81" s="120"/>
      <c r="B81" s="90">
        <v>12</v>
      </c>
      <c r="C81" s="90" t="s">
        <v>38</v>
      </c>
      <c r="D81" s="91" t="s">
        <v>38</v>
      </c>
      <c r="G81" s="120"/>
      <c r="H81" s="30">
        <v>10</v>
      </c>
      <c r="I81" s="30" t="s">
        <v>38</v>
      </c>
      <c r="J81" s="46" t="s">
        <v>38</v>
      </c>
    </row>
    <row r="82" spans="1:10" x14ac:dyDescent="0.2">
      <c r="A82" s="121"/>
      <c r="B82" s="93">
        <v>13</v>
      </c>
      <c r="C82" s="93" t="s">
        <v>38</v>
      </c>
      <c r="D82" s="94" t="s">
        <v>38</v>
      </c>
      <c r="G82" s="120"/>
      <c r="H82" s="30">
        <v>11</v>
      </c>
      <c r="I82" s="30" t="s">
        <v>38</v>
      </c>
      <c r="J82" s="46" t="s">
        <v>38</v>
      </c>
    </row>
    <row r="83" spans="1:10" x14ac:dyDescent="0.2">
      <c r="A83" s="119">
        <v>5</v>
      </c>
      <c r="B83" s="87">
        <v>1</v>
      </c>
      <c r="C83" s="87" t="s">
        <v>38</v>
      </c>
      <c r="D83" s="88" t="s">
        <v>38</v>
      </c>
      <c r="G83" s="120"/>
      <c r="H83" s="30">
        <v>12</v>
      </c>
      <c r="I83" s="30" t="s">
        <v>38</v>
      </c>
      <c r="J83" s="47" t="s">
        <v>41</v>
      </c>
    </row>
    <row r="84" spans="1:10" x14ac:dyDescent="0.2">
      <c r="A84" s="120"/>
      <c r="B84" s="90">
        <v>2</v>
      </c>
      <c r="C84" s="90" t="s">
        <v>38</v>
      </c>
      <c r="D84" s="38" t="s">
        <v>41</v>
      </c>
      <c r="G84" s="120"/>
      <c r="H84" s="30">
        <v>13</v>
      </c>
      <c r="I84" s="30" t="s">
        <v>38</v>
      </c>
      <c r="J84" s="46" t="s">
        <v>38</v>
      </c>
    </row>
    <row r="85" spans="1:10" x14ac:dyDescent="0.2">
      <c r="A85" s="120"/>
      <c r="B85" s="90">
        <v>3</v>
      </c>
      <c r="C85" s="90" t="s">
        <v>38</v>
      </c>
      <c r="D85" s="91" t="s">
        <v>38</v>
      </c>
      <c r="G85" s="120"/>
      <c r="H85" s="30">
        <v>14</v>
      </c>
      <c r="I85" s="30" t="s">
        <v>38</v>
      </c>
      <c r="J85" s="46" t="s">
        <v>38</v>
      </c>
    </row>
    <row r="86" spans="1:10" x14ac:dyDescent="0.2">
      <c r="A86" s="120"/>
      <c r="B86" s="90">
        <v>4</v>
      </c>
      <c r="C86" s="90" t="s">
        <v>38</v>
      </c>
      <c r="D86" s="91" t="s">
        <v>38</v>
      </c>
      <c r="G86" s="120"/>
      <c r="H86" s="30">
        <v>15</v>
      </c>
      <c r="I86" s="30" t="s">
        <v>38</v>
      </c>
      <c r="J86" s="46" t="s">
        <v>38</v>
      </c>
    </row>
    <row r="87" spans="1:10" x14ac:dyDescent="0.2">
      <c r="A87" s="120"/>
      <c r="B87" s="90">
        <v>5</v>
      </c>
      <c r="C87" s="90" t="s">
        <v>38</v>
      </c>
      <c r="D87" s="91" t="s">
        <v>38</v>
      </c>
      <c r="G87" s="121"/>
      <c r="H87" s="40">
        <v>16</v>
      </c>
      <c r="I87" s="41" t="s">
        <v>41</v>
      </c>
      <c r="J87" s="48" t="s">
        <v>41</v>
      </c>
    </row>
    <row r="88" spans="1:10" x14ac:dyDescent="0.2">
      <c r="A88" s="120"/>
      <c r="B88" s="90">
        <v>6</v>
      </c>
      <c r="C88" s="90" t="s">
        <v>38</v>
      </c>
      <c r="D88" s="91" t="s">
        <v>38</v>
      </c>
      <c r="G88" s="120">
        <v>5</v>
      </c>
      <c r="H88" s="30">
        <v>1</v>
      </c>
      <c r="I88" s="33" t="s">
        <v>39</v>
      </c>
      <c r="J88" s="46" t="s">
        <v>38</v>
      </c>
    </row>
    <row r="89" spans="1:10" x14ac:dyDescent="0.2">
      <c r="A89" s="120"/>
      <c r="B89" s="90">
        <v>7</v>
      </c>
      <c r="C89" s="90" t="s">
        <v>38</v>
      </c>
      <c r="D89" s="91" t="s">
        <v>38</v>
      </c>
      <c r="G89" s="120"/>
      <c r="H89" s="30">
        <v>2</v>
      </c>
      <c r="I89" s="30" t="s">
        <v>38</v>
      </c>
      <c r="J89" s="47" t="s">
        <v>41</v>
      </c>
    </row>
    <row r="90" spans="1:10" x14ac:dyDescent="0.2">
      <c r="A90" s="120"/>
      <c r="B90" s="90">
        <v>8</v>
      </c>
      <c r="C90" s="90" t="s">
        <v>38</v>
      </c>
      <c r="D90" s="91" t="s">
        <v>38</v>
      </c>
      <c r="G90" s="120"/>
      <c r="H90" s="30">
        <v>3</v>
      </c>
      <c r="I90" s="30" t="s">
        <v>38</v>
      </c>
      <c r="J90" s="46" t="s">
        <v>38</v>
      </c>
    </row>
    <row r="91" spans="1:10" x14ac:dyDescent="0.2">
      <c r="A91" s="120"/>
      <c r="B91" s="90">
        <v>9</v>
      </c>
      <c r="C91" s="90" t="s">
        <v>38</v>
      </c>
      <c r="D91" s="91" t="s">
        <v>38</v>
      </c>
      <c r="G91" s="120"/>
      <c r="H91" s="30">
        <v>4</v>
      </c>
      <c r="I91" s="30" t="s">
        <v>38</v>
      </c>
      <c r="J91" s="46" t="s">
        <v>38</v>
      </c>
    </row>
    <row r="92" spans="1:10" x14ac:dyDescent="0.2">
      <c r="A92" s="120"/>
      <c r="B92" s="90">
        <v>10</v>
      </c>
      <c r="C92" s="90" t="s">
        <v>38</v>
      </c>
      <c r="D92" s="91" t="s">
        <v>38</v>
      </c>
      <c r="G92" s="120"/>
      <c r="H92" s="30">
        <v>5</v>
      </c>
      <c r="I92" s="30" t="s">
        <v>38</v>
      </c>
      <c r="J92" s="46" t="s">
        <v>38</v>
      </c>
    </row>
    <row r="93" spans="1:10" x14ac:dyDescent="0.2">
      <c r="A93" s="120"/>
      <c r="B93" s="90">
        <v>11</v>
      </c>
      <c r="C93" s="90" t="s">
        <v>38</v>
      </c>
      <c r="D93" s="91" t="s">
        <v>38</v>
      </c>
      <c r="G93" s="120"/>
      <c r="H93" s="30">
        <v>6</v>
      </c>
      <c r="I93" s="30" t="s">
        <v>38</v>
      </c>
      <c r="J93" s="46" t="s">
        <v>38</v>
      </c>
    </row>
    <row r="94" spans="1:10" x14ac:dyDescent="0.2">
      <c r="A94" s="120"/>
      <c r="B94" s="90">
        <v>12</v>
      </c>
      <c r="C94" s="90" t="s">
        <v>38</v>
      </c>
      <c r="D94" s="91" t="s">
        <v>38</v>
      </c>
      <c r="G94" s="120"/>
      <c r="H94" s="30">
        <v>7</v>
      </c>
      <c r="I94" s="30" t="s">
        <v>38</v>
      </c>
      <c r="J94" s="47" t="s">
        <v>41</v>
      </c>
    </row>
    <row r="95" spans="1:10" x14ac:dyDescent="0.2">
      <c r="A95" s="120"/>
      <c r="B95" s="90">
        <v>13</v>
      </c>
      <c r="C95" s="90" t="s">
        <v>38</v>
      </c>
      <c r="D95" s="91" t="s">
        <v>38</v>
      </c>
      <c r="G95" s="120"/>
      <c r="H95" s="30">
        <v>8</v>
      </c>
      <c r="I95" s="30" t="s">
        <v>38</v>
      </c>
      <c r="J95" s="46" t="s">
        <v>38</v>
      </c>
    </row>
    <row r="96" spans="1:10" x14ac:dyDescent="0.2">
      <c r="A96" s="120"/>
      <c r="B96" s="90">
        <v>14</v>
      </c>
      <c r="C96" s="90" t="s">
        <v>38</v>
      </c>
      <c r="D96" s="91" t="s">
        <v>38</v>
      </c>
      <c r="G96" s="120"/>
      <c r="H96" s="30">
        <v>9</v>
      </c>
      <c r="I96" s="30" t="s">
        <v>38</v>
      </c>
      <c r="J96" s="46" t="s">
        <v>38</v>
      </c>
    </row>
    <row r="97" spans="1:10" x14ac:dyDescent="0.2">
      <c r="A97" s="121"/>
      <c r="B97" s="93">
        <v>15</v>
      </c>
      <c r="C97" s="93" t="s">
        <v>38</v>
      </c>
      <c r="D97" s="94" t="s">
        <v>38</v>
      </c>
      <c r="G97" s="120"/>
      <c r="H97" s="30">
        <v>10</v>
      </c>
      <c r="I97" s="30" t="s">
        <v>38</v>
      </c>
      <c r="J97" s="46" t="s">
        <v>38</v>
      </c>
    </row>
    <row r="98" spans="1:10" x14ac:dyDescent="0.2">
      <c r="G98" s="120"/>
      <c r="H98" s="30">
        <v>11</v>
      </c>
      <c r="I98" s="30" t="s">
        <v>38</v>
      </c>
      <c r="J98" s="46" t="s">
        <v>38</v>
      </c>
    </row>
    <row r="99" spans="1:10" x14ac:dyDescent="0.2">
      <c r="G99" s="120"/>
      <c r="H99" s="30">
        <v>12</v>
      </c>
      <c r="I99" s="30" t="s">
        <v>38</v>
      </c>
      <c r="J99" s="46" t="s">
        <v>38</v>
      </c>
    </row>
    <row r="100" spans="1:10" x14ac:dyDescent="0.2">
      <c r="G100" s="120"/>
      <c r="H100" s="30">
        <v>13</v>
      </c>
      <c r="I100" s="30" t="s">
        <v>38</v>
      </c>
      <c r="J100" s="46" t="s">
        <v>38</v>
      </c>
    </row>
    <row r="101" spans="1:10" x14ac:dyDescent="0.2">
      <c r="G101" s="120"/>
      <c r="H101" s="30">
        <v>14</v>
      </c>
      <c r="I101" s="30" t="s">
        <v>38</v>
      </c>
      <c r="J101" s="46" t="s">
        <v>38</v>
      </c>
    </row>
    <row r="102" spans="1:10" x14ac:dyDescent="0.2">
      <c r="G102" s="120"/>
      <c r="H102" s="30">
        <v>15</v>
      </c>
      <c r="I102" s="30" t="s">
        <v>38</v>
      </c>
      <c r="J102" s="47" t="s">
        <v>41</v>
      </c>
    </row>
    <row r="103" spans="1:10" x14ac:dyDescent="0.2">
      <c r="G103" s="120"/>
      <c r="H103" s="30">
        <v>16</v>
      </c>
      <c r="I103" s="30" t="s">
        <v>38</v>
      </c>
      <c r="J103" s="46" t="s">
        <v>38</v>
      </c>
    </row>
    <row r="104" spans="1:10" x14ac:dyDescent="0.2">
      <c r="G104" s="120"/>
      <c r="H104" s="30">
        <v>17</v>
      </c>
      <c r="I104" s="30" t="s">
        <v>38</v>
      </c>
      <c r="J104" s="37" t="s">
        <v>40</v>
      </c>
    </row>
    <row r="105" spans="1:10" x14ac:dyDescent="0.2">
      <c r="G105" s="120"/>
      <c r="H105" s="30">
        <v>18</v>
      </c>
      <c r="I105" s="30" t="s">
        <v>38</v>
      </c>
      <c r="J105" s="46" t="s">
        <v>38</v>
      </c>
    </row>
    <row r="106" spans="1:10" x14ac:dyDescent="0.2">
      <c r="G106" s="120"/>
      <c r="H106" s="30">
        <v>19</v>
      </c>
      <c r="I106" s="30" t="s">
        <v>38</v>
      </c>
      <c r="J106" s="46" t="s">
        <v>38</v>
      </c>
    </row>
    <row r="107" spans="1:10" x14ac:dyDescent="0.2">
      <c r="G107" s="120"/>
      <c r="H107" s="30">
        <v>20</v>
      </c>
      <c r="I107" s="30" t="s">
        <v>38</v>
      </c>
      <c r="J107" s="46" t="s">
        <v>38</v>
      </c>
    </row>
    <row r="108" spans="1:10" x14ac:dyDescent="0.2">
      <c r="G108" s="120"/>
      <c r="H108" s="30">
        <v>21</v>
      </c>
      <c r="I108" s="35" t="s">
        <v>40</v>
      </c>
      <c r="J108" s="46" t="s">
        <v>38</v>
      </c>
    </row>
    <row r="109" spans="1:10" x14ac:dyDescent="0.2">
      <c r="G109" s="120"/>
      <c r="H109" s="30">
        <v>22</v>
      </c>
      <c r="I109" s="30" t="s">
        <v>38</v>
      </c>
      <c r="J109" s="46" t="s">
        <v>38</v>
      </c>
    </row>
    <row r="110" spans="1:10" x14ac:dyDescent="0.2">
      <c r="G110" s="120"/>
      <c r="H110" s="30">
        <v>23</v>
      </c>
      <c r="I110" s="33" t="s">
        <v>39</v>
      </c>
      <c r="J110" s="46" t="s">
        <v>38</v>
      </c>
    </row>
    <row r="111" spans="1:10" x14ac:dyDescent="0.2">
      <c r="G111" s="120"/>
      <c r="H111" s="30">
        <v>24</v>
      </c>
      <c r="I111" s="30" t="s">
        <v>38</v>
      </c>
      <c r="J111" s="46" t="s">
        <v>38</v>
      </c>
    </row>
    <row r="112" spans="1:10" x14ac:dyDescent="0.2">
      <c r="G112" s="120"/>
      <c r="H112" s="30">
        <v>25</v>
      </c>
      <c r="I112" s="30" t="s">
        <v>38</v>
      </c>
      <c r="J112" s="46" t="s">
        <v>38</v>
      </c>
    </row>
    <row r="113" spans="7:10" x14ac:dyDescent="0.2">
      <c r="G113" s="120"/>
      <c r="H113" s="30">
        <v>26</v>
      </c>
      <c r="I113" s="30" t="s">
        <v>38</v>
      </c>
      <c r="J113" s="46" t="s">
        <v>38</v>
      </c>
    </row>
    <row r="114" spans="7:10" x14ac:dyDescent="0.2">
      <c r="G114" s="121"/>
      <c r="H114" s="40">
        <v>27</v>
      </c>
      <c r="I114" s="42" t="s">
        <v>39</v>
      </c>
      <c r="J114" s="49" t="s">
        <v>38</v>
      </c>
    </row>
  </sheetData>
  <mergeCells count="2">
    <mergeCell ref="A1:D1"/>
    <mergeCell ref="G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024A-0709-204B-A833-576E376995BB}">
  <dimension ref="A1:Q102"/>
  <sheetViews>
    <sheetView topLeftCell="A33" zoomScaleNormal="100" workbookViewId="0">
      <selection activeCell="J26" sqref="J26"/>
    </sheetView>
  </sheetViews>
  <sheetFormatPr baseColWidth="10" defaultRowHeight="16" x14ac:dyDescent="0.2"/>
  <cols>
    <col min="1" max="1" width="12.1640625" style="85" bestFit="1" customWidth="1"/>
    <col min="2" max="2" width="12.5" style="85" bestFit="1" customWidth="1"/>
    <col min="3" max="3" width="29.1640625" style="85" bestFit="1" customWidth="1"/>
    <col min="4" max="4" width="23" style="85" bestFit="1" customWidth="1"/>
    <col min="5" max="5" width="27.83203125" style="15" bestFit="1" customWidth="1"/>
    <col min="6" max="6" width="12.1640625" style="15" bestFit="1" customWidth="1"/>
    <col min="7" max="7" width="12.5" style="15" bestFit="1" customWidth="1"/>
    <col min="8" max="8" width="29.1640625" style="15" bestFit="1" customWidth="1"/>
    <col min="9" max="9" width="23" style="85" bestFit="1" customWidth="1"/>
    <col min="10" max="10" width="56.1640625" style="15" bestFit="1" customWidth="1"/>
    <col min="11" max="11" width="19.1640625" style="15" bestFit="1" customWidth="1"/>
    <col min="12" max="12" width="10.5" style="15" bestFit="1" customWidth="1"/>
    <col min="13" max="13" width="14.83203125" style="15" bestFit="1" customWidth="1"/>
    <col min="14" max="14" width="27.83203125" style="15" bestFit="1" customWidth="1"/>
    <col min="15" max="15" width="28.83203125" style="15" bestFit="1" customWidth="1"/>
    <col min="16" max="16" width="35.5" style="15" bestFit="1" customWidth="1"/>
    <col min="17" max="17" width="23.33203125" style="15" bestFit="1" customWidth="1"/>
    <col min="18" max="16384" width="10.83203125" style="85"/>
  </cols>
  <sheetData>
    <row r="1" spans="1:17" x14ac:dyDescent="0.2">
      <c r="A1" s="151" t="s">
        <v>14</v>
      </c>
      <c r="B1" s="152"/>
      <c r="C1" s="152"/>
      <c r="D1" s="153"/>
      <c r="E1" s="29"/>
      <c r="F1" s="151" t="s">
        <v>15</v>
      </c>
      <c r="G1" s="152"/>
      <c r="H1" s="152"/>
      <c r="I1" s="153"/>
      <c r="K1" s="29"/>
      <c r="L1" s="29"/>
      <c r="M1" s="29"/>
      <c r="N1" s="29"/>
      <c r="O1" s="29"/>
      <c r="P1" s="29"/>
      <c r="Q1" s="29"/>
    </row>
    <row r="2" spans="1:17" x14ac:dyDescent="0.2">
      <c r="A2" s="2" t="s">
        <v>52</v>
      </c>
      <c r="B2" s="2" t="s">
        <v>42</v>
      </c>
      <c r="C2" s="2" t="s">
        <v>43</v>
      </c>
      <c r="D2" s="50" t="s">
        <v>44</v>
      </c>
      <c r="E2" s="29"/>
      <c r="F2" s="2" t="s">
        <v>52</v>
      </c>
      <c r="G2" s="2" t="s">
        <v>42</v>
      </c>
      <c r="H2" s="2" t="s">
        <v>43</v>
      </c>
      <c r="I2" s="50" t="s">
        <v>44</v>
      </c>
      <c r="J2" s="29"/>
      <c r="K2" s="29"/>
      <c r="N2" s="29"/>
      <c r="O2" s="29"/>
    </row>
    <row r="3" spans="1:17" x14ac:dyDescent="0.2">
      <c r="A3" s="119">
        <v>1</v>
      </c>
      <c r="B3" s="87">
        <v>1</v>
      </c>
      <c r="C3" s="87">
        <v>230.45499999999998</v>
      </c>
      <c r="D3" s="122">
        <f>AVERAGE(C3:C12)</f>
        <v>154.01060000000001</v>
      </c>
      <c r="F3" s="119">
        <v>1</v>
      </c>
      <c r="G3" s="39">
        <v>1</v>
      </c>
      <c r="H3" s="87">
        <v>110.294</v>
      </c>
      <c r="I3" s="122">
        <f>AVERAGE(H3:H12)</f>
        <v>104.94749999999999</v>
      </c>
      <c r="N3" s="78"/>
      <c r="O3" s="78"/>
    </row>
    <row r="4" spans="1:17" x14ac:dyDescent="0.2">
      <c r="A4" s="120"/>
      <c r="B4" s="90">
        <v>2</v>
      </c>
      <c r="C4" s="90">
        <v>141.45499999999998</v>
      </c>
      <c r="D4" s="123"/>
      <c r="F4" s="120"/>
      <c r="G4" s="30">
        <v>2</v>
      </c>
      <c r="H4" s="90">
        <v>73.293999999999997</v>
      </c>
      <c r="I4" s="123"/>
      <c r="N4" s="78"/>
      <c r="O4" s="78"/>
    </row>
    <row r="5" spans="1:17" x14ac:dyDescent="0.2">
      <c r="A5" s="120"/>
      <c r="B5" s="90">
        <v>3</v>
      </c>
      <c r="C5" s="90">
        <v>134.351</v>
      </c>
      <c r="D5" s="123"/>
      <c r="F5" s="120"/>
      <c r="G5" s="30">
        <v>3</v>
      </c>
      <c r="H5" s="90">
        <v>77.293999999999997</v>
      </c>
      <c r="I5" s="123"/>
      <c r="N5" s="78"/>
      <c r="O5" s="78"/>
    </row>
    <row r="6" spans="1:17" x14ac:dyDescent="0.2">
      <c r="A6" s="120"/>
      <c r="B6" s="15">
        <v>4</v>
      </c>
      <c r="C6" s="90">
        <v>124.351</v>
      </c>
      <c r="D6" s="123"/>
      <c r="F6" s="120"/>
      <c r="G6" s="30">
        <v>4</v>
      </c>
      <c r="H6" s="90">
        <v>147.29400000000001</v>
      </c>
      <c r="I6" s="123"/>
      <c r="N6" s="78"/>
      <c r="O6" s="78"/>
    </row>
    <row r="7" spans="1:17" x14ac:dyDescent="0.2">
      <c r="A7" s="120"/>
      <c r="B7" s="15">
        <v>5</v>
      </c>
      <c r="C7" s="90">
        <v>181.351</v>
      </c>
      <c r="D7" s="123"/>
      <c r="F7" s="120"/>
      <c r="G7" s="30">
        <v>5</v>
      </c>
      <c r="H7" s="90">
        <v>103.294</v>
      </c>
      <c r="I7" s="123"/>
      <c r="N7" s="78"/>
      <c r="O7" s="78"/>
    </row>
    <row r="8" spans="1:17" x14ac:dyDescent="0.2">
      <c r="A8" s="120"/>
      <c r="B8" s="15">
        <v>6</v>
      </c>
      <c r="C8" s="90">
        <v>191.351</v>
      </c>
      <c r="D8" s="123"/>
      <c r="F8" s="120"/>
      <c r="G8" s="30">
        <v>6</v>
      </c>
      <c r="H8" s="90">
        <v>133.29400000000001</v>
      </c>
      <c r="I8" s="123"/>
      <c r="N8" s="78"/>
      <c r="O8" s="78"/>
    </row>
    <row r="9" spans="1:17" x14ac:dyDescent="0.2">
      <c r="A9" s="120"/>
      <c r="B9" s="15">
        <v>7</v>
      </c>
      <c r="C9" s="90">
        <v>150.44800000000001</v>
      </c>
      <c r="D9" s="123"/>
      <c r="F9" s="120"/>
      <c r="G9" s="30">
        <v>7</v>
      </c>
      <c r="H9" s="90">
        <v>120.294</v>
      </c>
      <c r="I9" s="123"/>
      <c r="N9" s="78"/>
      <c r="O9" s="78"/>
    </row>
    <row r="10" spans="1:17" x14ac:dyDescent="0.2">
      <c r="A10" s="120"/>
      <c r="B10" s="15">
        <v>8</v>
      </c>
      <c r="C10" s="90">
        <v>156.44800000000001</v>
      </c>
      <c r="D10" s="123"/>
      <c r="F10" s="120"/>
      <c r="G10" s="30">
        <v>8</v>
      </c>
      <c r="H10" s="90">
        <v>77.138999999999996</v>
      </c>
      <c r="I10" s="123"/>
      <c r="N10" s="78"/>
      <c r="O10" s="78"/>
    </row>
    <row r="11" spans="1:17" x14ac:dyDescent="0.2">
      <c r="A11" s="120"/>
      <c r="B11" s="15">
        <v>9</v>
      </c>
      <c r="C11" s="90">
        <v>136.44800000000001</v>
      </c>
      <c r="D11" s="123"/>
      <c r="F11" s="120"/>
      <c r="G11" s="30">
        <v>9</v>
      </c>
      <c r="H11" s="90">
        <v>107.139</v>
      </c>
      <c r="I11" s="123"/>
      <c r="N11" s="78"/>
      <c r="O11" s="78"/>
    </row>
    <row r="12" spans="1:17" x14ac:dyDescent="0.2">
      <c r="A12" s="121"/>
      <c r="B12" s="93">
        <v>10</v>
      </c>
      <c r="C12" s="93">
        <v>93.448000000000008</v>
      </c>
      <c r="D12" s="124"/>
      <c r="F12" s="121"/>
      <c r="G12" s="40">
        <v>10</v>
      </c>
      <c r="H12" s="93">
        <v>100.139</v>
      </c>
      <c r="I12" s="124"/>
      <c r="N12" s="78"/>
      <c r="O12" s="78"/>
    </row>
    <row r="13" spans="1:17" x14ac:dyDescent="0.2">
      <c r="A13" s="119">
        <v>2</v>
      </c>
      <c r="B13" s="87">
        <v>1</v>
      </c>
      <c r="C13" s="87">
        <v>187.63200000000001</v>
      </c>
      <c r="D13" s="122">
        <f>AVERAGE(C13:C22)</f>
        <v>107.36880000000001</v>
      </c>
      <c r="F13" s="119">
        <v>2</v>
      </c>
      <c r="G13" s="87">
        <v>1</v>
      </c>
      <c r="H13" s="87">
        <v>130.857</v>
      </c>
      <c r="I13" s="122">
        <f>AVERAGE(H13:H22)</f>
        <v>123.9799</v>
      </c>
    </row>
    <row r="14" spans="1:17" x14ac:dyDescent="0.2">
      <c r="A14" s="120"/>
      <c r="B14" s="15">
        <v>2</v>
      </c>
      <c r="C14" s="90">
        <v>114.63200000000001</v>
      </c>
      <c r="D14" s="123"/>
      <c r="F14" s="120"/>
      <c r="G14" s="90">
        <v>2</v>
      </c>
      <c r="H14" s="90">
        <v>134.857</v>
      </c>
      <c r="I14" s="123"/>
    </row>
    <row r="15" spans="1:17" x14ac:dyDescent="0.2">
      <c r="A15" s="120"/>
      <c r="B15" s="15">
        <v>3</v>
      </c>
      <c r="C15" s="90">
        <v>159.28200000000001</v>
      </c>
      <c r="D15" s="123"/>
      <c r="F15" s="120"/>
      <c r="G15" s="90">
        <v>3</v>
      </c>
      <c r="H15" s="90">
        <v>114.857</v>
      </c>
      <c r="I15" s="123"/>
    </row>
    <row r="16" spans="1:17" x14ac:dyDescent="0.2">
      <c r="A16" s="120"/>
      <c r="B16" s="15">
        <v>4</v>
      </c>
      <c r="C16" s="90">
        <v>89.281999999999996</v>
      </c>
      <c r="D16" s="123"/>
      <c r="F16" s="120"/>
      <c r="G16" s="15">
        <v>4</v>
      </c>
      <c r="H16" s="90">
        <v>181.34299999999999</v>
      </c>
      <c r="I16" s="123"/>
    </row>
    <row r="17" spans="1:9" x14ac:dyDescent="0.2">
      <c r="A17" s="120"/>
      <c r="B17" s="15">
        <v>5</v>
      </c>
      <c r="C17" s="90">
        <v>92.281999999999996</v>
      </c>
      <c r="D17" s="123"/>
      <c r="F17" s="120"/>
      <c r="G17" s="15">
        <v>5</v>
      </c>
      <c r="H17" s="90">
        <v>141.34299999999999</v>
      </c>
      <c r="I17" s="123"/>
    </row>
    <row r="18" spans="1:9" x14ac:dyDescent="0.2">
      <c r="A18" s="120"/>
      <c r="B18" s="15">
        <v>6</v>
      </c>
      <c r="C18" s="90">
        <v>129.28200000000001</v>
      </c>
      <c r="D18" s="123"/>
      <c r="F18" s="120"/>
      <c r="G18" s="15">
        <v>6</v>
      </c>
      <c r="H18" s="90">
        <v>94</v>
      </c>
      <c r="I18" s="123"/>
    </row>
    <row r="19" spans="1:9" x14ac:dyDescent="0.2">
      <c r="A19" s="120"/>
      <c r="B19" s="15">
        <v>7</v>
      </c>
      <c r="C19" s="90">
        <v>91.323999999999998</v>
      </c>
      <c r="D19" s="123"/>
      <c r="F19" s="120"/>
      <c r="G19" s="15">
        <v>7</v>
      </c>
      <c r="H19" s="90">
        <v>131</v>
      </c>
      <c r="I19" s="123"/>
    </row>
    <row r="20" spans="1:9" x14ac:dyDescent="0.2">
      <c r="A20" s="120"/>
      <c r="B20" s="15">
        <v>8</v>
      </c>
      <c r="C20" s="90">
        <v>64.323999999999998</v>
      </c>
      <c r="D20" s="123"/>
      <c r="F20" s="120"/>
      <c r="G20" s="15">
        <v>8</v>
      </c>
      <c r="H20" s="90">
        <v>121</v>
      </c>
      <c r="I20" s="123"/>
    </row>
    <row r="21" spans="1:9" x14ac:dyDescent="0.2">
      <c r="A21" s="120"/>
      <c r="B21" s="15">
        <v>9</v>
      </c>
      <c r="C21" s="90">
        <v>74.323999999999998</v>
      </c>
      <c r="D21" s="123"/>
      <c r="F21" s="120"/>
      <c r="G21" s="15">
        <v>9</v>
      </c>
      <c r="H21" s="90">
        <v>88.771000000000001</v>
      </c>
      <c r="I21" s="123"/>
    </row>
    <row r="22" spans="1:9" x14ac:dyDescent="0.2">
      <c r="A22" s="121"/>
      <c r="B22" s="93">
        <v>10</v>
      </c>
      <c r="C22" s="93">
        <v>71.323999999999998</v>
      </c>
      <c r="D22" s="124"/>
      <c r="F22" s="121"/>
      <c r="G22" s="93">
        <v>10</v>
      </c>
      <c r="H22" s="93">
        <v>101.771</v>
      </c>
      <c r="I22" s="124"/>
    </row>
    <row r="23" spans="1:9" x14ac:dyDescent="0.2">
      <c r="A23" s="119">
        <v>3</v>
      </c>
      <c r="B23" s="17">
        <v>1</v>
      </c>
      <c r="C23" s="87">
        <v>130.10300000000001</v>
      </c>
      <c r="D23" s="122">
        <f>AVERAGE(C23:C32)</f>
        <v>125.3708</v>
      </c>
      <c r="F23" s="119">
        <v>3</v>
      </c>
      <c r="G23" s="17">
        <v>1</v>
      </c>
      <c r="H23" s="87">
        <v>124.31</v>
      </c>
      <c r="I23" s="122">
        <f>AVERAGE(H23:H32)</f>
        <v>147.97780000000003</v>
      </c>
    </row>
    <row r="24" spans="1:9" x14ac:dyDescent="0.2">
      <c r="A24" s="120"/>
      <c r="B24" s="15">
        <v>2</v>
      </c>
      <c r="C24" s="90">
        <v>137.10300000000001</v>
      </c>
      <c r="D24" s="123"/>
      <c r="F24" s="120"/>
      <c r="G24" s="15">
        <v>2</v>
      </c>
      <c r="H24" s="90">
        <v>174.31</v>
      </c>
      <c r="I24" s="123"/>
    </row>
    <row r="25" spans="1:9" x14ac:dyDescent="0.2">
      <c r="A25" s="120"/>
      <c r="B25" s="15">
        <v>3</v>
      </c>
      <c r="C25" s="90">
        <v>199.667</v>
      </c>
      <c r="D25" s="123"/>
      <c r="F25" s="120"/>
      <c r="G25" s="15">
        <v>3</v>
      </c>
      <c r="H25" s="90">
        <v>192.393</v>
      </c>
      <c r="I25" s="123"/>
    </row>
    <row r="26" spans="1:9" x14ac:dyDescent="0.2">
      <c r="A26" s="120"/>
      <c r="B26" s="15">
        <v>4</v>
      </c>
      <c r="C26" s="90">
        <v>212.667</v>
      </c>
      <c r="D26" s="123"/>
      <c r="F26" s="120"/>
      <c r="G26" s="15">
        <v>4</v>
      </c>
      <c r="H26" s="90">
        <v>108.393</v>
      </c>
      <c r="I26" s="123"/>
    </row>
    <row r="27" spans="1:9" x14ac:dyDescent="0.2">
      <c r="A27" s="120"/>
      <c r="B27" s="15">
        <v>5</v>
      </c>
      <c r="C27" s="90">
        <v>148.60599999999999</v>
      </c>
      <c r="D27" s="123"/>
      <c r="F27" s="120"/>
      <c r="G27" s="15">
        <v>5</v>
      </c>
      <c r="H27" s="90">
        <v>135.393</v>
      </c>
      <c r="I27" s="123"/>
    </row>
    <row r="28" spans="1:9" x14ac:dyDescent="0.2">
      <c r="A28" s="120"/>
      <c r="B28" s="15">
        <v>6</v>
      </c>
      <c r="C28" s="90">
        <v>115.60599999999999</v>
      </c>
      <c r="D28" s="123"/>
      <c r="F28" s="120"/>
      <c r="G28" s="15">
        <v>6</v>
      </c>
      <c r="H28" s="90">
        <v>138.393</v>
      </c>
      <c r="I28" s="123"/>
    </row>
    <row r="29" spans="1:9" x14ac:dyDescent="0.2">
      <c r="A29" s="120"/>
      <c r="B29" s="15">
        <v>7</v>
      </c>
      <c r="C29" s="90">
        <v>80.489000000000004</v>
      </c>
      <c r="D29" s="123"/>
      <c r="F29" s="120"/>
      <c r="G29" s="15">
        <v>7</v>
      </c>
      <c r="H29" s="90">
        <v>148.393</v>
      </c>
      <c r="I29" s="123"/>
    </row>
    <row r="30" spans="1:9" x14ac:dyDescent="0.2">
      <c r="A30" s="120"/>
      <c r="B30" s="15">
        <v>8</v>
      </c>
      <c r="C30" s="90">
        <v>81.489000000000004</v>
      </c>
      <c r="D30" s="123"/>
      <c r="F30" s="120"/>
      <c r="G30" s="15">
        <v>8</v>
      </c>
      <c r="H30" s="90">
        <v>153.73099999999999</v>
      </c>
      <c r="I30" s="123"/>
    </row>
    <row r="31" spans="1:9" x14ac:dyDescent="0.2">
      <c r="A31" s="120"/>
      <c r="B31" s="15">
        <v>9</v>
      </c>
      <c r="C31" s="90">
        <v>87.489000000000004</v>
      </c>
      <c r="D31" s="123"/>
      <c r="F31" s="120"/>
      <c r="G31" s="15">
        <v>9</v>
      </c>
      <c r="H31" s="90">
        <v>140.73099999999999</v>
      </c>
      <c r="I31" s="123"/>
    </row>
    <row r="32" spans="1:9" x14ac:dyDescent="0.2">
      <c r="A32" s="121"/>
      <c r="B32" s="22">
        <v>10</v>
      </c>
      <c r="C32" s="93">
        <v>60.488999999999997</v>
      </c>
      <c r="D32" s="124"/>
      <c r="F32" s="121"/>
      <c r="G32" s="22">
        <v>10</v>
      </c>
      <c r="H32" s="93">
        <v>163.73099999999999</v>
      </c>
      <c r="I32" s="124"/>
    </row>
    <row r="33" spans="1:15" x14ac:dyDescent="0.2">
      <c r="A33" s="119">
        <v>4</v>
      </c>
      <c r="B33" s="39">
        <v>1</v>
      </c>
      <c r="C33" s="87">
        <v>102.345</v>
      </c>
      <c r="D33" s="122">
        <f>AVERAGE(C33:C42)</f>
        <v>95.19850000000001</v>
      </c>
      <c r="E33" s="78"/>
      <c r="F33" s="119">
        <v>4</v>
      </c>
      <c r="G33" s="17">
        <v>1</v>
      </c>
      <c r="H33" s="87">
        <v>147.09700000000001</v>
      </c>
      <c r="I33" s="122">
        <f>AVERAGE(H33:H42)</f>
        <v>87.807699999999997</v>
      </c>
    </row>
    <row r="34" spans="1:15" x14ac:dyDescent="0.2">
      <c r="A34" s="120"/>
      <c r="B34" s="30">
        <v>2</v>
      </c>
      <c r="C34" s="90">
        <v>92.344999999999999</v>
      </c>
      <c r="D34" s="123"/>
      <c r="E34" s="78"/>
      <c r="F34" s="120"/>
      <c r="G34" s="15">
        <v>2</v>
      </c>
      <c r="H34" s="90">
        <v>97.37</v>
      </c>
      <c r="I34" s="123"/>
    </row>
    <row r="35" spans="1:15" x14ac:dyDescent="0.2">
      <c r="A35" s="120"/>
      <c r="B35" s="30">
        <v>3</v>
      </c>
      <c r="C35" s="90">
        <v>88.344999999999999</v>
      </c>
      <c r="D35" s="123"/>
      <c r="E35" s="78"/>
      <c r="F35" s="120"/>
      <c r="G35" s="15">
        <v>3</v>
      </c>
      <c r="H35" s="90">
        <v>91.37</v>
      </c>
      <c r="I35" s="123"/>
    </row>
    <row r="36" spans="1:15" x14ac:dyDescent="0.2">
      <c r="A36" s="120"/>
      <c r="B36" s="30">
        <v>4</v>
      </c>
      <c r="C36" s="90">
        <v>136</v>
      </c>
      <c r="D36" s="123"/>
      <c r="E36" s="78"/>
      <c r="F36" s="120"/>
      <c r="G36" s="15">
        <v>4</v>
      </c>
      <c r="H36" s="90">
        <v>71.37</v>
      </c>
      <c r="I36" s="123"/>
    </row>
    <row r="37" spans="1:15" x14ac:dyDescent="0.2">
      <c r="A37" s="120"/>
      <c r="B37" s="30">
        <v>5</v>
      </c>
      <c r="C37" s="90">
        <v>140</v>
      </c>
      <c r="D37" s="123"/>
      <c r="E37" s="78"/>
      <c r="F37" s="120"/>
      <c r="G37" s="15">
        <v>5</v>
      </c>
      <c r="H37" s="90">
        <v>108.37</v>
      </c>
      <c r="I37" s="123"/>
    </row>
    <row r="38" spans="1:15" x14ac:dyDescent="0.2">
      <c r="A38" s="120"/>
      <c r="B38" s="30">
        <v>6</v>
      </c>
      <c r="C38" s="90">
        <v>67.19</v>
      </c>
      <c r="D38" s="123"/>
      <c r="E38" s="78"/>
      <c r="F38" s="120"/>
      <c r="G38" s="15">
        <v>6</v>
      </c>
      <c r="H38" s="90">
        <v>62.5</v>
      </c>
      <c r="I38" s="123"/>
    </row>
    <row r="39" spans="1:15" x14ac:dyDescent="0.2">
      <c r="A39" s="120"/>
      <c r="B39" s="30">
        <v>7</v>
      </c>
      <c r="C39" s="90">
        <v>87.19</v>
      </c>
      <c r="D39" s="123"/>
      <c r="E39" s="78"/>
      <c r="F39" s="120"/>
      <c r="G39" s="15">
        <v>7</v>
      </c>
      <c r="H39" s="90">
        <v>82.5</v>
      </c>
      <c r="I39" s="123"/>
    </row>
    <row r="40" spans="1:15" x14ac:dyDescent="0.2">
      <c r="A40" s="120"/>
      <c r="B40" s="30">
        <v>8</v>
      </c>
      <c r="C40" s="90">
        <v>90.19</v>
      </c>
      <c r="D40" s="123"/>
      <c r="E40" s="78"/>
      <c r="F40" s="120"/>
      <c r="G40" s="15">
        <v>8</v>
      </c>
      <c r="H40" s="90">
        <v>72.5</v>
      </c>
      <c r="I40" s="123"/>
    </row>
    <row r="41" spans="1:15" x14ac:dyDescent="0.2">
      <c r="A41" s="120"/>
      <c r="B41" s="30">
        <v>9</v>
      </c>
      <c r="C41" s="90">
        <v>64.19</v>
      </c>
      <c r="D41" s="123"/>
      <c r="E41" s="78"/>
      <c r="F41" s="120"/>
      <c r="G41" s="15">
        <v>9</v>
      </c>
      <c r="H41" s="90">
        <v>69.5</v>
      </c>
      <c r="I41" s="123"/>
    </row>
    <row r="42" spans="1:15" x14ac:dyDescent="0.2">
      <c r="A42" s="121"/>
      <c r="B42" s="40">
        <v>10</v>
      </c>
      <c r="C42" s="93">
        <v>84.19</v>
      </c>
      <c r="D42" s="124"/>
      <c r="E42" s="78"/>
      <c r="F42" s="121"/>
      <c r="G42" s="22">
        <v>10</v>
      </c>
      <c r="H42" s="93">
        <v>75.5</v>
      </c>
      <c r="I42" s="124"/>
    </row>
    <row r="43" spans="1:15" x14ac:dyDescent="0.2">
      <c r="A43" s="119">
        <v>5</v>
      </c>
      <c r="B43" s="17">
        <v>1</v>
      </c>
      <c r="C43" s="87">
        <v>139.37100000000001</v>
      </c>
      <c r="D43" s="122">
        <f>AVERAGE(C43:C52)</f>
        <v>123.9222</v>
      </c>
      <c r="F43" s="119">
        <v>5</v>
      </c>
      <c r="G43" s="39">
        <v>1</v>
      </c>
      <c r="H43" s="87">
        <v>86.667000000000002</v>
      </c>
      <c r="I43" s="122">
        <f>AVERAGE(H43:H52)</f>
        <v>69.905000000000001</v>
      </c>
      <c r="N43" s="78"/>
      <c r="O43" s="78"/>
    </row>
    <row r="44" spans="1:15" x14ac:dyDescent="0.2">
      <c r="A44" s="120"/>
      <c r="B44" s="15">
        <v>2</v>
      </c>
      <c r="C44" s="90">
        <v>149.37100000000001</v>
      </c>
      <c r="D44" s="123"/>
      <c r="F44" s="120"/>
      <c r="G44" s="30">
        <v>2</v>
      </c>
      <c r="H44" s="90">
        <v>136.667</v>
      </c>
      <c r="I44" s="123"/>
      <c r="N44" s="78"/>
      <c r="O44" s="78"/>
    </row>
    <row r="45" spans="1:15" x14ac:dyDescent="0.2">
      <c r="A45" s="120"/>
      <c r="B45" s="15">
        <v>3</v>
      </c>
      <c r="C45" s="90">
        <v>135.37100000000001</v>
      </c>
      <c r="D45" s="123"/>
      <c r="F45" s="120"/>
      <c r="G45" s="30">
        <v>3</v>
      </c>
      <c r="H45" s="90">
        <v>76.667000000000002</v>
      </c>
      <c r="I45" s="123"/>
      <c r="N45" s="78"/>
      <c r="O45" s="78"/>
    </row>
    <row r="46" spans="1:15" x14ac:dyDescent="0.2">
      <c r="A46" s="120"/>
      <c r="B46" s="15">
        <v>4</v>
      </c>
      <c r="C46" s="90">
        <v>89.454999999999998</v>
      </c>
      <c r="D46" s="123"/>
      <c r="F46" s="120"/>
      <c r="G46" s="30">
        <v>4</v>
      </c>
      <c r="H46" s="90">
        <v>56.667000000000002</v>
      </c>
      <c r="I46" s="123"/>
      <c r="N46" s="78"/>
      <c r="O46" s="78"/>
    </row>
    <row r="47" spans="1:15" x14ac:dyDescent="0.2">
      <c r="A47" s="120"/>
      <c r="B47" s="15">
        <v>5</v>
      </c>
      <c r="C47" s="90">
        <v>146.45500000000001</v>
      </c>
      <c r="D47" s="123"/>
      <c r="F47" s="120"/>
      <c r="G47" s="30">
        <v>5</v>
      </c>
      <c r="H47" s="90">
        <v>73.667000000000002</v>
      </c>
      <c r="I47" s="123"/>
      <c r="N47" s="78"/>
      <c r="O47" s="78"/>
    </row>
    <row r="48" spans="1:15" x14ac:dyDescent="0.2">
      <c r="A48" s="120"/>
      <c r="B48" s="15">
        <v>6</v>
      </c>
      <c r="C48" s="90">
        <v>116.455</v>
      </c>
      <c r="D48" s="123"/>
      <c r="F48" s="120"/>
      <c r="G48" s="30">
        <v>6</v>
      </c>
      <c r="H48" s="90">
        <v>69.667000000000002</v>
      </c>
      <c r="I48" s="123"/>
      <c r="N48" s="78"/>
      <c r="O48" s="78"/>
    </row>
    <row r="49" spans="1:15" x14ac:dyDescent="0.2">
      <c r="A49" s="120"/>
      <c r="B49" s="15">
        <v>7</v>
      </c>
      <c r="C49" s="90">
        <v>146.45500000000001</v>
      </c>
      <c r="D49" s="123"/>
      <c r="F49" s="120"/>
      <c r="G49" s="30">
        <v>7</v>
      </c>
      <c r="H49" s="90">
        <v>45.762</v>
      </c>
      <c r="I49" s="123"/>
      <c r="N49" s="78"/>
      <c r="O49" s="78"/>
    </row>
    <row r="50" spans="1:15" x14ac:dyDescent="0.2">
      <c r="A50" s="120"/>
      <c r="B50" s="15">
        <v>8</v>
      </c>
      <c r="C50" s="90">
        <v>113.455</v>
      </c>
      <c r="D50" s="123"/>
      <c r="F50" s="120"/>
      <c r="G50" s="30">
        <v>8</v>
      </c>
      <c r="H50" s="90">
        <v>45.762</v>
      </c>
      <c r="I50" s="123"/>
      <c r="N50" s="78"/>
      <c r="O50" s="78"/>
    </row>
    <row r="51" spans="1:15" x14ac:dyDescent="0.2">
      <c r="A51" s="120"/>
      <c r="B51" s="15">
        <v>9</v>
      </c>
      <c r="C51" s="90">
        <v>111.417</v>
      </c>
      <c r="D51" s="123"/>
      <c r="F51" s="120"/>
      <c r="G51" s="30">
        <v>9</v>
      </c>
      <c r="H51" s="90">
        <v>51.762</v>
      </c>
      <c r="I51" s="123"/>
      <c r="N51" s="78"/>
      <c r="O51" s="78"/>
    </row>
    <row r="52" spans="1:15" x14ac:dyDescent="0.2">
      <c r="A52" s="121"/>
      <c r="B52" s="22">
        <v>10</v>
      </c>
      <c r="C52" s="93">
        <v>91.417000000000002</v>
      </c>
      <c r="D52" s="124"/>
      <c r="F52" s="121"/>
      <c r="G52" s="40">
        <v>10</v>
      </c>
      <c r="H52" s="93">
        <v>55.762</v>
      </c>
      <c r="I52" s="124"/>
      <c r="N52" s="78"/>
      <c r="O52" s="78"/>
    </row>
    <row r="53" spans="1:15" x14ac:dyDescent="0.2">
      <c r="A53" s="119">
        <v>6</v>
      </c>
      <c r="B53" s="17">
        <v>1</v>
      </c>
      <c r="C53" s="87">
        <v>180.46199999999999</v>
      </c>
      <c r="D53" s="122">
        <f>AVERAGE(C53:C62)</f>
        <v>112.87550000000002</v>
      </c>
      <c r="F53" s="119">
        <v>6</v>
      </c>
      <c r="G53" s="39">
        <v>1</v>
      </c>
      <c r="H53" s="87">
        <v>113.25</v>
      </c>
      <c r="I53" s="122">
        <f>AVERAGE(H53:H62)</f>
        <v>82.057000000000016</v>
      </c>
      <c r="N53" s="78"/>
      <c r="O53" s="78"/>
    </row>
    <row r="54" spans="1:15" x14ac:dyDescent="0.2">
      <c r="A54" s="120"/>
      <c r="B54" s="15">
        <v>2</v>
      </c>
      <c r="C54" s="90">
        <v>116.462</v>
      </c>
      <c r="D54" s="123"/>
      <c r="F54" s="120"/>
      <c r="G54" s="30">
        <v>2</v>
      </c>
      <c r="H54" s="90">
        <v>110.25</v>
      </c>
      <c r="I54" s="123"/>
      <c r="N54" s="78"/>
      <c r="O54" s="78"/>
    </row>
    <row r="55" spans="1:15" x14ac:dyDescent="0.2">
      <c r="A55" s="120"/>
      <c r="B55" s="15">
        <v>3</v>
      </c>
      <c r="C55" s="90">
        <v>140.46199999999999</v>
      </c>
      <c r="D55" s="123"/>
      <c r="F55" s="120"/>
      <c r="G55" s="30">
        <v>3</v>
      </c>
      <c r="H55" s="90">
        <v>70.605999999999995</v>
      </c>
      <c r="I55" s="123"/>
      <c r="N55" s="78"/>
      <c r="O55" s="78"/>
    </row>
    <row r="56" spans="1:15" x14ac:dyDescent="0.2">
      <c r="A56" s="120"/>
      <c r="B56" s="15">
        <v>4</v>
      </c>
      <c r="C56" s="90">
        <v>126.462</v>
      </c>
      <c r="D56" s="123"/>
      <c r="F56" s="120"/>
      <c r="G56" s="30">
        <v>4</v>
      </c>
      <c r="H56" s="90">
        <v>80.605999999999995</v>
      </c>
      <c r="I56" s="123"/>
      <c r="N56" s="78"/>
      <c r="O56" s="78"/>
    </row>
    <row r="57" spans="1:15" x14ac:dyDescent="0.2">
      <c r="A57" s="120"/>
      <c r="B57" s="15">
        <v>5</v>
      </c>
      <c r="C57" s="90">
        <v>133.46199999999999</v>
      </c>
      <c r="D57" s="123"/>
      <c r="F57" s="120"/>
      <c r="G57" s="30">
        <v>5</v>
      </c>
      <c r="H57" s="90">
        <v>67.643000000000001</v>
      </c>
      <c r="I57" s="123"/>
      <c r="N57" s="78"/>
      <c r="O57" s="78"/>
    </row>
    <row r="58" spans="1:15" x14ac:dyDescent="0.2">
      <c r="A58" s="120"/>
      <c r="B58" s="15">
        <v>6</v>
      </c>
      <c r="C58" s="90">
        <v>96.454999999999998</v>
      </c>
      <c r="D58" s="123"/>
      <c r="F58" s="120"/>
      <c r="G58" s="30">
        <v>6</v>
      </c>
      <c r="H58" s="90">
        <v>78.643000000000001</v>
      </c>
      <c r="I58" s="123"/>
      <c r="N58" s="78"/>
      <c r="O58" s="78"/>
    </row>
    <row r="59" spans="1:15" x14ac:dyDescent="0.2">
      <c r="A59" s="120"/>
      <c r="B59" s="15">
        <v>7</v>
      </c>
      <c r="C59" s="90">
        <v>89.454999999999998</v>
      </c>
      <c r="D59" s="123"/>
      <c r="F59" s="120"/>
      <c r="G59" s="30">
        <v>7</v>
      </c>
      <c r="H59" s="90">
        <v>88.643000000000001</v>
      </c>
      <c r="I59" s="123"/>
      <c r="N59" s="78"/>
      <c r="O59" s="78"/>
    </row>
    <row r="60" spans="1:15" x14ac:dyDescent="0.2">
      <c r="A60" s="120"/>
      <c r="B60" s="15">
        <v>8</v>
      </c>
      <c r="C60" s="90">
        <v>89.454999999999998</v>
      </c>
      <c r="D60" s="123"/>
      <c r="F60" s="120"/>
      <c r="G60" s="30">
        <v>8</v>
      </c>
      <c r="H60" s="90">
        <v>54.643000000000001</v>
      </c>
      <c r="I60" s="123"/>
      <c r="N60" s="78"/>
      <c r="O60" s="78"/>
    </row>
    <row r="61" spans="1:15" x14ac:dyDescent="0.2">
      <c r="A61" s="120"/>
      <c r="B61" s="15">
        <v>9</v>
      </c>
      <c r="C61" s="90">
        <v>69.454999999999998</v>
      </c>
      <c r="D61" s="123"/>
      <c r="F61" s="120"/>
      <c r="G61" s="30">
        <v>9</v>
      </c>
      <c r="H61" s="90">
        <v>91.643000000000001</v>
      </c>
      <c r="I61" s="123"/>
      <c r="N61" s="78"/>
      <c r="O61" s="78"/>
    </row>
    <row r="62" spans="1:15" x14ac:dyDescent="0.2">
      <c r="A62" s="121"/>
      <c r="B62" s="22">
        <v>10</v>
      </c>
      <c r="C62" s="93">
        <v>86.625</v>
      </c>
      <c r="D62" s="124"/>
      <c r="F62" s="121"/>
      <c r="G62" s="40">
        <v>10</v>
      </c>
      <c r="H62" s="93">
        <v>64.643000000000001</v>
      </c>
      <c r="I62" s="124"/>
      <c r="N62" s="78"/>
      <c r="O62" s="78"/>
    </row>
    <row r="63" spans="1:15" x14ac:dyDescent="0.2">
      <c r="A63" s="119">
        <v>7</v>
      </c>
      <c r="B63" s="17">
        <v>1</v>
      </c>
      <c r="C63" s="87">
        <v>140</v>
      </c>
      <c r="D63" s="122">
        <f>AVERAGE(C63:C72)</f>
        <v>139.62100000000001</v>
      </c>
      <c r="F63" s="119">
        <v>7</v>
      </c>
      <c r="G63" s="17">
        <v>1</v>
      </c>
      <c r="H63" s="87">
        <v>73.034000000000006</v>
      </c>
      <c r="I63" s="122">
        <f>AVERAGE(H63:H72)</f>
        <v>45.947500000000012</v>
      </c>
    </row>
    <row r="64" spans="1:15" x14ac:dyDescent="0.2">
      <c r="A64" s="120"/>
      <c r="B64" s="15">
        <v>2</v>
      </c>
      <c r="C64" s="90">
        <v>184</v>
      </c>
      <c r="D64" s="123"/>
      <c r="F64" s="120"/>
      <c r="G64" s="15">
        <v>2</v>
      </c>
      <c r="H64" s="90">
        <v>36.411999999999999</v>
      </c>
      <c r="I64" s="123"/>
    </row>
    <row r="65" spans="1:15" x14ac:dyDescent="0.2">
      <c r="A65" s="120"/>
      <c r="B65" s="15">
        <v>3</v>
      </c>
      <c r="C65" s="90">
        <v>160</v>
      </c>
      <c r="D65" s="123"/>
      <c r="F65" s="120"/>
      <c r="G65" s="15">
        <v>3</v>
      </c>
      <c r="H65" s="90">
        <v>50.411999999999999</v>
      </c>
      <c r="I65" s="123"/>
    </row>
    <row r="66" spans="1:15" x14ac:dyDescent="0.2">
      <c r="A66" s="120"/>
      <c r="B66" s="15">
        <v>4</v>
      </c>
      <c r="C66" s="90">
        <v>136</v>
      </c>
      <c r="D66" s="123"/>
      <c r="F66" s="120"/>
      <c r="G66" s="15">
        <v>4</v>
      </c>
      <c r="H66" s="90">
        <v>39.411999999999999</v>
      </c>
      <c r="I66" s="123"/>
    </row>
    <row r="67" spans="1:15" x14ac:dyDescent="0.2">
      <c r="A67" s="120"/>
      <c r="B67" s="15">
        <v>5</v>
      </c>
      <c r="C67" s="90">
        <v>183</v>
      </c>
      <c r="D67" s="123"/>
      <c r="F67" s="120"/>
      <c r="G67" s="15">
        <v>5</v>
      </c>
      <c r="H67" s="90">
        <v>43.411999999999999</v>
      </c>
      <c r="I67" s="123"/>
    </row>
    <row r="68" spans="1:15" x14ac:dyDescent="0.2">
      <c r="A68" s="120"/>
      <c r="B68" s="15">
        <v>6</v>
      </c>
      <c r="C68" s="90">
        <v>88</v>
      </c>
      <c r="D68" s="123"/>
      <c r="F68" s="120"/>
      <c r="G68" s="15">
        <v>6</v>
      </c>
      <c r="H68" s="90">
        <v>49.667000000000002</v>
      </c>
      <c r="I68" s="123"/>
    </row>
    <row r="69" spans="1:15" x14ac:dyDescent="0.2">
      <c r="A69" s="120"/>
      <c r="B69" s="15">
        <v>7</v>
      </c>
      <c r="C69" s="90">
        <v>151</v>
      </c>
      <c r="D69" s="123"/>
      <c r="F69" s="120"/>
      <c r="G69" s="15">
        <v>7</v>
      </c>
      <c r="H69" s="90">
        <v>45.667000000000002</v>
      </c>
      <c r="I69" s="123"/>
    </row>
    <row r="70" spans="1:15" x14ac:dyDescent="0.2">
      <c r="A70" s="120"/>
      <c r="B70" s="15">
        <v>8</v>
      </c>
      <c r="C70" s="90">
        <v>101</v>
      </c>
      <c r="D70" s="123"/>
      <c r="F70" s="120"/>
      <c r="G70" s="15">
        <v>8</v>
      </c>
      <c r="H70" s="90">
        <v>28.667000000000002</v>
      </c>
      <c r="I70" s="123"/>
    </row>
    <row r="71" spans="1:15" x14ac:dyDescent="0.2">
      <c r="A71" s="120"/>
      <c r="B71" s="15">
        <v>9</v>
      </c>
      <c r="C71" s="90">
        <v>153.10499999999999</v>
      </c>
      <c r="D71" s="123"/>
      <c r="F71" s="120"/>
      <c r="G71" s="15">
        <v>9</v>
      </c>
      <c r="H71" s="90">
        <v>49.667000000000002</v>
      </c>
      <c r="I71" s="123"/>
    </row>
    <row r="72" spans="1:15" x14ac:dyDescent="0.2">
      <c r="A72" s="121"/>
      <c r="B72" s="22">
        <v>10</v>
      </c>
      <c r="C72" s="93">
        <v>100.105</v>
      </c>
      <c r="D72" s="124"/>
      <c r="F72" s="121"/>
      <c r="G72" s="22">
        <v>10</v>
      </c>
      <c r="H72" s="93">
        <v>43.125</v>
      </c>
      <c r="I72" s="124"/>
    </row>
    <row r="73" spans="1:15" x14ac:dyDescent="0.2">
      <c r="A73" s="119">
        <v>8</v>
      </c>
      <c r="B73" s="17">
        <v>1</v>
      </c>
      <c r="C73" s="87">
        <v>166.72200000000001</v>
      </c>
      <c r="D73" s="122">
        <f>AVERAGE(C73:C82)</f>
        <v>125.61400000000003</v>
      </c>
      <c r="F73" s="119">
        <v>8</v>
      </c>
      <c r="G73" s="39">
        <v>1</v>
      </c>
      <c r="H73" s="87">
        <v>119.636</v>
      </c>
      <c r="I73" s="122">
        <f>AVERAGE(H73:H82)</f>
        <v>99.907400000000024</v>
      </c>
      <c r="N73" s="78"/>
      <c r="O73" s="78"/>
    </row>
    <row r="74" spans="1:15" x14ac:dyDescent="0.2">
      <c r="A74" s="120"/>
      <c r="B74" s="15">
        <v>2</v>
      </c>
      <c r="C74" s="90">
        <v>126.72200000000001</v>
      </c>
      <c r="D74" s="123"/>
      <c r="F74" s="120"/>
      <c r="G74" s="30">
        <v>2</v>
      </c>
      <c r="H74" s="90">
        <v>126.636</v>
      </c>
      <c r="I74" s="123"/>
      <c r="N74" s="78"/>
      <c r="O74" s="78"/>
    </row>
    <row r="75" spans="1:15" x14ac:dyDescent="0.2">
      <c r="A75" s="120"/>
      <c r="B75" s="15">
        <v>3</v>
      </c>
      <c r="C75" s="90">
        <v>70.722000000000008</v>
      </c>
      <c r="D75" s="123"/>
      <c r="F75" s="120"/>
      <c r="G75" s="30">
        <v>3</v>
      </c>
      <c r="H75" s="90">
        <v>98.9</v>
      </c>
      <c r="I75" s="123"/>
      <c r="N75" s="78"/>
      <c r="O75" s="78"/>
    </row>
    <row r="76" spans="1:15" x14ac:dyDescent="0.2">
      <c r="A76" s="120"/>
      <c r="B76" s="15">
        <v>4</v>
      </c>
      <c r="C76" s="90">
        <v>179.667</v>
      </c>
      <c r="D76" s="123"/>
      <c r="F76" s="120"/>
      <c r="G76" s="30">
        <v>4</v>
      </c>
      <c r="H76" s="90">
        <v>81.900000000000006</v>
      </c>
      <c r="I76" s="123"/>
      <c r="N76" s="78"/>
      <c r="O76" s="78"/>
    </row>
    <row r="77" spans="1:15" x14ac:dyDescent="0.2">
      <c r="A77" s="120"/>
      <c r="B77" s="15">
        <v>5</v>
      </c>
      <c r="C77" s="90">
        <v>172.667</v>
      </c>
      <c r="D77" s="123"/>
      <c r="F77" s="120"/>
      <c r="G77" s="30">
        <v>5</v>
      </c>
      <c r="H77" s="90">
        <v>102.667</v>
      </c>
      <c r="I77" s="123"/>
      <c r="N77" s="78"/>
      <c r="O77" s="78"/>
    </row>
    <row r="78" spans="1:15" x14ac:dyDescent="0.2">
      <c r="A78" s="120"/>
      <c r="B78" s="15">
        <v>6</v>
      </c>
      <c r="C78" s="90">
        <v>129.667</v>
      </c>
      <c r="D78" s="123"/>
      <c r="F78" s="120"/>
      <c r="G78" s="30">
        <v>6</v>
      </c>
      <c r="H78" s="90">
        <v>85.667000000000002</v>
      </c>
      <c r="I78" s="123"/>
      <c r="N78" s="78"/>
      <c r="O78" s="78"/>
    </row>
    <row r="79" spans="1:15" x14ac:dyDescent="0.2">
      <c r="A79" s="120"/>
      <c r="B79" s="15">
        <v>7</v>
      </c>
      <c r="C79" s="90">
        <v>200.792</v>
      </c>
      <c r="D79" s="123"/>
      <c r="F79" s="120"/>
      <c r="G79" s="30">
        <v>7</v>
      </c>
      <c r="H79" s="90">
        <v>125.667</v>
      </c>
      <c r="I79" s="123"/>
      <c r="N79" s="78"/>
      <c r="O79" s="78"/>
    </row>
    <row r="80" spans="1:15" x14ac:dyDescent="0.2">
      <c r="A80" s="120"/>
      <c r="B80" s="15">
        <v>8</v>
      </c>
      <c r="C80" s="90">
        <v>80.727000000000004</v>
      </c>
      <c r="D80" s="123"/>
      <c r="F80" s="120"/>
      <c r="G80" s="30">
        <v>8</v>
      </c>
      <c r="H80" s="90">
        <v>102.667</v>
      </c>
      <c r="I80" s="123"/>
      <c r="N80" s="78"/>
      <c r="O80" s="78"/>
    </row>
    <row r="81" spans="1:15" x14ac:dyDescent="0.2">
      <c r="A81" s="120"/>
      <c r="B81" s="15">
        <v>9</v>
      </c>
      <c r="C81" s="90">
        <v>60.727000000000004</v>
      </c>
      <c r="D81" s="123"/>
      <c r="F81" s="120"/>
      <c r="G81" s="30">
        <v>9</v>
      </c>
      <c r="H81" s="90">
        <v>82.667000000000002</v>
      </c>
      <c r="I81" s="123"/>
      <c r="N81" s="78"/>
      <c r="O81" s="78"/>
    </row>
    <row r="82" spans="1:15" x14ac:dyDescent="0.2">
      <c r="A82" s="121"/>
      <c r="B82" s="22">
        <v>10</v>
      </c>
      <c r="C82" s="93">
        <v>67.727000000000004</v>
      </c>
      <c r="D82" s="124"/>
      <c r="F82" s="121"/>
      <c r="G82" s="40">
        <v>10</v>
      </c>
      <c r="H82" s="93">
        <v>72.667000000000002</v>
      </c>
      <c r="I82" s="124"/>
      <c r="N82" s="78"/>
      <c r="O82" s="78"/>
    </row>
    <row r="83" spans="1:15" x14ac:dyDescent="0.2">
      <c r="A83" s="119">
        <v>9</v>
      </c>
      <c r="B83" s="87">
        <v>1</v>
      </c>
      <c r="C83" s="87">
        <v>109.19200000000001</v>
      </c>
      <c r="D83" s="122">
        <f>AVERAGE(C83:C92)</f>
        <v>98.520400000000009</v>
      </c>
      <c r="F83" s="119">
        <v>9</v>
      </c>
      <c r="G83" s="17">
        <v>1</v>
      </c>
      <c r="H83" s="87">
        <v>63.741</v>
      </c>
      <c r="I83" s="122">
        <f>AVERAGE(H83:H92)</f>
        <v>90.491500000000002</v>
      </c>
    </row>
    <row r="84" spans="1:15" x14ac:dyDescent="0.2">
      <c r="A84" s="120"/>
      <c r="B84" s="90">
        <v>2</v>
      </c>
      <c r="C84" s="90">
        <v>75</v>
      </c>
      <c r="D84" s="123"/>
      <c r="F84" s="120"/>
      <c r="G84" s="15">
        <v>2</v>
      </c>
      <c r="H84" s="90">
        <v>73.741</v>
      </c>
      <c r="I84" s="123"/>
    </row>
    <row r="85" spans="1:15" x14ac:dyDescent="0.2">
      <c r="A85" s="120"/>
      <c r="B85" s="90">
        <v>3</v>
      </c>
      <c r="C85" s="90">
        <v>95</v>
      </c>
      <c r="D85" s="123"/>
      <c r="F85" s="120"/>
      <c r="G85" s="15">
        <v>3</v>
      </c>
      <c r="H85" s="90">
        <v>86.741</v>
      </c>
      <c r="I85" s="123"/>
    </row>
    <row r="86" spans="1:15" x14ac:dyDescent="0.2">
      <c r="A86" s="120"/>
      <c r="B86" s="90">
        <v>4</v>
      </c>
      <c r="C86" s="90">
        <v>178</v>
      </c>
      <c r="D86" s="123"/>
      <c r="F86" s="120"/>
      <c r="G86" s="15">
        <v>4</v>
      </c>
      <c r="H86" s="90">
        <v>120.70400000000001</v>
      </c>
      <c r="I86" s="123"/>
    </row>
    <row r="87" spans="1:15" x14ac:dyDescent="0.2">
      <c r="A87" s="120"/>
      <c r="B87" s="90">
        <v>5</v>
      </c>
      <c r="C87" s="90">
        <v>52.35</v>
      </c>
      <c r="D87" s="123"/>
      <c r="F87" s="120"/>
      <c r="G87" s="15">
        <v>5</v>
      </c>
      <c r="H87" s="90">
        <v>120.70400000000001</v>
      </c>
      <c r="I87" s="123"/>
    </row>
    <row r="88" spans="1:15" x14ac:dyDescent="0.2">
      <c r="A88" s="120"/>
      <c r="B88" s="90">
        <v>6</v>
      </c>
      <c r="C88" s="90">
        <v>52.35</v>
      </c>
      <c r="D88" s="123"/>
      <c r="F88" s="120"/>
      <c r="G88" s="15">
        <v>6</v>
      </c>
      <c r="H88" s="90">
        <v>133.70400000000001</v>
      </c>
      <c r="I88" s="123"/>
    </row>
    <row r="89" spans="1:15" x14ac:dyDescent="0.2">
      <c r="A89" s="120"/>
      <c r="B89" s="90">
        <v>7</v>
      </c>
      <c r="C89" s="90">
        <v>75.349999999999994</v>
      </c>
      <c r="D89" s="123"/>
      <c r="F89" s="120"/>
      <c r="G89" s="15">
        <v>7</v>
      </c>
      <c r="H89" s="90">
        <v>77.894999999999996</v>
      </c>
      <c r="I89" s="123"/>
    </row>
    <row r="90" spans="1:15" x14ac:dyDescent="0.2">
      <c r="A90" s="120"/>
      <c r="B90" s="90">
        <v>8</v>
      </c>
      <c r="C90" s="90">
        <v>140.654</v>
      </c>
      <c r="D90" s="123"/>
      <c r="F90" s="120"/>
      <c r="G90" s="15">
        <v>8</v>
      </c>
      <c r="H90" s="90">
        <v>64.894999999999996</v>
      </c>
      <c r="I90" s="123"/>
    </row>
    <row r="91" spans="1:15" x14ac:dyDescent="0.2">
      <c r="A91" s="120"/>
      <c r="B91" s="90">
        <v>9</v>
      </c>
      <c r="C91" s="90">
        <v>90.653999999999996</v>
      </c>
      <c r="D91" s="123"/>
      <c r="F91" s="120"/>
      <c r="G91" s="15">
        <v>9</v>
      </c>
      <c r="H91" s="90">
        <v>107.895</v>
      </c>
      <c r="I91" s="123"/>
    </row>
    <row r="92" spans="1:15" x14ac:dyDescent="0.2">
      <c r="A92" s="121"/>
      <c r="B92" s="93">
        <v>10</v>
      </c>
      <c r="C92" s="93">
        <v>116.654</v>
      </c>
      <c r="D92" s="124"/>
      <c r="F92" s="121"/>
      <c r="G92" s="22">
        <v>10</v>
      </c>
      <c r="H92" s="93">
        <v>54.894999999999996</v>
      </c>
      <c r="I92" s="124"/>
    </row>
    <row r="93" spans="1:15" x14ac:dyDescent="0.2">
      <c r="A93" s="119">
        <v>10</v>
      </c>
      <c r="B93" s="17">
        <v>1</v>
      </c>
      <c r="C93" s="87">
        <v>197.744</v>
      </c>
      <c r="D93" s="122">
        <f>AVERAGE(C93:C102)</f>
        <v>126.07999999999997</v>
      </c>
      <c r="F93" s="119">
        <v>10</v>
      </c>
      <c r="G93" s="17">
        <v>1</v>
      </c>
      <c r="H93" s="87">
        <v>117.03400000000001</v>
      </c>
      <c r="I93" s="122">
        <f>AVERAGE(H93:H102)</f>
        <v>92.316400000000016</v>
      </c>
    </row>
    <row r="94" spans="1:15" x14ac:dyDescent="0.2">
      <c r="A94" s="120"/>
      <c r="B94" s="15">
        <v>2</v>
      </c>
      <c r="C94" s="90">
        <v>126.744</v>
      </c>
      <c r="D94" s="123"/>
      <c r="F94" s="120"/>
      <c r="G94" s="15">
        <v>2</v>
      </c>
      <c r="H94" s="90">
        <v>83.034000000000006</v>
      </c>
      <c r="I94" s="123"/>
    </row>
    <row r="95" spans="1:15" x14ac:dyDescent="0.2">
      <c r="A95" s="120"/>
      <c r="B95" s="15">
        <v>3</v>
      </c>
      <c r="C95" s="90">
        <v>94.957999999999998</v>
      </c>
      <c r="D95" s="123"/>
      <c r="F95" s="120"/>
      <c r="G95" s="15">
        <v>3</v>
      </c>
      <c r="H95" s="90">
        <v>166.333</v>
      </c>
      <c r="I95" s="123"/>
    </row>
    <row r="96" spans="1:15" x14ac:dyDescent="0.2">
      <c r="A96" s="120"/>
      <c r="B96" s="15">
        <v>4</v>
      </c>
      <c r="C96" s="90">
        <v>124.958</v>
      </c>
      <c r="D96" s="123"/>
      <c r="F96" s="120"/>
      <c r="G96" s="15">
        <v>4</v>
      </c>
      <c r="H96" s="90">
        <v>96.332999999999998</v>
      </c>
      <c r="I96" s="123"/>
    </row>
    <row r="97" spans="1:9" x14ac:dyDescent="0.2">
      <c r="A97" s="120"/>
      <c r="B97" s="15">
        <v>5</v>
      </c>
      <c r="C97" s="90">
        <v>88.054000000000002</v>
      </c>
      <c r="D97" s="123"/>
      <c r="F97" s="120"/>
      <c r="G97" s="15">
        <v>5</v>
      </c>
      <c r="H97" s="90">
        <v>75.474000000000004</v>
      </c>
      <c r="I97" s="123"/>
    </row>
    <row r="98" spans="1:9" x14ac:dyDescent="0.2">
      <c r="A98" s="120"/>
      <c r="B98" s="15">
        <v>6</v>
      </c>
      <c r="C98" s="90">
        <v>111.054</v>
      </c>
      <c r="D98" s="123"/>
      <c r="F98" s="120"/>
      <c r="G98" s="15">
        <v>6</v>
      </c>
      <c r="H98" s="90">
        <v>72.474000000000004</v>
      </c>
      <c r="I98" s="123"/>
    </row>
    <row r="99" spans="1:9" x14ac:dyDescent="0.2">
      <c r="A99" s="120"/>
      <c r="B99" s="15">
        <v>7</v>
      </c>
      <c r="C99" s="90">
        <v>74.054000000000002</v>
      </c>
      <c r="D99" s="123"/>
      <c r="F99" s="120"/>
      <c r="G99" s="15">
        <v>7</v>
      </c>
      <c r="H99" s="90">
        <v>62.474000000000004</v>
      </c>
      <c r="I99" s="123"/>
    </row>
    <row r="100" spans="1:9" x14ac:dyDescent="0.2">
      <c r="A100" s="120"/>
      <c r="B100" s="15">
        <v>8</v>
      </c>
      <c r="C100" s="90">
        <v>190.346</v>
      </c>
      <c r="D100" s="123"/>
      <c r="F100" s="120"/>
      <c r="G100" s="15">
        <v>8</v>
      </c>
      <c r="H100" s="90">
        <v>99.474000000000004</v>
      </c>
      <c r="I100" s="123"/>
    </row>
    <row r="101" spans="1:9" x14ac:dyDescent="0.2">
      <c r="A101" s="120"/>
      <c r="B101" s="15">
        <v>9</v>
      </c>
      <c r="C101" s="90">
        <v>133.346</v>
      </c>
      <c r="D101" s="123"/>
      <c r="F101" s="120"/>
      <c r="G101" s="15">
        <v>9</v>
      </c>
      <c r="H101" s="90">
        <v>79.766999999999996</v>
      </c>
      <c r="I101" s="123"/>
    </row>
    <row r="102" spans="1:9" x14ac:dyDescent="0.2">
      <c r="A102" s="121"/>
      <c r="B102" s="22">
        <v>10</v>
      </c>
      <c r="C102" s="93">
        <v>119.542</v>
      </c>
      <c r="D102" s="124"/>
      <c r="F102" s="121"/>
      <c r="G102" s="22">
        <v>10</v>
      </c>
      <c r="H102" s="93">
        <v>70.766999999999996</v>
      </c>
      <c r="I102" s="124"/>
    </row>
  </sheetData>
  <mergeCells count="2">
    <mergeCell ref="A1:D1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4DB0-E1D2-B044-8E32-02D4262B6389}">
  <dimension ref="A1:K68"/>
  <sheetViews>
    <sheetView topLeftCell="A41" zoomScaleNormal="100" workbookViewId="0">
      <selection activeCell="O28" sqref="O28"/>
    </sheetView>
  </sheetViews>
  <sheetFormatPr baseColWidth="10" defaultRowHeight="16" x14ac:dyDescent="0.2"/>
  <cols>
    <col min="1" max="1" width="9" style="85" bestFit="1" customWidth="1"/>
    <col min="2" max="2" width="8.6640625" style="85" bestFit="1" customWidth="1"/>
    <col min="3" max="3" width="19.6640625" style="85" bestFit="1" customWidth="1"/>
    <col min="4" max="4" width="18.6640625" style="85" bestFit="1" customWidth="1"/>
    <col min="5" max="5" width="20.83203125" style="85" bestFit="1" customWidth="1"/>
    <col min="6" max="6" width="10.83203125" style="85"/>
    <col min="7" max="7" width="9.5" style="85" bestFit="1" customWidth="1"/>
    <col min="8" max="8" width="8.6640625" style="85" bestFit="1" customWidth="1"/>
    <col min="9" max="9" width="19.6640625" style="85" bestFit="1" customWidth="1"/>
    <col min="10" max="10" width="18.6640625" style="85" bestFit="1" customWidth="1"/>
    <col min="11" max="11" width="20.83203125" style="85" bestFit="1" customWidth="1"/>
    <col min="12" max="16384" width="10.83203125" style="85"/>
  </cols>
  <sheetData>
    <row r="1" spans="1:11" x14ac:dyDescent="0.2">
      <c r="A1" s="151" t="s">
        <v>129</v>
      </c>
      <c r="B1" s="152"/>
      <c r="C1" s="152"/>
      <c r="D1" s="152"/>
      <c r="E1" s="153"/>
      <c r="F1" s="29"/>
      <c r="G1" s="151" t="s">
        <v>75</v>
      </c>
      <c r="H1" s="152"/>
      <c r="I1" s="152"/>
      <c r="J1" s="152"/>
      <c r="K1" s="153"/>
    </row>
    <row r="2" spans="1:11" x14ac:dyDescent="0.2">
      <c r="A2" s="81" t="s">
        <v>35</v>
      </c>
      <c r="B2" s="81" t="s">
        <v>1</v>
      </c>
      <c r="C2" s="81" t="s">
        <v>5</v>
      </c>
      <c r="D2" s="14" t="s">
        <v>77</v>
      </c>
      <c r="E2" s="81" t="s">
        <v>6</v>
      </c>
      <c r="F2" s="15"/>
      <c r="G2" s="2" t="s">
        <v>76</v>
      </c>
      <c r="H2" s="2" t="s">
        <v>1</v>
      </c>
      <c r="I2" s="2" t="s">
        <v>5</v>
      </c>
      <c r="J2" s="2" t="s">
        <v>77</v>
      </c>
      <c r="K2" s="2" t="s">
        <v>6</v>
      </c>
    </row>
    <row r="3" spans="1:11" x14ac:dyDescent="0.2">
      <c r="A3" s="86">
        <v>1</v>
      </c>
      <c r="B3" s="87">
        <v>1</v>
      </c>
      <c r="C3" s="87" t="s">
        <v>9</v>
      </c>
      <c r="D3" s="87" t="s">
        <v>9</v>
      </c>
      <c r="E3" s="88" t="s">
        <v>9</v>
      </c>
      <c r="G3" s="16">
        <v>1</v>
      </c>
      <c r="H3" s="17">
        <v>1</v>
      </c>
      <c r="I3" s="17" t="s">
        <v>9</v>
      </c>
      <c r="J3" s="17" t="s">
        <v>9</v>
      </c>
      <c r="K3" s="18" t="s">
        <v>9</v>
      </c>
    </row>
    <row r="4" spans="1:11" x14ac:dyDescent="0.2">
      <c r="A4" s="89">
        <v>1</v>
      </c>
      <c r="B4" s="90">
        <v>2</v>
      </c>
      <c r="C4" s="90" t="s">
        <v>10</v>
      </c>
      <c r="D4" s="90" t="s">
        <v>9</v>
      </c>
      <c r="E4" s="91" t="s">
        <v>9</v>
      </c>
      <c r="G4" s="19">
        <v>1</v>
      </c>
      <c r="H4" s="15">
        <v>2</v>
      </c>
      <c r="I4" s="15" t="s">
        <v>10</v>
      </c>
      <c r="J4" s="15" t="s">
        <v>9</v>
      </c>
      <c r="K4" s="20" t="s">
        <v>10</v>
      </c>
    </row>
    <row r="5" spans="1:11" x14ac:dyDescent="0.2">
      <c r="A5" s="89">
        <v>1</v>
      </c>
      <c r="B5" s="90">
        <v>3</v>
      </c>
      <c r="C5" s="90" t="s">
        <v>10</v>
      </c>
      <c r="D5" s="90" t="s">
        <v>9</v>
      </c>
      <c r="E5" s="91" t="s">
        <v>9</v>
      </c>
      <c r="G5" s="19">
        <v>2</v>
      </c>
      <c r="H5" s="15">
        <v>3</v>
      </c>
      <c r="I5" s="15" t="s">
        <v>10</v>
      </c>
      <c r="J5" s="15" t="s">
        <v>9</v>
      </c>
      <c r="K5" s="20" t="s">
        <v>9</v>
      </c>
    </row>
    <row r="6" spans="1:11" x14ac:dyDescent="0.2">
      <c r="A6" s="89">
        <v>1</v>
      </c>
      <c r="B6" s="90">
        <v>4</v>
      </c>
      <c r="C6" s="90" t="s">
        <v>10</v>
      </c>
      <c r="D6" s="90" t="s">
        <v>9</v>
      </c>
      <c r="E6" s="91" t="s">
        <v>9</v>
      </c>
      <c r="G6" s="19">
        <v>2</v>
      </c>
      <c r="H6" s="15">
        <v>4</v>
      </c>
      <c r="I6" s="15" t="s">
        <v>9</v>
      </c>
      <c r="J6" s="15" t="s">
        <v>9</v>
      </c>
      <c r="K6" s="20" t="s">
        <v>9</v>
      </c>
    </row>
    <row r="7" spans="1:11" x14ac:dyDescent="0.2">
      <c r="A7" s="89">
        <v>2</v>
      </c>
      <c r="B7" s="90">
        <v>5</v>
      </c>
      <c r="C7" s="90" t="s">
        <v>10</v>
      </c>
      <c r="D7" s="90" t="s">
        <v>9</v>
      </c>
      <c r="E7" s="91" t="s">
        <v>10</v>
      </c>
      <c r="G7" s="19">
        <v>2</v>
      </c>
      <c r="H7" s="15">
        <v>5</v>
      </c>
      <c r="I7" s="15" t="s">
        <v>9</v>
      </c>
      <c r="J7" s="15" t="s">
        <v>9</v>
      </c>
      <c r="K7" s="20" t="s">
        <v>9</v>
      </c>
    </row>
    <row r="8" spans="1:11" x14ac:dyDescent="0.2">
      <c r="A8" s="89">
        <v>2</v>
      </c>
      <c r="B8" s="90">
        <v>6</v>
      </c>
      <c r="C8" s="90" t="s">
        <v>9</v>
      </c>
      <c r="D8" s="90" t="s">
        <v>9</v>
      </c>
      <c r="E8" s="91" t="s">
        <v>9</v>
      </c>
      <c r="G8" s="19">
        <v>3</v>
      </c>
      <c r="H8" s="15">
        <v>6</v>
      </c>
      <c r="I8" s="15" t="s">
        <v>9</v>
      </c>
      <c r="J8" s="15" t="s">
        <v>9</v>
      </c>
      <c r="K8" s="20" t="s">
        <v>9</v>
      </c>
    </row>
    <row r="9" spans="1:11" x14ac:dyDescent="0.2">
      <c r="A9" s="89">
        <v>2</v>
      </c>
      <c r="B9" s="90">
        <v>7</v>
      </c>
      <c r="C9" s="90" t="s">
        <v>9</v>
      </c>
      <c r="D9" s="90" t="s">
        <v>9</v>
      </c>
      <c r="E9" s="91" t="s">
        <v>9</v>
      </c>
      <c r="G9" s="19">
        <v>3</v>
      </c>
      <c r="H9" s="15">
        <v>7</v>
      </c>
      <c r="I9" s="15" t="s">
        <v>9</v>
      </c>
      <c r="J9" s="15" t="s">
        <v>9</v>
      </c>
      <c r="K9" s="20" t="s">
        <v>9</v>
      </c>
    </row>
    <row r="10" spans="1:11" x14ac:dyDescent="0.2">
      <c r="A10" s="89">
        <v>2</v>
      </c>
      <c r="B10" s="90">
        <v>8</v>
      </c>
      <c r="C10" s="90" t="s">
        <v>10</v>
      </c>
      <c r="D10" s="90" t="s">
        <v>9</v>
      </c>
      <c r="E10" s="91" t="s">
        <v>9</v>
      </c>
      <c r="G10" s="19">
        <v>4</v>
      </c>
      <c r="H10" s="15">
        <v>8</v>
      </c>
      <c r="I10" s="15" t="s">
        <v>9</v>
      </c>
      <c r="J10" s="15" t="s">
        <v>9</v>
      </c>
      <c r="K10" s="20" t="s">
        <v>9</v>
      </c>
    </row>
    <row r="11" spans="1:11" x14ac:dyDescent="0.2">
      <c r="A11" s="89">
        <v>3</v>
      </c>
      <c r="B11" s="90">
        <v>9</v>
      </c>
      <c r="C11" s="90" t="s">
        <v>9</v>
      </c>
      <c r="D11" s="90" t="s">
        <v>9</v>
      </c>
      <c r="E11" s="91" t="s">
        <v>9</v>
      </c>
      <c r="G11" s="19">
        <v>4</v>
      </c>
      <c r="H11" s="15">
        <v>9</v>
      </c>
      <c r="I11" s="15" t="s">
        <v>9</v>
      </c>
      <c r="J11" s="15" t="s">
        <v>9</v>
      </c>
      <c r="K11" s="20" t="s">
        <v>9</v>
      </c>
    </row>
    <row r="12" spans="1:11" x14ac:dyDescent="0.2">
      <c r="A12" s="89">
        <v>3</v>
      </c>
      <c r="B12" s="90">
        <v>10</v>
      </c>
      <c r="C12" s="90" t="s">
        <v>9</v>
      </c>
      <c r="D12" s="90" t="s">
        <v>9</v>
      </c>
      <c r="E12" s="91" t="s">
        <v>9</v>
      </c>
      <c r="G12" s="19">
        <v>5</v>
      </c>
      <c r="H12" s="15">
        <v>10</v>
      </c>
      <c r="I12" s="15" t="s">
        <v>9</v>
      </c>
      <c r="J12" s="15" t="s">
        <v>9</v>
      </c>
      <c r="K12" s="20" t="s">
        <v>9</v>
      </c>
    </row>
    <row r="13" spans="1:11" x14ac:dyDescent="0.2">
      <c r="A13" s="89">
        <v>4</v>
      </c>
      <c r="B13" s="90">
        <v>11</v>
      </c>
      <c r="C13" s="90" t="s">
        <v>9</v>
      </c>
      <c r="D13" s="90" t="s">
        <v>9</v>
      </c>
      <c r="E13" s="91" t="s">
        <v>9</v>
      </c>
      <c r="G13" s="19">
        <v>5</v>
      </c>
      <c r="H13" s="15">
        <v>11</v>
      </c>
      <c r="I13" s="15" t="s">
        <v>9</v>
      </c>
      <c r="J13" s="15" t="s">
        <v>9</v>
      </c>
      <c r="K13" s="20" t="s">
        <v>9</v>
      </c>
    </row>
    <row r="14" spans="1:11" x14ac:dyDescent="0.2">
      <c r="A14" s="89">
        <v>4</v>
      </c>
      <c r="B14" s="90">
        <v>12</v>
      </c>
      <c r="C14" s="90" t="s">
        <v>10</v>
      </c>
      <c r="D14" s="90" t="s">
        <v>9</v>
      </c>
      <c r="E14" s="91" t="s">
        <v>10</v>
      </c>
      <c r="G14" s="19">
        <v>6</v>
      </c>
      <c r="H14" s="15">
        <v>12</v>
      </c>
      <c r="I14" s="15" t="s">
        <v>9</v>
      </c>
      <c r="J14" s="15" t="s">
        <v>9</v>
      </c>
      <c r="K14" s="20" t="s">
        <v>9</v>
      </c>
    </row>
    <row r="15" spans="1:11" x14ac:dyDescent="0.2">
      <c r="A15" s="89">
        <v>4</v>
      </c>
      <c r="B15" s="90">
        <v>13</v>
      </c>
      <c r="C15" s="90" t="s">
        <v>9</v>
      </c>
      <c r="D15" s="90" t="s">
        <v>9</v>
      </c>
      <c r="E15" s="91" t="s">
        <v>9</v>
      </c>
      <c r="G15" s="19">
        <v>6</v>
      </c>
      <c r="H15" s="15">
        <v>13</v>
      </c>
      <c r="I15" s="15" t="s">
        <v>9</v>
      </c>
      <c r="J15" s="15" t="s">
        <v>9</v>
      </c>
      <c r="K15" s="20" t="s">
        <v>9</v>
      </c>
    </row>
    <row r="16" spans="1:11" x14ac:dyDescent="0.2">
      <c r="A16" s="89">
        <v>4</v>
      </c>
      <c r="B16" s="90">
        <v>14</v>
      </c>
      <c r="C16" s="90" t="s">
        <v>9</v>
      </c>
      <c r="D16" s="90" t="s">
        <v>9</v>
      </c>
      <c r="E16" s="91" t="s">
        <v>9</v>
      </c>
      <c r="G16" s="19">
        <v>7</v>
      </c>
      <c r="H16" s="15">
        <v>14</v>
      </c>
      <c r="I16" s="15" t="s">
        <v>9</v>
      </c>
      <c r="J16" s="15" t="s">
        <v>9</v>
      </c>
      <c r="K16" s="20" t="s">
        <v>9</v>
      </c>
    </row>
    <row r="17" spans="1:11" x14ac:dyDescent="0.2">
      <c r="A17" s="89">
        <v>5</v>
      </c>
      <c r="B17" s="90">
        <v>15</v>
      </c>
      <c r="C17" s="90" t="s">
        <v>9</v>
      </c>
      <c r="D17" s="90" t="s">
        <v>9</v>
      </c>
      <c r="E17" s="91" t="s">
        <v>9</v>
      </c>
      <c r="G17" s="19">
        <v>7</v>
      </c>
      <c r="H17" s="15">
        <v>15</v>
      </c>
      <c r="I17" s="15" t="s">
        <v>10</v>
      </c>
      <c r="J17" s="15" t="s">
        <v>9</v>
      </c>
      <c r="K17" s="20" t="s">
        <v>9</v>
      </c>
    </row>
    <row r="18" spans="1:11" x14ac:dyDescent="0.2">
      <c r="A18" s="89">
        <v>5</v>
      </c>
      <c r="B18" s="90">
        <v>16</v>
      </c>
      <c r="C18" s="90" t="s">
        <v>9</v>
      </c>
      <c r="D18" s="90" t="s">
        <v>9</v>
      </c>
      <c r="E18" s="91" t="s">
        <v>9</v>
      </c>
      <c r="G18" s="19">
        <v>7</v>
      </c>
      <c r="H18" s="15">
        <v>16</v>
      </c>
      <c r="I18" s="15" t="s">
        <v>9</v>
      </c>
      <c r="J18" s="15" t="s">
        <v>9</v>
      </c>
      <c r="K18" s="20" t="s">
        <v>9</v>
      </c>
    </row>
    <row r="19" spans="1:11" x14ac:dyDescent="0.2">
      <c r="A19" s="89">
        <v>6</v>
      </c>
      <c r="B19" s="90">
        <v>17</v>
      </c>
      <c r="C19" s="90" t="s">
        <v>10</v>
      </c>
      <c r="D19" s="90" t="s">
        <v>9</v>
      </c>
      <c r="E19" s="91" t="s">
        <v>9</v>
      </c>
      <c r="G19" s="19">
        <v>7</v>
      </c>
      <c r="H19" s="15">
        <v>17</v>
      </c>
      <c r="I19" s="15" t="s">
        <v>9</v>
      </c>
      <c r="J19" s="15" t="s">
        <v>9</v>
      </c>
      <c r="K19" s="20" t="s">
        <v>9</v>
      </c>
    </row>
    <row r="20" spans="1:11" x14ac:dyDescent="0.2">
      <c r="A20" s="89">
        <v>6</v>
      </c>
      <c r="B20" s="90">
        <v>18</v>
      </c>
      <c r="C20" s="90" t="s">
        <v>9</v>
      </c>
      <c r="D20" s="90" t="s">
        <v>9</v>
      </c>
      <c r="E20" s="91" t="s">
        <v>9</v>
      </c>
      <c r="G20" s="19">
        <v>8</v>
      </c>
      <c r="H20" s="15">
        <v>18</v>
      </c>
      <c r="I20" s="15" t="s">
        <v>9</v>
      </c>
      <c r="J20" s="15" t="s">
        <v>9</v>
      </c>
      <c r="K20" s="20" t="s">
        <v>9</v>
      </c>
    </row>
    <row r="21" spans="1:11" x14ac:dyDescent="0.2">
      <c r="A21" s="89">
        <v>6</v>
      </c>
      <c r="B21" s="90">
        <v>19</v>
      </c>
      <c r="C21" s="90" t="s">
        <v>10</v>
      </c>
      <c r="D21" s="90" t="s">
        <v>9</v>
      </c>
      <c r="E21" s="91" t="s">
        <v>9</v>
      </c>
      <c r="G21" s="19">
        <v>8</v>
      </c>
      <c r="H21" s="15">
        <v>19</v>
      </c>
      <c r="I21" s="15" t="s">
        <v>9</v>
      </c>
      <c r="J21" s="15" t="s">
        <v>9</v>
      </c>
      <c r="K21" s="20" t="s">
        <v>9</v>
      </c>
    </row>
    <row r="22" spans="1:11" x14ac:dyDescent="0.2">
      <c r="A22" s="89">
        <v>6</v>
      </c>
      <c r="B22" s="90">
        <v>20</v>
      </c>
      <c r="C22" s="90" t="s">
        <v>10</v>
      </c>
      <c r="D22" s="90" t="s">
        <v>9</v>
      </c>
      <c r="E22" s="91" t="s">
        <v>9</v>
      </c>
      <c r="G22" s="19">
        <v>9</v>
      </c>
      <c r="H22" s="15">
        <v>20</v>
      </c>
      <c r="I22" s="15" t="s">
        <v>9</v>
      </c>
      <c r="J22" s="15" t="s">
        <v>9</v>
      </c>
      <c r="K22" s="20" t="s">
        <v>9</v>
      </c>
    </row>
    <row r="23" spans="1:11" x14ac:dyDescent="0.2">
      <c r="A23" s="89">
        <v>7</v>
      </c>
      <c r="B23" s="90">
        <v>21</v>
      </c>
      <c r="C23" s="90" t="s">
        <v>9</v>
      </c>
      <c r="D23" s="90" t="s">
        <v>9</v>
      </c>
      <c r="E23" s="91" t="s">
        <v>9</v>
      </c>
      <c r="G23" s="19">
        <v>9</v>
      </c>
      <c r="H23" s="15">
        <v>21</v>
      </c>
      <c r="I23" s="15" t="s">
        <v>9</v>
      </c>
      <c r="J23" s="15" t="s">
        <v>9</v>
      </c>
      <c r="K23" s="20" t="s">
        <v>9</v>
      </c>
    </row>
    <row r="24" spans="1:11" x14ac:dyDescent="0.2">
      <c r="A24" s="89">
        <v>7</v>
      </c>
      <c r="B24" s="90">
        <v>22</v>
      </c>
      <c r="C24" s="90" t="s">
        <v>10</v>
      </c>
      <c r="D24" s="90" t="s">
        <v>9</v>
      </c>
      <c r="E24" s="91" t="s">
        <v>9</v>
      </c>
      <c r="G24" s="19">
        <v>10</v>
      </c>
      <c r="H24" s="15">
        <v>22</v>
      </c>
      <c r="I24" s="15" t="s">
        <v>9</v>
      </c>
      <c r="J24" s="15" t="s">
        <v>9</v>
      </c>
      <c r="K24" s="20" t="s">
        <v>9</v>
      </c>
    </row>
    <row r="25" spans="1:11" x14ac:dyDescent="0.2">
      <c r="A25" s="89">
        <v>7</v>
      </c>
      <c r="B25" s="90">
        <v>23</v>
      </c>
      <c r="C25" s="90" t="s">
        <v>9</v>
      </c>
      <c r="D25" s="90" t="s">
        <v>9</v>
      </c>
      <c r="E25" s="91" t="s">
        <v>9</v>
      </c>
      <c r="G25" s="19">
        <v>10</v>
      </c>
      <c r="H25" s="15">
        <v>23</v>
      </c>
      <c r="I25" s="15" t="s">
        <v>9</v>
      </c>
      <c r="J25" s="15" t="s">
        <v>9</v>
      </c>
      <c r="K25" s="20" t="s">
        <v>9</v>
      </c>
    </row>
    <row r="26" spans="1:11" x14ac:dyDescent="0.2">
      <c r="A26" s="89">
        <v>7</v>
      </c>
      <c r="B26" s="90">
        <v>24</v>
      </c>
      <c r="C26" s="90" t="s">
        <v>9</v>
      </c>
      <c r="D26" s="90" t="s">
        <v>9</v>
      </c>
      <c r="E26" s="91" t="s">
        <v>9</v>
      </c>
      <c r="G26" s="19">
        <v>11</v>
      </c>
      <c r="H26" s="15">
        <v>24</v>
      </c>
      <c r="I26" s="15" t="s">
        <v>9</v>
      </c>
      <c r="J26" s="15" t="s">
        <v>9</v>
      </c>
      <c r="K26" s="20" t="s">
        <v>9</v>
      </c>
    </row>
    <row r="27" spans="1:11" x14ac:dyDescent="0.2">
      <c r="A27" s="89">
        <v>8</v>
      </c>
      <c r="B27" s="90">
        <v>25</v>
      </c>
      <c r="C27" s="90" t="s">
        <v>10</v>
      </c>
      <c r="D27" s="90" t="s">
        <v>9</v>
      </c>
      <c r="E27" s="91" t="s">
        <v>10</v>
      </c>
      <c r="G27" s="19">
        <v>11</v>
      </c>
      <c r="H27" s="15">
        <v>25</v>
      </c>
      <c r="I27" s="15" t="s">
        <v>10</v>
      </c>
      <c r="J27" s="15" t="s">
        <v>9</v>
      </c>
      <c r="K27" s="20" t="s">
        <v>10</v>
      </c>
    </row>
    <row r="28" spans="1:11" x14ac:dyDescent="0.2">
      <c r="A28" s="89">
        <v>8</v>
      </c>
      <c r="B28" s="90">
        <v>26</v>
      </c>
      <c r="C28" s="90" t="s">
        <v>9</v>
      </c>
      <c r="D28" s="90" t="s">
        <v>9</v>
      </c>
      <c r="E28" s="91" t="s">
        <v>9</v>
      </c>
      <c r="G28" s="19">
        <v>11</v>
      </c>
      <c r="H28" s="15">
        <v>26</v>
      </c>
      <c r="I28" s="15" t="s">
        <v>9</v>
      </c>
      <c r="J28" s="15" t="s">
        <v>9</v>
      </c>
      <c r="K28" s="20" t="s">
        <v>9</v>
      </c>
    </row>
    <row r="29" spans="1:11" x14ac:dyDescent="0.2">
      <c r="A29" s="89">
        <v>8</v>
      </c>
      <c r="B29" s="90">
        <v>27</v>
      </c>
      <c r="C29" s="90" t="s">
        <v>9</v>
      </c>
      <c r="D29" s="90" t="s">
        <v>9</v>
      </c>
      <c r="E29" s="91" t="s">
        <v>9</v>
      </c>
      <c r="G29" s="19">
        <v>11</v>
      </c>
      <c r="H29" s="15">
        <v>27</v>
      </c>
      <c r="I29" s="15" t="s">
        <v>9</v>
      </c>
      <c r="J29" s="15" t="s">
        <v>9</v>
      </c>
      <c r="K29" s="20" t="s">
        <v>9</v>
      </c>
    </row>
    <row r="30" spans="1:11" x14ac:dyDescent="0.2">
      <c r="A30" s="89">
        <v>8</v>
      </c>
      <c r="B30" s="90">
        <v>28</v>
      </c>
      <c r="C30" s="90" t="s">
        <v>10</v>
      </c>
      <c r="D30" s="90" t="s">
        <v>9</v>
      </c>
      <c r="E30" s="91" t="s">
        <v>10</v>
      </c>
      <c r="G30" s="19">
        <v>12</v>
      </c>
      <c r="H30" s="15">
        <v>28</v>
      </c>
      <c r="I30" s="15" t="s">
        <v>10</v>
      </c>
      <c r="J30" s="15" t="s">
        <v>9</v>
      </c>
      <c r="K30" s="20" t="s">
        <v>10</v>
      </c>
    </row>
    <row r="31" spans="1:11" x14ac:dyDescent="0.2">
      <c r="A31" s="89">
        <v>9</v>
      </c>
      <c r="B31" s="90">
        <v>29</v>
      </c>
      <c r="C31" s="90" t="s">
        <v>10</v>
      </c>
      <c r="D31" s="90" t="s">
        <v>9</v>
      </c>
      <c r="E31" s="91" t="s">
        <v>9</v>
      </c>
      <c r="G31" s="19">
        <v>12</v>
      </c>
      <c r="H31" s="15">
        <v>29</v>
      </c>
      <c r="I31" s="15" t="s">
        <v>9</v>
      </c>
      <c r="J31" s="15" t="s">
        <v>9</v>
      </c>
      <c r="K31" s="20" t="s">
        <v>9</v>
      </c>
    </row>
    <row r="32" spans="1:11" x14ac:dyDescent="0.2">
      <c r="A32" s="89">
        <v>10</v>
      </c>
      <c r="B32" s="90">
        <v>30</v>
      </c>
      <c r="C32" s="90" t="s">
        <v>10</v>
      </c>
      <c r="D32" s="90" t="s">
        <v>9</v>
      </c>
      <c r="E32" s="91" t="s">
        <v>10</v>
      </c>
      <c r="G32" s="19">
        <v>12</v>
      </c>
      <c r="H32" s="15">
        <v>30</v>
      </c>
      <c r="I32" s="15" t="s">
        <v>9</v>
      </c>
      <c r="J32" s="15" t="s">
        <v>9</v>
      </c>
      <c r="K32" s="20" t="s">
        <v>9</v>
      </c>
    </row>
    <row r="33" spans="1:11" x14ac:dyDescent="0.2">
      <c r="A33" s="89">
        <v>10</v>
      </c>
      <c r="B33" s="90">
        <v>31</v>
      </c>
      <c r="C33" s="90" t="s">
        <v>9</v>
      </c>
      <c r="D33" s="90" t="s">
        <v>9</v>
      </c>
      <c r="E33" s="91" t="s">
        <v>9</v>
      </c>
      <c r="G33" s="19">
        <v>12</v>
      </c>
      <c r="H33" s="15">
        <v>31</v>
      </c>
      <c r="I33" s="15" t="s">
        <v>9</v>
      </c>
      <c r="J33" s="15" t="s">
        <v>9</v>
      </c>
      <c r="K33" s="20" t="s">
        <v>9</v>
      </c>
    </row>
    <row r="34" spans="1:11" x14ac:dyDescent="0.2">
      <c r="A34" s="89">
        <v>10</v>
      </c>
      <c r="B34" s="90">
        <v>32</v>
      </c>
      <c r="C34" s="90" t="s">
        <v>10</v>
      </c>
      <c r="D34" s="90" t="s">
        <v>9</v>
      </c>
      <c r="E34" s="91" t="s">
        <v>10</v>
      </c>
      <c r="G34" s="19">
        <v>13</v>
      </c>
      <c r="H34" s="15">
        <v>32</v>
      </c>
      <c r="I34" s="15" t="s">
        <v>9</v>
      </c>
      <c r="J34" s="15" t="s">
        <v>9</v>
      </c>
      <c r="K34" s="20" t="s">
        <v>9</v>
      </c>
    </row>
    <row r="35" spans="1:11" x14ac:dyDescent="0.2">
      <c r="A35" s="89">
        <v>10</v>
      </c>
      <c r="B35" s="90">
        <v>33</v>
      </c>
      <c r="C35" s="90" t="s">
        <v>10</v>
      </c>
      <c r="D35" s="90" t="s">
        <v>10</v>
      </c>
      <c r="E35" s="91" t="s">
        <v>10</v>
      </c>
      <c r="G35" s="19">
        <v>13</v>
      </c>
      <c r="H35" s="15">
        <v>33</v>
      </c>
      <c r="I35" s="15" t="s">
        <v>10</v>
      </c>
      <c r="J35" s="15" t="s">
        <v>9</v>
      </c>
      <c r="K35" s="20" t="s">
        <v>9</v>
      </c>
    </row>
    <row r="36" spans="1:11" x14ac:dyDescent="0.2">
      <c r="A36" s="89">
        <v>11</v>
      </c>
      <c r="B36" s="90">
        <v>34</v>
      </c>
      <c r="C36" s="90" t="s">
        <v>9</v>
      </c>
      <c r="D36" s="90" t="s">
        <v>9</v>
      </c>
      <c r="E36" s="91" t="s">
        <v>9</v>
      </c>
      <c r="G36" s="19">
        <v>13</v>
      </c>
      <c r="H36" s="15">
        <v>34</v>
      </c>
      <c r="I36" s="15" t="s">
        <v>10</v>
      </c>
      <c r="J36" s="15" t="s">
        <v>9</v>
      </c>
      <c r="K36" s="20" t="s">
        <v>10</v>
      </c>
    </row>
    <row r="37" spans="1:11" x14ac:dyDescent="0.2">
      <c r="A37" s="89">
        <v>11</v>
      </c>
      <c r="B37" s="90">
        <v>35</v>
      </c>
      <c r="C37" s="90" t="s">
        <v>9</v>
      </c>
      <c r="D37" s="90" t="s">
        <v>9</v>
      </c>
      <c r="E37" s="91" t="s">
        <v>9</v>
      </c>
      <c r="G37" s="19">
        <v>13</v>
      </c>
      <c r="H37" s="15">
        <v>35</v>
      </c>
      <c r="I37" s="15" t="s">
        <v>9</v>
      </c>
      <c r="J37" s="15" t="s">
        <v>9</v>
      </c>
      <c r="K37" s="20" t="s">
        <v>9</v>
      </c>
    </row>
    <row r="38" spans="1:11" x14ac:dyDescent="0.2">
      <c r="A38" s="89">
        <v>11</v>
      </c>
      <c r="B38" s="90">
        <v>36</v>
      </c>
      <c r="C38" s="90" t="s">
        <v>10</v>
      </c>
      <c r="D38" s="90" t="s">
        <v>9</v>
      </c>
      <c r="E38" s="91"/>
      <c r="G38" s="19">
        <v>14</v>
      </c>
      <c r="H38" s="15">
        <v>36</v>
      </c>
      <c r="I38" s="15" t="s">
        <v>9</v>
      </c>
      <c r="J38" s="15" t="s">
        <v>9</v>
      </c>
      <c r="K38" s="20" t="s">
        <v>9</v>
      </c>
    </row>
    <row r="39" spans="1:11" x14ac:dyDescent="0.2">
      <c r="A39" s="89">
        <v>12</v>
      </c>
      <c r="B39" s="90">
        <v>37</v>
      </c>
      <c r="C39" s="90" t="s">
        <v>9</v>
      </c>
      <c r="D39" s="90" t="s">
        <v>9</v>
      </c>
      <c r="E39" s="91" t="s">
        <v>9</v>
      </c>
      <c r="G39" s="19">
        <v>14</v>
      </c>
      <c r="H39" s="15">
        <v>37</v>
      </c>
      <c r="I39" s="15" t="s">
        <v>9</v>
      </c>
      <c r="J39" s="15" t="s">
        <v>9</v>
      </c>
      <c r="K39" s="20" t="s">
        <v>9</v>
      </c>
    </row>
    <row r="40" spans="1:11" x14ac:dyDescent="0.2">
      <c r="A40" s="89">
        <v>12</v>
      </c>
      <c r="B40" s="90">
        <v>38</v>
      </c>
      <c r="C40" s="90" t="s">
        <v>9</v>
      </c>
      <c r="D40" s="90" t="s">
        <v>9</v>
      </c>
      <c r="E40" s="91" t="s">
        <v>9</v>
      </c>
      <c r="G40" s="19">
        <v>14</v>
      </c>
      <c r="H40" s="15">
        <v>38</v>
      </c>
      <c r="I40" s="15" t="s">
        <v>10</v>
      </c>
      <c r="J40" s="15" t="s">
        <v>9</v>
      </c>
      <c r="K40" s="20" t="s">
        <v>9</v>
      </c>
    </row>
    <row r="41" spans="1:11" x14ac:dyDescent="0.2">
      <c r="A41" s="89">
        <v>13</v>
      </c>
      <c r="B41" s="90">
        <v>39</v>
      </c>
      <c r="C41" s="90" t="s">
        <v>10</v>
      </c>
      <c r="D41" s="90" t="s">
        <v>9</v>
      </c>
      <c r="E41" s="91" t="s">
        <v>9</v>
      </c>
      <c r="G41" s="19">
        <v>14</v>
      </c>
      <c r="H41" s="15">
        <v>39</v>
      </c>
      <c r="I41" s="15" t="s">
        <v>9</v>
      </c>
      <c r="J41" s="15" t="s">
        <v>9</v>
      </c>
      <c r="K41" s="20" t="s">
        <v>9</v>
      </c>
    </row>
    <row r="42" spans="1:11" x14ac:dyDescent="0.2">
      <c r="A42" s="89">
        <v>14</v>
      </c>
      <c r="B42" s="90">
        <v>40</v>
      </c>
      <c r="C42" s="90" t="s">
        <v>10</v>
      </c>
      <c r="D42" s="90" t="s">
        <v>9</v>
      </c>
      <c r="E42" s="91" t="s">
        <v>9</v>
      </c>
      <c r="G42" s="19">
        <v>15</v>
      </c>
      <c r="H42" s="15">
        <v>40</v>
      </c>
      <c r="I42" s="15" t="s">
        <v>9</v>
      </c>
      <c r="J42" s="15" t="s">
        <v>9</v>
      </c>
      <c r="K42" s="20" t="s">
        <v>9</v>
      </c>
    </row>
    <row r="43" spans="1:11" x14ac:dyDescent="0.2">
      <c r="A43" s="89">
        <v>14</v>
      </c>
      <c r="B43" s="90">
        <v>41</v>
      </c>
      <c r="C43" s="90" t="s">
        <v>10</v>
      </c>
      <c r="D43" s="90" t="s">
        <v>9</v>
      </c>
      <c r="E43" s="91" t="s">
        <v>10</v>
      </c>
      <c r="G43" s="19">
        <v>15</v>
      </c>
      <c r="H43" s="15">
        <v>41</v>
      </c>
      <c r="I43" s="15" t="s">
        <v>10</v>
      </c>
      <c r="J43" s="15" t="s">
        <v>9</v>
      </c>
      <c r="K43" s="20" t="s">
        <v>10</v>
      </c>
    </row>
    <row r="44" spans="1:11" x14ac:dyDescent="0.2">
      <c r="A44" s="89">
        <v>14</v>
      </c>
      <c r="B44" s="90">
        <v>42</v>
      </c>
      <c r="C44" s="90" t="s">
        <v>9</v>
      </c>
      <c r="D44" s="90" t="s">
        <v>9</v>
      </c>
      <c r="E44" s="91" t="s">
        <v>9</v>
      </c>
      <c r="G44" s="19">
        <v>15</v>
      </c>
      <c r="H44" s="15">
        <v>42</v>
      </c>
      <c r="I44" s="15" t="s">
        <v>9</v>
      </c>
      <c r="J44" s="15" t="s">
        <v>9</v>
      </c>
      <c r="K44" s="20" t="s">
        <v>9</v>
      </c>
    </row>
    <row r="45" spans="1:11" x14ac:dyDescent="0.2">
      <c r="A45" s="89">
        <v>14</v>
      </c>
      <c r="B45" s="90">
        <v>43</v>
      </c>
      <c r="C45" s="90" t="s">
        <v>10</v>
      </c>
      <c r="D45" s="90" t="s">
        <v>9</v>
      </c>
      <c r="E45" s="91" t="s">
        <v>10</v>
      </c>
      <c r="G45" s="19">
        <v>16</v>
      </c>
      <c r="H45" s="15">
        <v>43</v>
      </c>
      <c r="I45" s="15" t="s">
        <v>9</v>
      </c>
      <c r="J45" s="15" t="s">
        <v>9</v>
      </c>
      <c r="K45" s="20" t="s">
        <v>9</v>
      </c>
    </row>
    <row r="46" spans="1:11" x14ac:dyDescent="0.2">
      <c r="A46" s="89">
        <v>15</v>
      </c>
      <c r="B46" s="90">
        <v>44</v>
      </c>
      <c r="C46" s="90" t="s">
        <v>9</v>
      </c>
      <c r="D46" s="90" t="s">
        <v>9</v>
      </c>
      <c r="E46" s="91" t="s">
        <v>9</v>
      </c>
      <c r="G46" s="19">
        <v>16</v>
      </c>
      <c r="H46" s="15">
        <v>44</v>
      </c>
      <c r="I46" s="15" t="s">
        <v>10</v>
      </c>
      <c r="J46" s="15" t="s">
        <v>9</v>
      </c>
      <c r="K46" s="20" t="s">
        <v>10</v>
      </c>
    </row>
    <row r="47" spans="1:11" x14ac:dyDescent="0.2">
      <c r="A47" s="89">
        <v>15</v>
      </c>
      <c r="B47" s="90">
        <v>45</v>
      </c>
      <c r="C47" s="90" t="s">
        <v>10</v>
      </c>
      <c r="D47" s="90" t="s">
        <v>9</v>
      </c>
      <c r="E47" s="91" t="s">
        <v>9</v>
      </c>
      <c r="G47" s="19">
        <v>16</v>
      </c>
      <c r="H47" s="15">
        <v>45</v>
      </c>
      <c r="I47" s="15" t="s">
        <v>10</v>
      </c>
      <c r="J47" s="15" t="s">
        <v>9</v>
      </c>
      <c r="K47" s="20" t="s">
        <v>9</v>
      </c>
    </row>
    <row r="48" spans="1:11" x14ac:dyDescent="0.2">
      <c r="A48" s="89">
        <v>15</v>
      </c>
      <c r="B48" s="90">
        <v>46</v>
      </c>
      <c r="C48" s="90" t="s">
        <v>9</v>
      </c>
      <c r="D48" s="90" t="s">
        <v>9</v>
      </c>
      <c r="E48" s="91" t="s">
        <v>9</v>
      </c>
      <c r="G48" s="19">
        <v>17</v>
      </c>
      <c r="H48" s="15">
        <v>46</v>
      </c>
      <c r="I48" s="15" t="s">
        <v>9</v>
      </c>
      <c r="J48" s="15" t="s">
        <v>9</v>
      </c>
      <c r="K48" s="20" t="s">
        <v>9</v>
      </c>
    </row>
    <row r="49" spans="1:11" x14ac:dyDescent="0.2">
      <c r="A49" s="89">
        <v>15</v>
      </c>
      <c r="B49" s="90">
        <v>47</v>
      </c>
      <c r="C49" s="90" t="s">
        <v>10</v>
      </c>
      <c r="D49" s="90" t="s">
        <v>9</v>
      </c>
      <c r="E49" s="91" t="s">
        <v>9</v>
      </c>
      <c r="G49" s="19">
        <v>17</v>
      </c>
      <c r="H49" s="15">
        <v>47</v>
      </c>
      <c r="I49" s="15" t="s">
        <v>9</v>
      </c>
      <c r="J49" s="15" t="s">
        <v>9</v>
      </c>
      <c r="K49" s="20" t="s">
        <v>9</v>
      </c>
    </row>
    <row r="50" spans="1:11" x14ac:dyDescent="0.2">
      <c r="A50" s="89">
        <v>16</v>
      </c>
      <c r="B50" s="90">
        <v>48</v>
      </c>
      <c r="C50" s="90" t="s">
        <v>10</v>
      </c>
      <c r="D50" s="90" t="s">
        <v>9</v>
      </c>
      <c r="E50" s="91" t="s">
        <v>9</v>
      </c>
      <c r="G50" s="19">
        <v>18</v>
      </c>
      <c r="H50" s="15">
        <v>48</v>
      </c>
      <c r="I50" s="15" t="s">
        <v>10</v>
      </c>
      <c r="J50" s="15" t="s">
        <v>9</v>
      </c>
      <c r="K50" s="20" t="s">
        <v>10</v>
      </c>
    </row>
    <row r="51" spans="1:11" x14ac:dyDescent="0.2">
      <c r="A51" s="89">
        <v>16</v>
      </c>
      <c r="B51" s="90">
        <v>49</v>
      </c>
      <c r="C51" s="90" t="s">
        <v>9</v>
      </c>
      <c r="D51" s="90" t="s">
        <v>9</v>
      </c>
      <c r="E51" s="91" t="s">
        <v>9</v>
      </c>
      <c r="G51" s="19">
        <v>18</v>
      </c>
      <c r="H51" s="15">
        <v>49</v>
      </c>
      <c r="I51" s="15" t="s">
        <v>10</v>
      </c>
      <c r="J51" s="15" t="s">
        <v>9</v>
      </c>
      <c r="K51" s="20" t="s">
        <v>9</v>
      </c>
    </row>
    <row r="52" spans="1:11" x14ac:dyDescent="0.2">
      <c r="A52" s="89">
        <v>16</v>
      </c>
      <c r="B52" s="90">
        <v>50</v>
      </c>
      <c r="C52" s="90" t="s">
        <v>10</v>
      </c>
      <c r="D52" s="90" t="s">
        <v>9</v>
      </c>
      <c r="E52" s="91" t="s">
        <v>9</v>
      </c>
      <c r="G52" s="19">
        <v>19</v>
      </c>
      <c r="H52" s="15">
        <v>50</v>
      </c>
      <c r="I52" s="15" t="s">
        <v>9</v>
      </c>
      <c r="J52" s="15" t="s">
        <v>9</v>
      </c>
      <c r="K52" s="20" t="s">
        <v>9</v>
      </c>
    </row>
    <row r="53" spans="1:11" x14ac:dyDescent="0.2">
      <c r="A53" s="92">
        <v>16</v>
      </c>
      <c r="B53" s="93">
        <v>51</v>
      </c>
      <c r="C53" s="93" t="s">
        <v>9</v>
      </c>
      <c r="D53" s="93" t="s">
        <v>9</v>
      </c>
      <c r="E53" s="94" t="s">
        <v>9</v>
      </c>
      <c r="G53" s="19">
        <v>19</v>
      </c>
      <c r="H53" s="15">
        <v>51</v>
      </c>
      <c r="I53" s="15" t="s">
        <v>9</v>
      </c>
      <c r="J53" s="15" t="s">
        <v>9</v>
      </c>
      <c r="K53" s="20" t="s">
        <v>9</v>
      </c>
    </row>
    <row r="54" spans="1:11" x14ac:dyDescent="0.2">
      <c r="G54" s="19">
        <v>20</v>
      </c>
      <c r="H54" s="15">
        <v>52</v>
      </c>
      <c r="I54" s="15" t="s">
        <v>10</v>
      </c>
      <c r="J54" s="15" t="s">
        <v>9</v>
      </c>
      <c r="K54" s="20" t="s">
        <v>10</v>
      </c>
    </row>
    <row r="55" spans="1:11" x14ac:dyDescent="0.2">
      <c r="G55" s="19">
        <v>20</v>
      </c>
      <c r="H55" s="15">
        <v>53</v>
      </c>
      <c r="I55" s="15" t="s">
        <v>10</v>
      </c>
      <c r="J55" s="15" t="s">
        <v>9</v>
      </c>
      <c r="K55" s="20" t="s">
        <v>10</v>
      </c>
    </row>
    <row r="56" spans="1:11" x14ac:dyDescent="0.2">
      <c r="G56" s="19">
        <v>20</v>
      </c>
      <c r="H56" s="15">
        <v>54</v>
      </c>
      <c r="I56" s="15" t="s">
        <v>9</v>
      </c>
      <c r="J56" s="15" t="s">
        <v>9</v>
      </c>
      <c r="K56" s="20" t="s">
        <v>9</v>
      </c>
    </row>
    <row r="57" spans="1:11" x14ac:dyDescent="0.2">
      <c r="G57" s="19">
        <v>20</v>
      </c>
      <c r="H57" s="15">
        <v>55</v>
      </c>
      <c r="I57" s="15" t="s">
        <v>9</v>
      </c>
      <c r="J57" s="15" t="s">
        <v>9</v>
      </c>
      <c r="K57" s="20" t="s">
        <v>9</v>
      </c>
    </row>
    <row r="58" spans="1:11" x14ac:dyDescent="0.2">
      <c r="G58" s="19">
        <v>21</v>
      </c>
      <c r="H58" s="15">
        <v>56</v>
      </c>
      <c r="I58" s="15" t="s">
        <v>10</v>
      </c>
      <c r="J58" s="15" t="s">
        <v>9</v>
      </c>
      <c r="K58" s="20" t="s">
        <v>9</v>
      </c>
    </row>
    <row r="59" spans="1:11" x14ac:dyDescent="0.2">
      <c r="G59" s="19">
        <v>21</v>
      </c>
      <c r="H59" s="15">
        <v>57</v>
      </c>
      <c r="I59" s="15" t="s">
        <v>9</v>
      </c>
      <c r="J59" s="15" t="s">
        <v>9</v>
      </c>
      <c r="K59" s="20" t="s">
        <v>9</v>
      </c>
    </row>
    <row r="60" spans="1:11" x14ac:dyDescent="0.2">
      <c r="G60" s="19">
        <v>21</v>
      </c>
      <c r="H60" s="15">
        <v>58</v>
      </c>
      <c r="I60" s="15" t="s">
        <v>9</v>
      </c>
      <c r="J60" s="15" t="s">
        <v>9</v>
      </c>
      <c r="K60" s="20" t="s">
        <v>9</v>
      </c>
    </row>
    <row r="61" spans="1:11" x14ac:dyDescent="0.2">
      <c r="G61" s="19">
        <v>21</v>
      </c>
      <c r="H61" s="15">
        <v>59</v>
      </c>
      <c r="I61" s="15" t="s">
        <v>9</v>
      </c>
      <c r="J61" s="15" t="s">
        <v>9</v>
      </c>
      <c r="K61" s="20" t="s">
        <v>10</v>
      </c>
    </row>
    <row r="62" spans="1:11" x14ac:dyDescent="0.2">
      <c r="G62" s="19">
        <v>22</v>
      </c>
      <c r="H62" s="15">
        <v>60</v>
      </c>
      <c r="I62" s="15" t="s">
        <v>9</v>
      </c>
      <c r="J62" s="15" t="s">
        <v>9</v>
      </c>
      <c r="K62" s="20" t="s">
        <v>9</v>
      </c>
    </row>
    <row r="63" spans="1:11" x14ac:dyDescent="0.2">
      <c r="G63" s="19">
        <v>22</v>
      </c>
      <c r="H63" s="15">
        <v>61</v>
      </c>
      <c r="I63" s="15" t="s">
        <v>9</v>
      </c>
      <c r="J63" s="15" t="s">
        <v>9</v>
      </c>
      <c r="K63" s="20" t="s">
        <v>9</v>
      </c>
    </row>
    <row r="64" spans="1:11" x14ac:dyDescent="0.2">
      <c r="G64" s="19">
        <v>22</v>
      </c>
      <c r="H64" s="15">
        <v>62</v>
      </c>
      <c r="I64" s="15" t="s">
        <v>9</v>
      </c>
      <c r="J64" s="15" t="s">
        <v>9</v>
      </c>
      <c r="K64" s="20" t="s">
        <v>9</v>
      </c>
    </row>
    <row r="65" spans="7:11" x14ac:dyDescent="0.2">
      <c r="G65" s="19">
        <v>23</v>
      </c>
      <c r="H65" s="15">
        <v>63</v>
      </c>
      <c r="I65" s="15" t="s">
        <v>9</v>
      </c>
      <c r="J65" s="15" t="s">
        <v>9</v>
      </c>
      <c r="K65" s="20" t="s">
        <v>9</v>
      </c>
    </row>
    <row r="66" spans="7:11" x14ac:dyDescent="0.2">
      <c r="G66" s="19">
        <v>23</v>
      </c>
      <c r="H66" s="15">
        <v>64</v>
      </c>
      <c r="I66" s="15" t="s">
        <v>9</v>
      </c>
      <c r="J66" s="15" t="s">
        <v>9</v>
      </c>
      <c r="K66" s="20" t="s">
        <v>9</v>
      </c>
    </row>
    <row r="67" spans="7:11" x14ac:dyDescent="0.2">
      <c r="G67" s="19">
        <v>23</v>
      </c>
      <c r="H67" s="15">
        <v>65</v>
      </c>
      <c r="I67" s="15" t="s">
        <v>9</v>
      </c>
      <c r="J67" s="15" t="s">
        <v>9</v>
      </c>
      <c r="K67" s="20" t="s">
        <v>9</v>
      </c>
    </row>
    <row r="68" spans="7:11" x14ac:dyDescent="0.2">
      <c r="G68" s="21">
        <v>23</v>
      </c>
      <c r="H68" s="22">
        <v>66</v>
      </c>
      <c r="I68" s="22" t="s">
        <v>9</v>
      </c>
      <c r="J68" s="22" t="s">
        <v>9</v>
      </c>
      <c r="K68" s="23" t="s">
        <v>9</v>
      </c>
    </row>
  </sheetData>
  <mergeCells count="2">
    <mergeCell ref="A1:E1"/>
    <mergeCell ref="G1:K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50A6-DADC-CA4A-AF8B-7DAC6DA6C4ED}">
  <dimension ref="A1:I97"/>
  <sheetViews>
    <sheetView zoomScaleNormal="100" workbookViewId="0">
      <selection activeCell="K24" sqref="K24"/>
    </sheetView>
  </sheetViews>
  <sheetFormatPr baseColWidth="10" defaultRowHeight="16" x14ac:dyDescent="0.2"/>
  <cols>
    <col min="1" max="1" width="9.83203125" style="1" bestFit="1" customWidth="1"/>
    <col min="2" max="2" width="9.1640625" style="1" bestFit="1" customWidth="1"/>
    <col min="3" max="4" width="14.1640625" style="1" bestFit="1" customWidth="1"/>
    <col min="5" max="5" width="13" style="1" customWidth="1"/>
    <col min="6" max="6" width="9.1640625" style="1" bestFit="1" customWidth="1"/>
    <col min="7" max="7" width="14.1640625" style="1" bestFit="1" customWidth="1"/>
    <col min="8" max="8" width="9.1640625" style="1" bestFit="1" customWidth="1"/>
    <col min="9" max="9" width="14.1640625" style="1" bestFit="1" customWidth="1"/>
    <col min="10" max="10" width="10.83203125" style="1"/>
    <col min="11" max="11" width="67.1640625" style="1" bestFit="1" customWidth="1"/>
    <col min="12" max="12" width="9.83203125" style="1" bestFit="1" customWidth="1"/>
    <col min="13" max="13" width="9.1640625" style="1" bestFit="1" customWidth="1"/>
    <col min="14" max="14" width="14.1640625" style="1" bestFit="1" customWidth="1"/>
    <col min="15" max="15" width="10.83203125" style="1"/>
    <col min="16" max="16" width="63" style="1" bestFit="1" customWidth="1"/>
    <col min="17" max="17" width="13" style="1" bestFit="1" customWidth="1"/>
    <col min="18" max="18" width="9.1640625" style="1" bestFit="1" customWidth="1"/>
    <col min="19" max="19" width="14.1640625" style="1" bestFit="1" customWidth="1"/>
    <col min="20" max="16384" width="10.83203125" style="1"/>
  </cols>
  <sheetData>
    <row r="1" spans="1:9" x14ac:dyDescent="0.2">
      <c r="A1" s="151" t="s">
        <v>49</v>
      </c>
      <c r="B1" s="152"/>
      <c r="C1" s="152"/>
      <c r="D1" s="152"/>
      <c r="E1" s="152"/>
      <c r="F1" s="152"/>
      <c r="G1" s="153"/>
      <c r="H1" s="24"/>
      <c r="I1" s="24"/>
    </row>
    <row r="2" spans="1:9" x14ac:dyDescent="0.2">
      <c r="A2" s="2" t="s">
        <v>48</v>
      </c>
      <c r="B2" s="2" t="s">
        <v>35</v>
      </c>
      <c r="C2" s="2" t="s">
        <v>47</v>
      </c>
      <c r="E2" s="2" t="s">
        <v>48</v>
      </c>
      <c r="F2" s="2" t="s">
        <v>35</v>
      </c>
      <c r="G2" s="2" t="s">
        <v>47</v>
      </c>
    </row>
    <row r="3" spans="1:9" x14ac:dyDescent="0.2">
      <c r="A3" s="3" t="s">
        <v>50</v>
      </c>
      <c r="B3" s="3">
        <v>1</v>
      </c>
      <c r="C3" s="4">
        <v>8</v>
      </c>
      <c r="E3" s="54" t="s">
        <v>51</v>
      </c>
      <c r="F3" s="51">
        <v>1</v>
      </c>
      <c r="G3" s="25">
        <v>4</v>
      </c>
    </row>
    <row r="4" spans="1:9" x14ac:dyDescent="0.2">
      <c r="A4" s="3" t="s">
        <v>50</v>
      </c>
      <c r="B4" s="3">
        <v>2</v>
      </c>
      <c r="C4" s="4">
        <v>8</v>
      </c>
      <c r="E4" s="31" t="s">
        <v>51</v>
      </c>
      <c r="F4" s="59">
        <v>2</v>
      </c>
      <c r="G4" s="26">
        <v>4</v>
      </c>
    </row>
    <row r="5" spans="1:9" x14ac:dyDescent="0.2">
      <c r="A5" s="3" t="s">
        <v>50</v>
      </c>
      <c r="B5" s="3">
        <v>3</v>
      </c>
      <c r="C5" s="4">
        <v>8</v>
      </c>
      <c r="E5" s="31" t="s">
        <v>51</v>
      </c>
      <c r="F5" s="59">
        <v>3</v>
      </c>
      <c r="G5" s="26">
        <v>6</v>
      </c>
    </row>
    <row r="6" spans="1:9" x14ac:dyDescent="0.2">
      <c r="A6" s="3" t="s">
        <v>50</v>
      </c>
      <c r="B6" s="3">
        <v>4</v>
      </c>
      <c r="C6" s="4">
        <v>6</v>
      </c>
      <c r="E6" s="31" t="s">
        <v>51</v>
      </c>
      <c r="F6" s="59">
        <v>4</v>
      </c>
      <c r="G6" s="26">
        <v>4</v>
      </c>
    </row>
    <row r="7" spans="1:9" x14ac:dyDescent="0.2">
      <c r="A7" s="3" t="s">
        <v>50</v>
      </c>
      <c r="B7" s="3">
        <v>5</v>
      </c>
      <c r="C7" s="4">
        <v>5</v>
      </c>
      <c r="E7" s="31" t="s">
        <v>51</v>
      </c>
      <c r="F7" s="59">
        <v>5</v>
      </c>
      <c r="G7" s="26">
        <v>3</v>
      </c>
    </row>
    <row r="8" spans="1:9" x14ac:dyDescent="0.2">
      <c r="A8" s="3" t="s">
        <v>50</v>
      </c>
      <c r="B8" s="3">
        <v>6</v>
      </c>
      <c r="C8" s="4">
        <v>8</v>
      </c>
      <c r="E8" s="31" t="s">
        <v>51</v>
      </c>
      <c r="F8" s="59">
        <v>6</v>
      </c>
      <c r="G8" s="26">
        <v>4</v>
      </c>
    </row>
    <row r="9" spans="1:9" x14ac:dyDescent="0.2">
      <c r="A9" s="3" t="s">
        <v>50</v>
      </c>
      <c r="B9" s="3">
        <v>7</v>
      </c>
      <c r="C9" s="4">
        <v>8</v>
      </c>
      <c r="E9" s="31" t="s">
        <v>51</v>
      </c>
      <c r="F9" s="59">
        <v>7</v>
      </c>
      <c r="G9" s="26">
        <v>4</v>
      </c>
    </row>
    <row r="10" spans="1:9" x14ac:dyDescent="0.2">
      <c r="A10" s="3" t="s">
        <v>50</v>
      </c>
      <c r="B10" s="3">
        <v>8</v>
      </c>
      <c r="C10" s="4">
        <v>8</v>
      </c>
      <c r="E10" s="31" t="s">
        <v>51</v>
      </c>
      <c r="F10" s="59">
        <v>8</v>
      </c>
      <c r="G10" s="26">
        <v>4</v>
      </c>
    </row>
    <row r="11" spans="1:9" x14ac:dyDescent="0.2">
      <c r="A11" s="3" t="s">
        <v>50</v>
      </c>
      <c r="B11" s="3">
        <v>9</v>
      </c>
      <c r="C11" s="4">
        <v>8</v>
      </c>
      <c r="E11" s="31" t="s">
        <v>51</v>
      </c>
      <c r="F11" s="59">
        <v>9</v>
      </c>
      <c r="G11" s="26">
        <v>3</v>
      </c>
    </row>
    <row r="12" spans="1:9" x14ac:dyDescent="0.2">
      <c r="A12" s="3" t="s">
        <v>50</v>
      </c>
      <c r="B12" s="3">
        <v>10</v>
      </c>
      <c r="C12" s="4">
        <v>8</v>
      </c>
      <c r="E12" s="31" t="s">
        <v>51</v>
      </c>
      <c r="F12" s="59">
        <v>10</v>
      </c>
      <c r="G12" s="26">
        <v>4</v>
      </c>
    </row>
    <row r="13" spans="1:9" x14ac:dyDescent="0.2">
      <c r="A13" s="3" t="s">
        <v>50</v>
      </c>
      <c r="B13" s="3">
        <v>11</v>
      </c>
      <c r="C13" s="4">
        <v>8</v>
      </c>
      <c r="E13" s="31" t="s">
        <v>51</v>
      </c>
      <c r="F13" s="59">
        <v>11</v>
      </c>
      <c r="G13" s="26">
        <v>4</v>
      </c>
    </row>
    <row r="14" spans="1:9" x14ac:dyDescent="0.2">
      <c r="A14" s="3" t="s">
        <v>50</v>
      </c>
      <c r="B14" s="3">
        <v>12</v>
      </c>
      <c r="C14" s="4">
        <v>8</v>
      </c>
      <c r="E14" s="31" t="s">
        <v>51</v>
      </c>
      <c r="F14" s="59">
        <v>12</v>
      </c>
      <c r="G14" s="26">
        <v>4</v>
      </c>
    </row>
    <row r="15" spans="1:9" x14ac:dyDescent="0.2">
      <c r="A15" s="3" t="s">
        <v>50</v>
      </c>
      <c r="B15" s="3">
        <v>13</v>
      </c>
      <c r="C15" s="4">
        <v>8</v>
      </c>
      <c r="E15" s="31" t="s">
        <v>51</v>
      </c>
      <c r="F15" s="59">
        <v>13</v>
      </c>
      <c r="G15" s="26">
        <v>4</v>
      </c>
    </row>
    <row r="16" spans="1:9" x14ac:dyDescent="0.2">
      <c r="A16" s="3" t="s">
        <v>50</v>
      </c>
      <c r="B16" s="3">
        <v>14</v>
      </c>
      <c r="C16" s="4">
        <v>5</v>
      </c>
      <c r="E16" s="31" t="s">
        <v>51</v>
      </c>
      <c r="F16" s="59">
        <v>14</v>
      </c>
      <c r="G16" s="26">
        <v>4</v>
      </c>
    </row>
    <row r="17" spans="1:9" x14ac:dyDescent="0.2">
      <c r="A17" s="3" t="s">
        <v>50</v>
      </c>
      <c r="B17" s="3">
        <v>15</v>
      </c>
      <c r="C17" s="4">
        <v>8</v>
      </c>
      <c r="E17" s="31" t="s">
        <v>51</v>
      </c>
      <c r="F17" s="59">
        <v>15</v>
      </c>
      <c r="G17" s="26">
        <v>4</v>
      </c>
    </row>
    <row r="18" spans="1:9" x14ac:dyDescent="0.2">
      <c r="A18" s="3" t="s">
        <v>50</v>
      </c>
      <c r="B18" s="3">
        <v>16</v>
      </c>
      <c r="C18" s="4">
        <v>7</v>
      </c>
      <c r="E18" s="31" t="s">
        <v>51</v>
      </c>
      <c r="F18" s="59">
        <v>16</v>
      </c>
      <c r="G18" s="26">
        <v>4</v>
      </c>
    </row>
    <row r="19" spans="1:9" x14ac:dyDescent="0.2">
      <c r="A19" s="3" t="s">
        <v>50</v>
      </c>
      <c r="B19" s="3">
        <v>17</v>
      </c>
      <c r="C19" s="4">
        <v>8</v>
      </c>
      <c r="E19" s="31" t="s">
        <v>51</v>
      </c>
      <c r="F19" s="59">
        <v>17</v>
      </c>
      <c r="G19" s="26">
        <v>4</v>
      </c>
    </row>
    <row r="20" spans="1:9" x14ac:dyDescent="0.2">
      <c r="A20" s="3" t="s">
        <v>50</v>
      </c>
      <c r="B20" s="3">
        <v>18</v>
      </c>
      <c r="C20" s="4">
        <v>8</v>
      </c>
      <c r="E20" s="31" t="s">
        <v>51</v>
      </c>
      <c r="F20" s="59">
        <v>18</v>
      </c>
      <c r="G20" s="26">
        <v>4</v>
      </c>
    </row>
    <row r="21" spans="1:9" x14ac:dyDescent="0.2">
      <c r="A21" s="3" t="s">
        <v>50</v>
      </c>
      <c r="B21" s="3">
        <v>19</v>
      </c>
      <c r="C21" s="4">
        <v>4</v>
      </c>
      <c r="E21" s="31" t="s">
        <v>51</v>
      </c>
      <c r="F21" s="59">
        <v>19</v>
      </c>
      <c r="G21" s="26">
        <v>4</v>
      </c>
    </row>
    <row r="22" spans="1:9" x14ac:dyDescent="0.2">
      <c r="A22" s="3" t="s">
        <v>50</v>
      </c>
      <c r="B22" s="3">
        <v>20</v>
      </c>
      <c r="C22" s="4">
        <v>8</v>
      </c>
      <c r="E22" s="31" t="s">
        <v>51</v>
      </c>
      <c r="F22" s="59">
        <v>20</v>
      </c>
      <c r="G22" s="26">
        <v>4</v>
      </c>
    </row>
    <row r="23" spans="1:9" x14ac:dyDescent="0.2">
      <c r="A23" s="3" t="s">
        <v>50</v>
      </c>
      <c r="B23" s="3">
        <v>21</v>
      </c>
      <c r="C23" s="4">
        <v>5</v>
      </c>
      <c r="E23" s="31" t="s">
        <v>51</v>
      </c>
      <c r="F23" s="59">
        <v>21</v>
      </c>
      <c r="G23" s="26">
        <v>4</v>
      </c>
    </row>
    <row r="24" spans="1:9" x14ac:dyDescent="0.2">
      <c r="A24" s="3" t="s">
        <v>50</v>
      </c>
      <c r="B24" s="3">
        <v>22</v>
      </c>
      <c r="C24" s="4">
        <v>8</v>
      </c>
      <c r="E24" s="31" t="s">
        <v>51</v>
      </c>
      <c r="F24" s="59">
        <v>22</v>
      </c>
      <c r="G24" s="26">
        <v>4</v>
      </c>
    </row>
    <row r="25" spans="1:9" x14ac:dyDescent="0.2">
      <c r="A25" s="3" t="s">
        <v>50</v>
      </c>
      <c r="B25" s="3">
        <v>23</v>
      </c>
      <c r="C25" s="4">
        <v>8</v>
      </c>
      <c r="E25" s="31" t="s">
        <v>51</v>
      </c>
      <c r="F25" s="59">
        <v>23</v>
      </c>
      <c r="G25" s="26">
        <v>4</v>
      </c>
    </row>
    <row r="26" spans="1:9" x14ac:dyDescent="0.2">
      <c r="A26" s="3" t="s">
        <v>50</v>
      </c>
      <c r="B26" s="3">
        <v>24</v>
      </c>
      <c r="C26" s="4">
        <v>7</v>
      </c>
      <c r="E26" s="31" t="s">
        <v>51</v>
      </c>
      <c r="F26" s="59">
        <v>24</v>
      </c>
      <c r="G26" s="26">
        <v>4</v>
      </c>
    </row>
    <row r="27" spans="1:9" x14ac:dyDescent="0.2">
      <c r="A27" s="3" t="s">
        <v>50</v>
      </c>
      <c r="B27" s="3">
        <v>25</v>
      </c>
      <c r="C27" s="4">
        <v>8</v>
      </c>
      <c r="E27" s="31" t="s">
        <v>51</v>
      </c>
      <c r="F27" s="59">
        <v>25</v>
      </c>
      <c r="G27" s="26">
        <v>4</v>
      </c>
    </row>
    <row r="28" spans="1:9" x14ac:dyDescent="0.2">
      <c r="A28" s="3" t="s">
        <v>50</v>
      </c>
      <c r="B28" s="3">
        <v>26</v>
      </c>
      <c r="C28" s="4">
        <v>8</v>
      </c>
      <c r="E28" s="31" t="s">
        <v>51</v>
      </c>
      <c r="F28" s="59">
        <v>26</v>
      </c>
      <c r="G28" s="26">
        <v>4</v>
      </c>
    </row>
    <row r="29" spans="1:9" x14ac:dyDescent="0.2">
      <c r="A29" s="3" t="s">
        <v>50</v>
      </c>
      <c r="B29" s="3">
        <v>27</v>
      </c>
      <c r="C29" s="4">
        <v>8</v>
      </c>
      <c r="E29" s="32" t="s">
        <v>51</v>
      </c>
      <c r="F29" s="9">
        <v>27</v>
      </c>
      <c r="G29" s="27">
        <v>4</v>
      </c>
    </row>
    <row r="30" spans="1:9" x14ac:dyDescent="0.2">
      <c r="A30" s="3" t="s">
        <v>50</v>
      </c>
      <c r="B30" s="3">
        <v>28</v>
      </c>
      <c r="C30" s="4">
        <v>8</v>
      </c>
      <c r="E30" s="5"/>
      <c r="F30" s="3"/>
      <c r="G30" s="3"/>
      <c r="H30" s="3"/>
      <c r="I30" s="3"/>
    </row>
    <row r="31" spans="1:9" x14ac:dyDescent="0.2">
      <c r="A31" s="3" t="s">
        <v>50</v>
      </c>
      <c r="B31" s="3">
        <v>29</v>
      </c>
      <c r="C31" s="4">
        <v>11</v>
      </c>
      <c r="E31" s="5"/>
      <c r="F31" s="5"/>
      <c r="G31" s="5"/>
      <c r="H31" s="5"/>
      <c r="I31" s="5"/>
    </row>
    <row r="32" spans="1:9" x14ac:dyDescent="0.2">
      <c r="A32" s="3" t="s">
        <v>50</v>
      </c>
      <c r="B32" s="3">
        <v>30</v>
      </c>
      <c r="C32" s="4">
        <v>8</v>
      </c>
      <c r="E32" s="5"/>
      <c r="F32" s="5"/>
      <c r="G32" s="5"/>
      <c r="H32" s="5"/>
      <c r="I32" s="5"/>
    </row>
    <row r="33" spans="1:9" x14ac:dyDescent="0.2">
      <c r="A33" s="3" t="s">
        <v>50</v>
      </c>
      <c r="B33" s="3">
        <v>31</v>
      </c>
      <c r="C33" s="4">
        <v>15</v>
      </c>
      <c r="E33" s="5"/>
      <c r="F33" s="5"/>
      <c r="G33" s="5"/>
      <c r="H33" s="5"/>
      <c r="I33" s="5"/>
    </row>
    <row r="34" spans="1:9" x14ac:dyDescent="0.2">
      <c r="A34" s="3" t="s">
        <v>50</v>
      </c>
      <c r="B34" s="3">
        <v>32</v>
      </c>
      <c r="C34" s="4">
        <v>15</v>
      </c>
      <c r="E34" s="5"/>
      <c r="F34" s="5"/>
      <c r="G34" s="5"/>
      <c r="H34" s="5"/>
      <c r="I34" s="5"/>
    </row>
    <row r="35" spans="1:9" x14ac:dyDescent="0.2">
      <c r="A35" s="3" t="s">
        <v>50</v>
      </c>
      <c r="B35" s="3">
        <v>33</v>
      </c>
      <c r="C35" s="4">
        <v>4</v>
      </c>
      <c r="E35" s="5"/>
      <c r="F35" s="5"/>
      <c r="G35" s="5"/>
      <c r="H35" s="5"/>
      <c r="I35" s="5"/>
    </row>
    <row r="36" spans="1:9" x14ac:dyDescent="0.2">
      <c r="A36" s="8" t="s">
        <v>50</v>
      </c>
      <c r="B36" s="8">
        <v>34</v>
      </c>
      <c r="C36" s="10">
        <v>8</v>
      </c>
      <c r="E36" s="5"/>
      <c r="F36" s="5"/>
      <c r="G36" s="5"/>
      <c r="H36" s="5"/>
      <c r="I36" s="5"/>
    </row>
    <row r="37" spans="1:9" x14ac:dyDescent="0.2">
      <c r="E37" s="52"/>
      <c r="F37" s="52"/>
      <c r="G37" s="52"/>
      <c r="H37" s="52"/>
      <c r="I37" s="52"/>
    </row>
    <row r="38" spans="1:9" x14ac:dyDescent="0.2">
      <c r="A38" s="151" t="s">
        <v>130</v>
      </c>
      <c r="B38" s="152"/>
      <c r="C38" s="152"/>
      <c r="D38" s="152"/>
      <c r="E38" s="152"/>
      <c r="F38" s="152"/>
      <c r="G38" s="153"/>
      <c r="H38" s="24"/>
      <c r="I38" s="24"/>
    </row>
    <row r="39" spans="1:9" x14ac:dyDescent="0.2">
      <c r="A39" s="28" t="s">
        <v>48</v>
      </c>
      <c r="B39" s="28" t="s">
        <v>35</v>
      </c>
      <c r="C39" s="28" t="s">
        <v>47</v>
      </c>
      <c r="E39" s="2" t="s">
        <v>48</v>
      </c>
      <c r="F39" s="2" t="s">
        <v>35</v>
      </c>
      <c r="G39" s="82" t="s">
        <v>47</v>
      </c>
    </row>
    <row r="40" spans="1:9" x14ac:dyDescent="0.2">
      <c r="A40" s="12" t="s">
        <v>50</v>
      </c>
      <c r="B40" s="12">
        <v>1</v>
      </c>
      <c r="C40" s="13">
        <v>21</v>
      </c>
      <c r="E40" s="11" t="s">
        <v>51</v>
      </c>
      <c r="F40" s="13">
        <v>1</v>
      </c>
      <c r="G40" s="13">
        <v>8</v>
      </c>
    </row>
    <row r="41" spans="1:9" x14ac:dyDescent="0.2">
      <c r="A41" s="3" t="s">
        <v>50</v>
      </c>
      <c r="B41" s="3">
        <v>2</v>
      </c>
      <c r="C41" s="4">
        <v>23</v>
      </c>
      <c r="E41" s="6" t="s">
        <v>51</v>
      </c>
      <c r="F41" s="4">
        <v>2</v>
      </c>
      <c r="G41" s="4">
        <v>8</v>
      </c>
    </row>
    <row r="42" spans="1:9" x14ac:dyDescent="0.2">
      <c r="A42" s="3" t="s">
        <v>50</v>
      </c>
      <c r="B42" s="3">
        <v>3</v>
      </c>
      <c r="C42" s="4">
        <v>15</v>
      </c>
      <c r="E42" s="6" t="s">
        <v>51</v>
      </c>
      <c r="F42" s="4">
        <v>3</v>
      </c>
      <c r="G42" s="4">
        <v>17</v>
      </c>
    </row>
    <row r="43" spans="1:9" x14ac:dyDescent="0.2">
      <c r="A43" s="3" t="s">
        <v>50</v>
      </c>
      <c r="B43" s="3">
        <v>4</v>
      </c>
      <c r="C43" s="4">
        <v>22</v>
      </c>
      <c r="E43" s="6" t="s">
        <v>51</v>
      </c>
      <c r="F43" s="4">
        <v>4</v>
      </c>
      <c r="G43" s="4">
        <v>8</v>
      </c>
    </row>
    <row r="44" spans="1:9" x14ac:dyDescent="0.2">
      <c r="A44" s="3" t="s">
        <v>50</v>
      </c>
      <c r="B44" s="3">
        <v>5</v>
      </c>
      <c r="C44" s="4">
        <v>15</v>
      </c>
      <c r="E44" s="6" t="s">
        <v>51</v>
      </c>
      <c r="F44" s="4">
        <v>5</v>
      </c>
      <c r="G44" s="4">
        <v>8</v>
      </c>
    </row>
    <row r="45" spans="1:9" x14ac:dyDescent="0.2">
      <c r="A45" s="3" t="s">
        <v>50</v>
      </c>
      <c r="B45" s="3">
        <v>6</v>
      </c>
      <c r="C45" s="4">
        <v>17</v>
      </c>
      <c r="E45" s="6" t="s">
        <v>51</v>
      </c>
      <c r="F45" s="4">
        <v>6</v>
      </c>
      <c r="G45" s="4">
        <v>8</v>
      </c>
    </row>
    <row r="46" spans="1:9" x14ac:dyDescent="0.2">
      <c r="A46" s="3" t="s">
        <v>50</v>
      </c>
      <c r="B46" s="3">
        <v>7</v>
      </c>
      <c r="C46" s="4">
        <v>15</v>
      </c>
      <c r="E46" s="6" t="s">
        <v>51</v>
      </c>
      <c r="F46" s="4">
        <v>7</v>
      </c>
      <c r="G46" s="4">
        <v>12</v>
      </c>
    </row>
    <row r="47" spans="1:9" x14ac:dyDescent="0.2">
      <c r="A47" s="3" t="s">
        <v>50</v>
      </c>
      <c r="B47" s="3">
        <v>8</v>
      </c>
      <c r="C47" s="4">
        <v>20</v>
      </c>
      <c r="E47" s="6" t="s">
        <v>51</v>
      </c>
      <c r="F47" s="4">
        <v>8</v>
      </c>
      <c r="G47" s="4">
        <v>8</v>
      </c>
    </row>
    <row r="48" spans="1:9" x14ac:dyDescent="0.2">
      <c r="A48" s="3" t="s">
        <v>50</v>
      </c>
      <c r="B48" s="3">
        <v>9</v>
      </c>
      <c r="C48" s="4">
        <v>19</v>
      </c>
      <c r="E48" s="6" t="s">
        <v>51</v>
      </c>
      <c r="F48" s="4">
        <v>9</v>
      </c>
      <c r="G48" s="4">
        <v>8</v>
      </c>
    </row>
    <row r="49" spans="1:7" x14ac:dyDescent="0.2">
      <c r="A49" s="3" t="s">
        <v>50</v>
      </c>
      <c r="B49" s="3">
        <v>10</v>
      </c>
      <c r="C49" s="4">
        <v>16</v>
      </c>
      <c r="E49" s="6" t="s">
        <v>51</v>
      </c>
      <c r="F49" s="4">
        <v>10</v>
      </c>
      <c r="G49" s="4">
        <v>8</v>
      </c>
    </row>
    <row r="50" spans="1:7" x14ac:dyDescent="0.2">
      <c r="A50" s="3" t="s">
        <v>50</v>
      </c>
      <c r="B50" s="3">
        <v>11</v>
      </c>
      <c r="C50" s="4">
        <v>18</v>
      </c>
      <c r="E50" s="6" t="s">
        <v>51</v>
      </c>
      <c r="F50" s="4">
        <v>11</v>
      </c>
      <c r="G50" s="4">
        <v>15</v>
      </c>
    </row>
    <row r="51" spans="1:7" x14ac:dyDescent="0.2">
      <c r="A51" s="3" t="s">
        <v>50</v>
      </c>
      <c r="B51" s="3">
        <v>12</v>
      </c>
      <c r="C51" s="4">
        <v>15</v>
      </c>
      <c r="E51" s="6" t="s">
        <v>51</v>
      </c>
      <c r="F51" s="4">
        <v>12</v>
      </c>
      <c r="G51" s="4">
        <v>11</v>
      </c>
    </row>
    <row r="52" spans="1:7" x14ac:dyDescent="0.2">
      <c r="A52" s="3" t="s">
        <v>50</v>
      </c>
      <c r="B52" s="3">
        <v>13</v>
      </c>
      <c r="C52" s="4">
        <v>17</v>
      </c>
      <c r="E52" s="6" t="s">
        <v>51</v>
      </c>
      <c r="F52" s="4">
        <v>13</v>
      </c>
      <c r="G52" s="4">
        <v>14</v>
      </c>
    </row>
    <row r="53" spans="1:7" x14ac:dyDescent="0.2">
      <c r="A53" s="3" t="s">
        <v>50</v>
      </c>
      <c r="B53" s="3">
        <v>14</v>
      </c>
      <c r="C53" s="4">
        <v>16</v>
      </c>
      <c r="E53" s="6" t="s">
        <v>51</v>
      </c>
      <c r="F53" s="4">
        <v>14</v>
      </c>
      <c r="G53" s="4">
        <v>16</v>
      </c>
    </row>
    <row r="54" spans="1:7" x14ac:dyDescent="0.2">
      <c r="A54" s="3" t="s">
        <v>50</v>
      </c>
      <c r="B54" s="3">
        <v>15</v>
      </c>
      <c r="C54" s="4">
        <v>15</v>
      </c>
      <c r="E54" s="6" t="s">
        <v>51</v>
      </c>
      <c r="F54" s="4">
        <v>15</v>
      </c>
      <c r="G54" s="4">
        <v>10</v>
      </c>
    </row>
    <row r="55" spans="1:7" x14ac:dyDescent="0.2">
      <c r="A55" s="3" t="s">
        <v>50</v>
      </c>
      <c r="B55" s="3">
        <v>16</v>
      </c>
      <c r="C55" s="4">
        <v>16</v>
      </c>
      <c r="E55" s="6" t="s">
        <v>51</v>
      </c>
      <c r="F55" s="4">
        <v>16</v>
      </c>
      <c r="G55" s="4">
        <v>8</v>
      </c>
    </row>
    <row r="56" spans="1:7" x14ac:dyDescent="0.2">
      <c r="A56" s="3" t="s">
        <v>50</v>
      </c>
      <c r="B56" s="3">
        <v>17</v>
      </c>
      <c r="C56" s="4">
        <v>17</v>
      </c>
      <c r="E56" s="6" t="s">
        <v>51</v>
      </c>
      <c r="F56" s="4">
        <v>17</v>
      </c>
      <c r="G56" s="4">
        <v>12</v>
      </c>
    </row>
    <row r="57" spans="1:7" x14ac:dyDescent="0.2">
      <c r="A57" s="3" t="s">
        <v>50</v>
      </c>
      <c r="B57" s="3">
        <v>18</v>
      </c>
      <c r="C57" s="4">
        <v>14</v>
      </c>
      <c r="E57" s="6" t="s">
        <v>51</v>
      </c>
      <c r="F57" s="4">
        <v>18</v>
      </c>
      <c r="G57" s="4">
        <v>10</v>
      </c>
    </row>
    <row r="58" spans="1:7" x14ac:dyDescent="0.2">
      <c r="A58" s="3" t="s">
        <v>50</v>
      </c>
      <c r="B58" s="3">
        <v>19</v>
      </c>
      <c r="C58" s="4">
        <v>17</v>
      </c>
      <c r="E58" s="6" t="s">
        <v>51</v>
      </c>
      <c r="F58" s="4">
        <v>19</v>
      </c>
      <c r="G58" s="4">
        <v>8</v>
      </c>
    </row>
    <row r="59" spans="1:7" x14ac:dyDescent="0.2">
      <c r="A59" s="3" t="s">
        <v>50</v>
      </c>
      <c r="B59" s="3">
        <v>20</v>
      </c>
      <c r="C59" s="4">
        <v>12</v>
      </c>
      <c r="E59" s="6" t="s">
        <v>51</v>
      </c>
      <c r="F59" s="4">
        <v>20</v>
      </c>
      <c r="G59" s="4">
        <v>8</v>
      </c>
    </row>
    <row r="60" spans="1:7" x14ac:dyDescent="0.2">
      <c r="A60" s="3" t="s">
        <v>50</v>
      </c>
      <c r="B60" s="3">
        <v>21</v>
      </c>
      <c r="C60" s="4">
        <v>9</v>
      </c>
      <c r="E60" s="7" t="s">
        <v>51</v>
      </c>
      <c r="F60" s="10">
        <v>21</v>
      </c>
      <c r="G60" s="10">
        <v>8</v>
      </c>
    </row>
    <row r="61" spans="1:7" x14ac:dyDescent="0.2">
      <c r="A61" s="3" t="s">
        <v>50</v>
      </c>
      <c r="B61" s="3">
        <v>22</v>
      </c>
      <c r="C61" s="4">
        <v>17</v>
      </c>
    </row>
    <row r="62" spans="1:7" x14ac:dyDescent="0.2">
      <c r="A62" s="3" t="s">
        <v>50</v>
      </c>
      <c r="B62" s="3">
        <v>23</v>
      </c>
      <c r="C62" s="4">
        <v>12</v>
      </c>
    </row>
    <row r="63" spans="1:7" x14ac:dyDescent="0.2">
      <c r="A63" s="3" t="s">
        <v>50</v>
      </c>
      <c r="B63" s="3">
        <v>24</v>
      </c>
      <c r="C63" s="4">
        <v>20</v>
      </c>
    </row>
    <row r="64" spans="1:7" x14ac:dyDescent="0.2">
      <c r="A64" s="3" t="s">
        <v>50</v>
      </c>
      <c r="B64" s="3">
        <v>25</v>
      </c>
      <c r="C64" s="4">
        <v>23</v>
      </c>
    </row>
    <row r="65" spans="1:9" x14ac:dyDescent="0.2">
      <c r="A65" s="3" t="s">
        <v>50</v>
      </c>
      <c r="B65" s="3">
        <v>26</v>
      </c>
      <c r="C65" s="4">
        <v>20</v>
      </c>
    </row>
    <row r="66" spans="1:9" x14ac:dyDescent="0.2">
      <c r="A66" s="3" t="s">
        <v>50</v>
      </c>
      <c r="B66" s="3">
        <v>27</v>
      </c>
      <c r="C66" s="4">
        <v>17</v>
      </c>
    </row>
    <row r="67" spans="1:9" x14ac:dyDescent="0.2">
      <c r="A67" s="3" t="s">
        <v>50</v>
      </c>
      <c r="B67" s="3">
        <v>28</v>
      </c>
      <c r="C67" s="4">
        <v>16</v>
      </c>
    </row>
    <row r="68" spans="1:9" x14ac:dyDescent="0.2">
      <c r="A68" s="3" t="s">
        <v>50</v>
      </c>
      <c r="B68" s="3">
        <v>29</v>
      </c>
      <c r="C68" s="4">
        <v>16</v>
      </c>
    </row>
    <row r="69" spans="1:9" x14ac:dyDescent="0.2">
      <c r="A69" s="3" t="s">
        <v>50</v>
      </c>
      <c r="B69" s="3">
        <v>30</v>
      </c>
      <c r="C69" s="4">
        <v>20</v>
      </c>
    </row>
    <row r="70" spans="1:9" x14ac:dyDescent="0.2">
      <c r="A70" s="8" t="s">
        <v>50</v>
      </c>
      <c r="B70" s="8">
        <v>31</v>
      </c>
      <c r="C70" s="10">
        <v>15</v>
      </c>
      <c r="H70" s="59"/>
      <c r="I70" s="59"/>
    </row>
    <row r="71" spans="1:9" x14ac:dyDescent="0.2">
      <c r="H71" s="59"/>
      <c r="I71" s="59"/>
    </row>
    <row r="72" spans="1:9" x14ac:dyDescent="0.2">
      <c r="A72" s="151" t="s">
        <v>131</v>
      </c>
      <c r="B72" s="152"/>
      <c r="C72" s="152"/>
      <c r="D72" s="152"/>
      <c r="E72" s="152"/>
      <c r="F72" s="152"/>
      <c r="G72" s="153"/>
      <c r="H72" s="24"/>
      <c r="I72" s="24"/>
    </row>
    <row r="73" spans="1:9" x14ac:dyDescent="0.2">
      <c r="A73" s="28" t="s">
        <v>48</v>
      </c>
      <c r="B73" s="28" t="s">
        <v>35</v>
      </c>
      <c r="C73" s="28" t="s">
        <v>47</v>
      </c>
      <c r="E73" s="2" t="s">
        <v>48</v>
      </c>
      <c r="F73" s="2" t="s">
        <v>35</v>
      </c>
      <c r="G73" s="2" t="s">
        <v>47</v>
      </c>
      <c r="H73" s="59"/>
      <c r="I73" s="59"/>
    </row>
    <row r="74" spans="1:9" x14ac:dyDescent="0.2">
      <c r="A74" s="12" t="s">
        <v>50</v>
      </c>
      <c r="B74" s="12">
        <v>1</v>
      </c>
      <c r="C74" s="13">
        <v>44</v>
      </c>
      <c r="E74" s="11" t="s">
        <v>51</v>
      </c>
      <c r="F74" s="12">
        <v>1</v>
      </c>
      <c r="G74" s="13">
        <v>14</v>
      </c>
      <c r="H74" s="59"/>
      <c r="I74" s="59"/>
    </row>
    <row r="75" spans="1:9" x14ac:dyDescent="0.2">
      <c r="A75" s="3" t="s">
        <v>50</v>
      </c>
      <c r="B75" s="3">
        <v>2</v>
      </c>
      <c r="C75" s="4">
        <v>34</v>
      </c>
      <c r="E75" s="6" t="s">
        <v>51</v>
      </c>
      <c r="F75" s="3">
        <v>2</v>
      </c>
      <c r="G75" s="4">
        <v>15</v>
      </c>
      <c r="H75" s="59"/>
      <c r="I75" s="59"/>
    </row>
    <row r="76" spans="1:9" x14ac:dyDescent="0.2">
      <c r="A76" s="3" t="s">
        <v>50</v>
      </c>
      <c r="B76" s="3">
        <v>3</v>
      </c>
      <c r="C76" s="4">
        <v>39</v>
      </c>
      <c r="E76" s="6" t="s">
        <v>51</v>
      </c>
      <c r="F76" s="3">
        <v>3</v>
      </c>
      <c r="G76" s="4">
        <v>20</v>
      </c>
    </row>
    <row r="77" spans="1:9" x14ac:dyDescent="0.2">
      <c r="A77" s="3" t="s">
        <v>50</v>
      </c>
      <c r="B77" s="3">
        <v>4</v>
      </c>
      <c r="C77" s="4">
        <v>35</v>
      </c>
      <c r="E77" s="6" t="s">
        <v>51</v>
      </c>
      <c r="F77" s="3">
        <v>4</v>
      </c>
      <c r="G77" s="4">
        <v>19</v>
      </c>
    </row>
    <row r="78" spans="1:9" x14ac:dyDescent="0.2">
      <c r="A78" s="3" t="s">
        <v>50</v>
      </c>
      <c r="B78" s="3">
        <v>5</v>
      </c>
      <c r="C78" s="4">
        <v>49</v>
      </c>
      <c r="E78" s="6" t="s">
        <v>51</v>
      </c>
      <c r="F78" s="3">
        <v>5</v>
      </c>
      <c r="G78" s="4">
        <v>17</v>
      </c>
    </row>
    <row r="79" spans="1:9" x14ac:dyDescent="0.2">
      <c r="A79" s="3" t="s">
        <v>50</v>
      </c>
      <c r="B79" s="3">
        <v>6</v>
      </c>
      <c r="C79" s="4">
        <v>18</v>
      </c>
      <c r="E79" s="6" t="s">
        <v>51</v>
      </c>
      <c r="F79" s="3">
        <v>6</v>
      </c>
      <c r="G79" s="4">
        <v>15</v>
      </c>
    </row>
    <row r="80" spans="1:9" x14ac:dyDescent="0.2">
      <c r="A80" s="3" t="s">
        <v>50</v>
      </c>
      <c r="B80" s="3">
        <v>7</v>
      </c>
      <c r="C80" s="4">
        <v>19</v>
      </c>
      <c r="E80" s="6" t="s">
        <v>51</v>
      </c>
      <c r="F80" s="3">
        <v>7</v>
      </c>
      <c r="G80" s="4">
        <v>12</v>
      </c>
    </row>
    <row r="81" spans="1:7" x14ac:dyDescent="0.2">
      <c r="A81" s="3" t="s">
        <v>50</v>
      </c>
      <c r="B81" s="3">
        <v>8</v>
      </c>
      <c r="C81" s="4">
        <v>34</v>
      </c>
      <c r="E81" s="6" t="s">
        <v>51</v>
      </c>
      <c r="F81" s="3">
        <v>8</v>
      </c>
      <c r="G81" s="4">
        <v>8</v>
      </c>
    </row>
    <row r="82" spans="1:7" x14ac:dyDescent="0.2">
      <c r="A82" s="3" t="s">
        <v>50</v>
      </c>
      <c r="B82" s="3">
        <v>9</v>
      </c>
      <c r="C82" s="4">
        <v>24</v>
      </c>
      <c r="E82" s="6" t="s">
        <v>51</v>
      </c>
      <c r="F82" s="3">
        <v>9</v>
      </c>
      <c r="G82" s="4">
        <v>10</v>
      </c>
    </row>
    <row r="83" spans="1:7" x14ac:dyDescent="0.2">
      <c r="A83" s="3" t="s">
        <v>50</v>
      </c>
      <c r="B83" s="3">
        <v>10</v>
      </c>
      <c r="C83" s="4">
        <v>17</v>
      </c>
      <c r="E83" s="6" t="s">
        <v>51</v>
      </c>
      <c r="F83" s="3">
        <v>10</v>
      </c>
      <c r="G83" s="4">
        <v>23</v>
      </c>
    </row>
    <row r="84" spans="1:7" x14ac:dyDescent="0.2">
      <c r="A84" s="3" t="s">
        <v>50</v>
      </c>
      <c r="B84" s="3">
        <v>11</v>
      </c>
      <c r="C84" s="4">
        <v>26</v>
      </c>
      <c r="E84" s="6" t="s">
        <v>51</v>
      </c>
      <c r="F84" s="3">
        <v>11</v>
      </c>
      <c r="G84" s="4">
        <v>16</v>
      </c>
    </row>
    <row r="85" spans="1:7" x14ac:dyDescent="0.2">
      <c r="A85" s="3" t="s">
        <v>50</v>
      </c>
      <c r="B85" s="3">
        <v>12</v>
      </c>
      <c r="C85" s="4">
        <v>13</v>
      </c>
      <c r="E85" s="6" t="s">
        <v>51</v>
      </c>
      <c r="F85" s="3">
        <v>12</v>
      </c>
      <c r="G85" s="4">
        <v>25</v>
      </c>
    </row>
    <row r="86" spans="1:7" x14ac:dyDescent="0.2">
      <c r="A86" s="3" t="s">
        <v>50</v>
      </c>
      <c r="B86" s="3">
        <v>13</v>
      </c>
      <c r="C86" s="4">
        <v>30</v>
      </c>
      <c r="E86" s="6" t="s">
        <v>51</v>
      </c>
      <c r="F86" s="3">
        <v>13</v>
      </c>
      <c r="G86" s="4">
        <v>26</v>
      </c>
    </row>
    <row r="87" spans="1:7" x14ac:dyDescent="0.2">
      <c r="A87" s="3" t="s">
        <v>50</v>
      </c>
      <c r="B87" s="3">
        <v>14</v>
      </c>
      <c r="C87" s="4">
        <v>17</v>
      </c>
      <c r="E87" s="6" t="s">
        <v>51</v>
      </c>
      <c r="F87" s="3">
        <v>14</v>
      </c>
      <c r="G87" s="4">
        <v>16</v>
      </c>
    </row>
    <row r="88" spans="1:7" x14ac:dyDescent="0.2">
      <c r="A88" s="3" t="s">
        <v>50</v>
      </c>
      <c r="B88" s="3">
        <v>15</v>
      </c>
      <c r="C88" s="4">
        <v>29</v>
      </c>
      <c r="E88" s="6" t="s">
        <v>51</v>
      </c>
      <c r="F88" s="3">
        <v>15</v>
      </c>
      <c r="G88" s="4">
        <v>18</v>
      </c>
    </row>
    <row r="89" spans="1:7" x14ac:dyDescent="0.2">
      <c r="A89" s="3" t="s">
        <v>50</v>
      </c>
      <c r="B89" s="3">
        <v>16</v>
      </c>
      <c r="C89" s="4">
        <v>29</v>
      </c>
      <c r="E89" s="6" t="s">
        <v>51</v>
      </c>
      <c r="F89" s="3">
        <v>16</v>
      </c>
      <c r="G89" s="4">
        <v>13</v>
      </c>
    </row>
    <row r="90" spans="1:7" x14ac:dyDescent="0.2">
      <c r="A90" s="3" t="s">
        <v>50</v>
      </c>
      <c r="B90" s="3">
        <v>17</v>
      </c>
      <c r="C90" s="4">
        <v>20</v>
      </c>
      <c r="E90" s="6" t="s">
        <v>51</v>
      </c>
      <c r="F90" s="3">
        <v>17</v>
      </c>
      <c r="G90" s="4">
        <v>26</v>
      </c>
    </row>
    <row r="91" spans="1:7" x14ac:dyDescent="0.2">
      <c r="A91" s="3" t="s">
        <v>50</v>
      </c>
      <c r="B91" s="3">
        <v>18</v>
      </c>
      <c r="C91" s="4">
        <v>15</v>
      </c>
      <c r="E91" s="6" t="s">
        <v>51</v>
      </c>
      <c r="F91" s="3">
        <v>18</v>
      </c>
      <c r="G91" s="4">
        <v>15</v>
      </c>
    </row>
    <row r="92" spans="1:7" x14ac:dyDescent="0.2">
      <c r="A92" s="3" t="s">
        <v>50</v>
      </c>
      <c r="B92" s="3">
        <v>19</v>
      </c>
      <c r="C92" s="4">
        <v>14</v>
      </c>
      <c r="E92" s="6" t="s">
        <v>51</v>
      </c>
      <c r="F92" s="3">
        <v>19</v>
      </c>
      <c r="G92" s="4">
        <v>25</v>
      </c>
    </row>
    <row r="93" spans="1:7" x14ac:dyDescent="0.2">
      <c r="A93" s="3" t="s">
        <v>50</v>
      </c>
      <c r="B93" s="3">
        <v>20</v>
      </c>
      <c r="C93" s="4">
        <v>15</v>
      </c>
      <c r="E93" s="6" t="s">
        <v>51</v>
      </c>
      <c r="F93" s="3">
        <v>20</v>
      </c>
      <c r="G93" s="4">
        <v>28</v>
      </c>
    </row>
    <row r="94" spans="1:7" x14ac:dyDescent="0.2">
      <c r="A94" s="8" t="s">
        <v>50</v>
      </c>
      <c r="B94" s="8">
        <v>21</v>
      </c>
      <c r="C94" s="10">
        <v>15</v>
      </c>
      <c r="E94" s="6" t="s">
        <v>51</v>
      </c>
      <c r="F94" s="3">
        <v>21</v>
      </c>
      <c r="G94" s="4">
        <v>20</v>
      </c>
    </row>
    <row r="95" spans="1:7" x14ac:dyDescent="0.2">
      <c r="E95" s="6" t="s">
        <v>51</v>
      </c>
      <c r="F95" s="3">
        <v>22</v>
      </c>
      <c r="G95" s="4">
        <v>19</v>
      </c>
    </row>
    <row r="96" spans="1:7" x14ac:dyDescent="0.2">
      <c r="E96" s="7" t="s">
        <v>51</v>
      </c>
      <c r="F96" s="8">
        <v>23</v>
      </c>
      <c r="G96" s="10">
        <v>12</v>
      </c>
    </row>
    <row r="97" spans="6:6" x14ac:dyDescent="0.2">
      <c r="F97" s="53"/>
    </row>
  </sheetData>
  <mergeCells count="3">
    <mergeCell ref="A1:G1"/>
    <mergeCell ref="A38:G38"/>
    <mergeCell ref="A72:G7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058F-D1B5-214F-98AD-DE12D3FDD584}">
  <dimension ref="A1:I10"/>
  <sheetViews>
    <sheetView workbookViewId="0">
      <selection activeCell="F14" sqref="F14"/>
    </sheetView>
  </sheetViews>
  <sheetFormatPr baseColWidth="10" defaultRowHeight="16" x14ac:dyDescent="0.2"/>
  <cols>
    <col min="1" max="1" width="12.1640625" style="1" bestFit="1" customWidth="1"/>
    <col min="2" max="2" width="27" style="1" bestFit="1" customWidth="1"/>
    <col min="3" max="3" width="21.1640625" style="1" bestFit="1" customWidth="1"/>
    <col min="4" max="4" width="12.1640625" style="1" bestFit="1" customWidth="1"/>
    <col min="5" max="5" width="27" style="1" bestFit="1" customWidth="1"/>
    <col min="6" max="6" width="12.1640625" style="1" bestFit="1" customWidth="1"/>
    <col min="7" max="7" width="21.1640625" style="1" bestFit="1" customWidth="1"/>
    <col min="8" max="8" width="12.1640625" style="1" bestFit="1" customWidth="1"/>
    <col min="9" max="9" width="21.1640625" style="1" bestFit="1" customWidth="1"/>
    <col min="10" max="16384" width="10.83203125" style="1"/>
  </cols>
  <sheetData>
    <row r="1" spans="1:9" x14ac:dyDescent="0.2">
      <c r="A1" s="151" t="s">
        <v>53</v>
      </c>
      <c r="B1" s="153"/>
      <c r="C1" s="29"/>
      <c r="D1" s="151" t="s">
        <v>54</v>
      </c>
      <c r="E1" s="153"/>
      <c r="F1" s="29"/>
      <c r="G1" s="29"/>
      <c r="H1" s="29"/>
      <c r="I1" s="29"/>
    </row>
    <row r="2" spans="1:9" x14ac:dyDescent="0.2">
      <c r="A2" s="2" t="s">
        <v>52</v>
      </c>
      <c r="B2" s="2" t="s">
        <v>140</v>
      </c>
      <c r="D2" s="2" t="s">
        <v>52</v>
      </c>
      <c r="E2" s="2" t="s">
        <v>140</v>
      </c>
    </row>
    <row r="3" spans="1:9" x14ac:dyDescent="0.2">
      <c r="A3" s="6">
        <v>1</v>
      </c>
      <c r="B3" s="4">
        <v>78</v>
      </c>
      <c r="D3" s="6">
        <v>1</v>
      </c>
      <c r="E3" s="4">
        <v>160</v>
      </c>
    </row>
    <row r="4" spans="1:9" x14ac:dyDescent="0.2">
      <c r="A4" s="6">
        <v>2</v>
      </c>
      <c r="B4" s="4">
        <v>76</v>
      </c>
      <c r="D4" s="6">
        <v>2</v>
      </c>
      <c r="E4" s="4">
        <v>144</v>
      </c>
    </row>
    <row r="5" spans="1:9" x14ac:dyDescent="0.2">
      <c r="A5" s="6">
        <v>3</v>
      </c>
      <c r="B5" s="4">
        <v>74</v>
      </c>
      <c r="D5" s="6">
        <v>3</v>
      </c>
      <c r="E5" s="4">
        <v>148</v>
      </c>
    </row>
    <row r="6" spans="1:9" x14ac:dyDescent="0.2">
      <c r="A6" s="6">
        <v>4</v>
      </c>
      <c r="B6" s="4">
        <v>70</v>
      </c>
      <c r="D6" s="6">
        <v>4</v>
      </c>
      <c r="E6" s="4">
        <v>152</v>
      </c>
    </row>
    <row r="7" spans="1:9" x14ac:dyDescent="0.2">
      <c r="A7" s="7">
        <v>5</v>
      </c>
      <c r="B7" s="10">
        <v>68</v>
      </c>
      <c r="D7" s="6">
        <v>5</v>
      </c>
      <c r="E7" s="4">
        <v>146</v>
      </c>
    </row>
    <row r="8" spans="1:9" x14ac:dyDescent="0.2">
      <c r="D8" s="6">
        <v>6</v>
      </c>
      <c r="E8" s="4">
        <v>130</v>
      </c>
    </row>
    <row r="9" spans="1:9" x14ac:dyDescent="0.2">
      <c r="D9" s="6">
        <v>7</v>
      </c>
      <c r="E9" s="4">
        <v>132</v>
      </c>
    </row>
    <row r="10" spans="1:9" x14ac:dyDescent="0.2">
      <c r="D10" s="7">
        <v>8</v>
      </c>
      <c r="E10" s="10">
        <v>154</v>
      </c>
    </row>
  </sheetData>
  <mergeCells count="2">
    <mergeCell ref="D1:E1"/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007F-AFFF-5347-B0F8-7A3C3CAEBA9F}">
  <dimension ref="A1:N64"/>
  <sheetViews>
    <sheetView topLeftCell="B1" zoomScaleNormal="100" workbookViewId="0">
      <selection activeCell="O30" sqref="O30"/>
    </sheetView>
  </sheetViews>
  <sheetFormatPr baseColWidth="10" defaultRowHeight="16" x14ac:dyDescent="0.2"/>
  <cols>
    <col min="1" max="1" width="9.83203125" style="85" bestFit="1" customWidth="1"/>
    <col min="2" max="2" width="8.6640625" style="85" bestFit="1" customWidth="1"/>
    <col min="3" max="4" width="19.6640625" style="85" bestFit="1" customWidth="1"/>
    <col min="5" max="6" width="20.83203125" style="85" bestFit="1" customWidth="1"/>
    <col min="7" max="7" width="9.83203125" style="85" bestFit="1" customWidth="1"/>
    <col min="8" max="8" width="8.6640625" style="85" bestFit="1" customWidth="1"/>
    <col min="9" max="10" width="19.6640625" style="85" bestFit="1" customWidth="1"/>
    <col min="11" max="11" width="20.83203125" style="85" bestFit="1" customWidth="1"/>
    <col min="12" max="12" width="14.33203125" style="85" bestFit="1" customWidth="1"/>
    <col min="13" max="13" width="20.83203125" style="85" bestFit="1" customWidth="1"/>
    <col min="14" max="14" width="14.33203125" style="85" bestFit="1" customWidth="1"/>
    <col min="15" max="16384" width="10.83203125" style="85"/>
  </cols>
  <sheetData>
    <row r="1" spans="1:14" x14ac:dyDescent="0.2">
      <c r="A1" s="151" t="s">
        <v>53</v>
      </c>
      <c r="B1" s="152"/>
      <c r="C1" s="152"/>
      <c r="D1" s="152"/>
      <c r="E1" s="153"/>
      <c r="F1" s="24"/>
      <c r="G1" s="151" t="s">
        <v>54</v>
      </c>
      <c r="H1" s="152"/>
      <c r="I1" s="152"/>
      <c r="J1" s="152"/>
      <c r="K1" s="153"/>
      <c r="L1" s="24"/>
      <c r="M1" s="24"/>
      <c r="N1" s="24"/>
    </row>
    <row r="2" spans="1:14" x14ac:dyDescent="0.2">
      <c r="A2" s="28" t="s">
        <v>35</v>
      </c>
      <c r="B2" s="28" t="s">
        <v>1</v>
      </c>
      <c r="C2" s="28" t="s">
        <v>77</v>
      </c>
      <c r="D2" s="28" t="s">
        <v>5</v>
      </c>
      <c r="E2" s="28" t="s">
        <v>6</v>
      </c>
      <c r="G2" s="28" t="s">
        <v>35</v>
      </c>
      <c r="H2" s="28" t="s">
        <v>1</v>
      </c>
      <c r="I2" s="28" t="s">
        <v>77</v>
      </c>
      <c r="J2" s="28" t="s">
        <v>5</v>
      </c>
      <c r="K2" s="28" t="s">
        <v>6</v>
      </c>
      <c r="L2" s="29"/>
    </row>
    <row r="3" spans="1:14" s="125" customFormat="1" x14ac:dyDescent="0.2">
      <c r="A3" s="15">
        <v>1</v>
      </c>
      <c r="B3" s="15">
        <v>1</v>
      </c>
      <c r="C3" s="15" t="s">
        <v>9</v>
      </c>
      <c r="D3" s="15" t="s">
        <v>10</v>
      </c>
      <c r="E3" s="20" t="s">
        <v>9</v>
      </c>
      <c r="G3" s="86">
        <v>1</v>
      </c>
      <c r="H3" s="17">
        <v>1</v>
      </c>
      <c r="I3" s="87" t="s">
        <v>10</v>
      </c>
      <c r="J3" s="87" t="s">
        <v>10</v>
      </c>
      <c r="K3" s="88" t="s">
        <v>9</v>
      </c>
      <c r="L3" s="15"/>
    </row>
    <row r="4" spans="1:14" x14ac:dyDescent="0.2">
      <c r="A4" s="90">
        <v>1</v>
      </c>
      <c r="B4" s="90">
        <v>2</v>
      </c>
      <c r="C4" s="15" t="s">
        <v>9</v>
      </c>
      <c r="D4" s="15" t="s">
        <v>9</v>
      </c>
      <c r="E4" s="91" t="s">
        <v>9</v>
      </c>
      <c r="G4" s="89">
        <v>1</v>
      </c>
      <c r="H4" s="90">
        <v>2</v>
      </c>
      <c r="I4" s="90" t="s">
        <v>10</v>
      </c>
      <c r="J4" s="90" t="s">
        <v>10</v>
      </c>
      <c r="K4" s="91" t="s">
        <v>9</v>
      </c>
      <c r="L4" s="15"/>
    </row>
    <row r="5" spans="1:14" x14ac:dyDescent="0.2">
      <c r="A5" s="90">
        <v>1</v>
      </c>
      <c r="B5" s="90">
        <v>3</v>
      </c>
      <c r="C5" s="15" t="s">
        <v>9</v>
      </c>
      <c r="D5" s="15" t="s">
        <v>10</v>
      </c>
      <c r="E5" s="91" t="s">
        <v>9</v>
      </c>
      <c r="G5" s="89">
        <v>1</v>
      </c>
      <c r="H5" s="90">
        <v>3</v>
      </c>
      <c r="I5" s="90" t="s">
        <v>10</v>
      </c>
      <c r="J5" s="90" t="s">
        <v>10</v>
      </c>
      <c r="K5" s="91" t="s">
        <v>9</v>
      </c>
      <c r="L5" s="15"/>
    </row>
    <row r="6" spans="1:14" x14ac:dyDescent="0.2">
      <c r="A6" s="90">
        <v>1</v>
      </c>
      <c r="B6" s="90">
        <v>4</v>
      </c>
      <c r="C6" s="15" t="s">
        <v>9</v>
      </c>
      <c r="D6" s="15" t="s">
        <v>9</v>
      </c>
      <c r="E6" s="91" t="s">
        <v>9</v>
      </c>
      <c r="G6" s="89">
        <v>2</v>
      </c>
      <c r="H6" s="15">
        <v>4</v>
      </c>
      <c r="I6" s="90" t="s">
        <v>9</v>
      </c>
      <c r="J6" s="90" t="s">
        <v>9</v>
      </c>
      <c r="K6" s="91" t="s">
        <v>9</v>
      </c>
      <c r="L6" s="15"/>
    </row>
    <row r="7" spans="1:14" x14ac:dyDescent="0.2">
      <c r="A7" s="90">
        <v>2</v>
      </c>
      <c r="B7" s="15">
        <v>5</v>
      </c>
      <c r="C7" s="15" t="s">
        <v>9</v>
      </c>
      <c r="D7" s="15" t="s">
        <v>10</v>
      </c>
      <c r="E7" s="91" t="s">
        <v>9</v>
      </c>
      <c r="G7" s="89">
        <v>2</v>
      </c>
      <c r="H7" s="90">
        <v>5</v>
      </c>
      <c r="I7" s="90" t="s">
        <v>9</v>
      </c>
      <c r="J7" s="90" t="s">
        <v>9</v>
      </c>
      <c r="K7" s="91" t="s">
        <v>9</v>
      </c>
      <c r="L7" s="15"/>
    </row>
    <row r="8" spans="1:14" x14ac:dyDescent="0.2">
      <c r="A8" s="90">
        <v>3</v>
      </c>
      <c r="B8" s="90">
        <v>6</v>
      </c>
      <c r="C8" s="15" t="s">
        <v>9</v>
      </c>
      <c r="D8" s="15" t="s">
        <v>9</v>
      </c>
      <c r="E8" s="91" t="s">
        <v>9</v>
      </c>
      <c r="G8" s="89">
        <v>2</v>
      </c>
      <c r="H8" s="90">
        <v>6</v>
      </c>
      <c r="I8" s="90" t="s">
        <v>9</v>
      </c>
      <c r="J8" s="90" t="s">
        <v>9</v>
      </c>
      <c r="K8" s="91" t="s">
        <v>9</v>
      </c>
      <c r="L8" s="15"/>
    </row>
    <row r="9" spans="1:14" x14ac:dyDescent="0.2">
      <c r="A9" s="90">
        <v>3</v>
      </c>
      <c r="B9" s="90">
        <v>7</v>
      </c>
      <c r="C9" s="15" t="s">
        <v>9</v>
      </c>
      <c r="D9" s="15" t="s">
        <v>9</v>
      </c>
      <c r="E9" s="91" t="s">
        <v>9</v>
      </c>
      <c r="G9" s="89">
        <v>3</v>
      </c>
      <c r="H9" s="15">
        <v>7</v>
      </c>
      <c r="I9" s="90" t="s">
        <v>9</v>
      </c>
      <c r="J9" s="90" t="s">
        <v>9</v>
      </c>
      <c r="K9" s="91" t="s">
        <v>9</v>
      </c>
      <c r="L9" s="15"/>
    </row>
    <row r="10" spans="1:14" x14ac:dyDescent="0.2">
      <c r="A10" s="90">
        <v>3</v>
      </c>
      <c r="B10" s="90">
        <v>8</v>
      </c>
      <c r="C10" s="15" t="s">
        <v>9</v>
      </c>
      <c r="D10" s="15" t="s">
        <v>10</v>
      </c>
      <c r="E10" s="91" t="s">
        <v>9</v>
      </c>
      <c r="G10" s="89">
        <v>3</v>
      </c>
      <c r="H10" s="90">
        <v>8</v>
      </c>
      <c r="I10" s="90" t="s">
        <v>9</v>
      </c>
      <c r="J10" s="90" t="s">
        <v>10</v>
      </c>
      <c r="K10" s="91" t="s">
        <v>10</v>
      </c>
      <c r="L10" s="15"/>
    </row>
    <row r="11" spans="1:14" x14ac:dyDescent="0.2">
      <c r="A11" s="15">
        <v>4</v>
      </c>
      <c r="B11" s="15">
        <v>9</v>
      </c>
      <c r="C11" s="15" t="s">
        <v>9</v>
      </c>
      <c r="D11" s="15" t="s">
        <v>9</v>
      </c>
      <c r="E11" s="20" t="s">
        <v>9</v>
      </c>
      <c r="G11" s="19">
        <v>5</v>
      </c>
      <c r="H11" s="90">
        <v>9</v>
      </c>
      <c r="I11" s="15" t="s">
        <v>9</v>
      </c>
      <c r="J11" s="15" t="s">
        <v>10</v>
      </c>
      <c r="K11" s="20" t="s">
        <v>9</v>
      </c>
      <c r="L11" s="15"/>
    </row>
    <row r="12" spans="1:14" x14ac:dyDescent="0.2">
      <c r="A12" s="90">
        <v>4</v>
      </c>
      <c r="B12" s="90">
        <v>10</v>
      </c>
      <c r="C12" s="15" t="s">
        <v>9</v>
      </c>
      <c r="D12" s="15" t="s">
        <v>9</v>
      </c>
      <c r="E12" s="91" t="s">
        <v>9</v>
      </c>
      <c r="G12" s="19">
        <v>5</v>
      </c>
      <c r="H12" s="15">
        <v>10</v>
      </c>
      <c r="I12" s="15" t="s">
        <v>9</v>
      </c>
      <c r="J12" s="15" t="s">
        <v>10</v>
      </c>
      <c r="K12" s="20" t="s">
        <v>9</v>
      </c>
      <c r="L12" s="15"/>
    </row>
    <row r="13" spans="1:14" x14ac:dyDescent="0.2">
      <c r="A13" s="90">
        <v>4</v>
      </c>
      <c r="B13" s="90">
        <v>11</v>
      </c>
      <c r="C13" s="15" t="s">
        <v>9</v>
      </c>
      <c r="D13" s="15" t="s">
        <v>9</v>
      </c>
      <c r="E13" s="91" t="s">
        <v>9</v>
      </c>
      <c r="G13" s="89">
        <v>6</v>
      </c>
      <c r="H13" s="90">
        <v>11</v>
      </c>
      <c r="I13" s="90" t="s">
        <v>9</v>
      </c>
      <c r="J13" s="90" t="s">
        <v>9</v>
      </c>
      <c r="K13" s="91" t="s">
        <v>9</v>
      </c>
      <c r="L13" s="15"/>
    </row>
    <row r="14" spans="1:14" x14ac:dyDescent="0.2">
      <c r="A14" s="90">
        <v>4</v>
      </c>
      <c r="B14" s="90">
        <v>12</v>
      </c>
      <c r="C14" s="15" t="s">
        <v>9</v>
      </c>
      <c r="D14" s="15" t="s">
        <v>9</v>
      </c>
      <c r="E14" s="91" t="s">
        <v>9</v>
      </c>
      <c r="G14" s="89">
        <v>6</v>
      </c>
      <c r="H14" s="90">
        <v>12</v>
      </c>
      <c r="I14" s="90" t="s">
        <v>9</v>
      </c>
      <c r="J14" s="90" t="s">
        <v>10</v>
      </c>
      <c r="K14" s="91" t="s">
        <v>9</v>
      </c>
      <c r="L14" s="15"/>
    </row>
    <row r="15" spans="1:14" x14ac:dyDescent="0.2">
      <c r="A15" s="90">
        <v>5</v>
      </c>
      <c r="B15" s="15">
        <v>13</v>
      </c>
      <c r="C15" s="15" t="s">
        <v>9</v>
      </c>
      <c r="D15" s="15" t="s">
        <v>9</v>
      </c>
      <c r="E15" s="91" t="s">
        <v>9</v>
      </c>
      <c r="G15" s="92">
        <v>7</v>
      </c>
      <c r="H15" s="22">
        <v>13</v>
      </c>
      <c r="I15" s="93" t="s">
        <v>9</v>
      </c>
      <c r="J15" s="93" t="s">
        <v>9</v>
      </c>
      <c r="K15" s="94" t="s">
        <v>9</v>
      </c>
      <c r="L15" s="15"/>
    </row>
    <row r="16" spans="1:14" x14ac:dyDescent="0.2">
      <c r="A16" s="90">
        <v>5</v>
      </c>
      <c r="B16" s="90">
        <v>14</v>
      </c>
      <c r="C16" s="15" t="s">
        <v>9</v>
      </c>
      <c r="D16" s="15" t="s">
        <v>9</v>
      </c>
      <c r="E16" s="91" t="s">
        <v>9</v>
      </c>
      <c r="G16" s="90"/>
      <c r="H16" s="15"/>
      <c r="I16" s="90"/>
      <c r="J16" s="90"/>
      <c r="K16" s="90"/>
      <c r="L16" s="90"/>
    </row>
    <row r="17" spans="1:12" x14ac:dyDescent="0.2">
      <c r="A17" s="90">
        <v>5</v>
      </c>
      <c r="B17" s="90">
        <v>15</v>
      </c>
      <c r="C17" s="15" t="s">
        <v>9</v>
      </c>
      <c r="D17" s="15" t="s">
        <v>10</v>
      </c>
      <c r="E17" s="91" t="s">
        <v>9</v>
      </c>
      <c r="G17" s="90"/>
      <c r="H17" s="90"/>
      <c r="I17" s="90"/>
      <c r="J17" s="90"/>
      <c r="K17" s="90"/>
      <c r="L17" s="90"/>
    </row>
    <row r="18" spans="1:12" x14ac:dyDescent="0.2">
      <c r="A18" s="15">
        <v>5</v>
      </c>
      <c r="B18" s="90">
        <v>16</v>
      </c>
      <c r="C18" s="15" t="s">
        <v>9</v>
      </c>
      <c r="D18" s="15" t="s">
        <v>9</v>
      </c>
      <c r="E18" s="20" t="s">
        <v>9</v>
      </c>
      <c r="G18" s="90"/>
      <c r="H18" s="90"/>
      <c r="I18" s="90"/>
      <c r="J18" s="90"/>
      <c r="K18" s="90"/>
      <c r="L18" s="90"/>
    </row>
    <row r="19" spans="1:12" x14ac:dyDescent="0.2">
      <c r="A19" s="90">
        <v>5</v>
      </c>
      <c r="B19" s="15">
        <v>17</v>
      </c>
      <c r="C19" s="15" t="s">
        <v>9</v>
      </c>
      <c r="D19" s="15" t="s">
        <v>9</v>
      </c>
      <c r="E19" s="91" t="s">
        <v>9</v>
      </c>
    </row>
    <row r="20" spans="1:12" x14ac:dyDescent="0.2">
      <c r="A20" s="90">
        <v>5</v>
      </c>
      <c r="B20" s="90">
        <v>18</v>
      </c>
      <c r="C20" s="15" t="s">
        <v>9</v>
      </c>
      <c r="D20" s="15" t="s">
        <v>9</v>
      </c>
      <c r="E20" s="91" t="s">
        <v>9</v>
      </c>
    </row>
    <row r="21" spans="1:12" x14ac:dyDescent="0.2">
      <c r="A21" s="15">
        <v>6</v>
      </c>
      <c r="B21" s="90">
        <v>19</v>
      </c>
      <c r="C21" s="15" t="s">
        <v>9</v>
      </c>
      <c r="D21" s="15" t="s">
        <v>9</v>
      </c>
      <c r="E21" s="20" t="s">
        <v>9</v>
      </c>
    </row>
    <row r="22" spans="1:12" x14ac:dyDescent="0.2">
      <c r="A22" s="90">
        <v>7</v>
      </c>
      <c r="B22" s="90">
        <v>20</v>
      </c>
      <c r="C22" s="15" t="s">
        <v>9</v>
      </c>
      <c r="D22" s="15" t="s">
        <v>10</v>
      </c>
      <c r="E22" s="91" t="s">
        <v>9</v>
      </c>
    </row>
    <row r="23" spans="1:12" x14ac:dyDescent="0.2">
      <c r="A23" s="90">
        <v>7</v>
      </c>
      <c r="B23" s="15">
        <v>21</v>
      </c>
      <c r="C23" s="15" t="s">
        <v>9</v>
      </c>
      <c r="D23" s="15" t="s">
        <v>9</v>
      </c>
      <c r="E23" s="91" t="s">
        <v>9</v>
      </c>
    </row>
    <row r="24" spans="1:12" x14ac:dyDescent="0.2">
      <c r="A24" s="90">
        <v>7</v>
      </c>
      <c r="B24" s="90">
        <v>22</v>
      </c>
      <c r="C24" s="15" t="s">
        <v>9</v>
      </c>
      <c r="D24" s="15" t="s">
        <v>10</v>
      </c>
      <c r="E24" s="91" t="s">
        <v>9</v>
      </c>
    </row>
    <row r="25" spans="1:12" x14ac:dyDescent="0.2">
      <c r="A25" s="90">
        <v>7</v>
      </c>
      <c r="B25" s="90">
        <v>23</v>
      </c>
      <c r="C25" s="15" t="s">
        <v>9</v>
      </c>
      <c r="D25" s="15" t="s">
        <v>9</v>
      </c>
      <c r="E25" s="91" t="s">
        <v>9</v>
      </c>
    </row>
    <row r="26" spans="1:12" x14ac:dyDescent="0.2">
      <c r="A26" s="90">
        <v>7</v>
      </c>
      <c r="B26" s="90">
        <v>24</v>
      </c>
      <c r="C26" s="15" t="s">
        <v>9</v>
      </c>
      <c r="D26" s="15" t="s">
        <v>9</v>
      </c>
      <c r="E26" s="91" t="s">
        <v>9</v>
      </c>
    </row>
    <row r="27" spans="1:12" x14ac:dyDescent="0.2">
      <c r="A27" s="90">
        <v>7</v>
      </c>
      <c r="B27" s="15">
        <v>25</v>
      </c>
      <c r="C27" s="15" t="s">
        <v>9</v>
      </c>
      <c r="D27" s="15" t="s">
        <v>9</v>
      </c>
      <c r="E27" s="91" t="s">
        <v>9</v>
      </c>
    </row>
    <row r="28" spans="1:12" x14ac:dyDescent="0.2">
      <c r="A28" s="15">
        <v>7</v>
      </c>
      <c r="B28" s="90">
        <v>26</v>
      </c>
      <c r="C28" s="15" t="s">
        <v>9</v>
      </c>
      <c r="D28" s="15" t="s">
        <v>9</v>
      </c>
      <c r="E28" s="20" t="s">
        <v>9</v>
      </c>
    </row>
    <row r="29" spans="1:12" x14ac:dyDescent="0.2">
      <c r="A29" s="90">
        <v>7</v>
      </c>
      <c r="B29" s="90">
        <v>27</v>
      </c>
      <c r="C29" s="15" t="s">
        <v>9</v>
      </c>
      <c r="D29" s="15" t="s">
        <v>9</v>
      </c>
      <c r="E29" s="91" t="s">
        <v>9</v>
      </c>
    </row>
    <row r="30" spans="1:12" x14ac:dyDescent="0.2">
      <c r="A30" s="90">
        <v>8</v>
      </c>
      <c r="B30" s="90">
        <v>28</v>
      </c>
      <c r="C30" s="15" t="s">
        <v>9</v>
      </c>
      <c r="D30" s="15" t="s">
        <v>9</v>
      </c>
      <c r="E30" s="91" t="s">
        <v>9</v>
      </c>
    </row>
    <row r="31" spans="1:12" x14ac:dyDescent="0.2">
      <c r="A31" s="90">
        <v>8</v>
      </c>
      <c r="B31" s="15">
        <v>29</v>
      </c>
      <c r="C31" s="15" t="s">
        <v>9</v>
      </c>
      <c r="D31" s="15" t="s">
        <v>9</v>
      </c>
      <c r="E31" s="91" t="s">
        <v>9</v>
      </c>
    </row>
    <row r="32" spans="1:12" x14ac:dyDescent="0.2">
      <c r="A32" s="90">
        <v>10</v>
      </c>
      <c r="B32" s="90">
        <v>30</v>
      </c>
      <c r="C32" s="15" t="s">
        <v>9</v>
      </c>
      <c r="D32" s="15" t="s">
        <v>9</v>
      </c>
      <c r="E32" s="91" t="s">
        <v>9</v>
      </c>
    </row>
    <row r="33" spans="1:5" x14ac:dyDescent="0.2">
      <c r="A33" s="90">
        <v>10</v>
      </c>
      <c r="B33" s="90">
        <v>31</v>
      </c>
      <c r="C33" s="15" t="s">
        <v>9</v>
      </c>
      <c r="D33" s="15" t="s">
        <v>10</v>
      </c>
      <c r="E33" s="91" t="s">
        <v>9</v>
      </c>
    </row>
    <row r="34" spans="1:5" x14ac:dyDescent="0.2">
      <c r="A34" s="30">
        <v>11</v>
      </c>
      <c r="B34" s="90">
        <v>32</v>
      </c>
      <c r="C34" s="78" t="s">
        <v>9</v>
      </c>
      <c r="D34" s="78" t="s">
        <v>9</v>
      </c>
      <c r="E34" s="46" t="s">
        <v>9</v>
      </c>
    </row>
    <row r="35" spans="1:5" x14ac:dyDescent="0.2">
      <c r="A35" s="30">
        <v>11</v>
      </c>
      <c r="B35" s="15">
        <v>33</v>
      </c>
      <c r="C35" s="78" t="s">
        <v>9</v>
      </c>
      <c r="D35" s="78" t="s">
        <v>9</v>
      </c>
      <c r="E35" s="46" t="s">
        <v>9</v>
      </c>
    </row>
    <row r="36" spans="1:5" x14ac:dyDescent="0.2">
      <c r="A36" s="30">
        <v>11</v>
      </c>
      <c r="B36" s="90">
        <v>34</v>
      </c>
      <c r="C36" s="78" t="s">
        <v>9</v>
      </c>
      <c r="D36" s="78" t="s">
        <v>9</v>
      </c>
      <c r="E36" s="46" t="s">
        <v>9</v>
      </c>
    </row>
    <row r="37" spans="1:5" x14ac:dyDescent="0.2">
      <c r="A37" s="15">
        <v>11</v>
      </c>
      <c r="B37" s="90">
        <v>35</v>
      </c>
      <c r="C37" s="15" t="s">
        <v>9</v>
      </c>
      <c r="D37" s="15" t="s">
        <v>9</v>
      </c>
      <c r="E37" s="20" t="s">
        <v>9</v>
      </c>
    </row>
    <row r="38" spans="1:5" x14ac:dyDescent="0.2">
      <c r="A38" s="15">
        <v>11</v>
      </c>
      <c r="B38" s="90">
        <v>36</v>
      </c>
      <c r="C38" s="15" t="s">
        <v>9</v>
      </c>
      <c r="D38" s="15" t="s">
        <v>9</v>
      </c>
      <c r="E38" s="20" t="s">
        <v>9</v>
      </c>
    </row>
    <row r="39" spans="1:5" x14ac:dyDescent="0.2">
      <c r="A39" s="90">
        <v>12</v>
      </c>
      <c r="B39" s="15">
        <v>37</v>
      </c>
      <c r="C39" s="15" t="s">
        <v>9</v>
      </c>
      <c r="D39" s="15" t="s">
        <v>9</v>
      </c>
      <c r="E39" s="91" t="s">
        <v>9</v>
      </c>
    </row>
    <row r="40" spans="1:5" x14ac:dyDescent="0.2">
      <c r="A40" s="90">
        <v>12</v>
      </c>
      <c r="B40" s="90">
        <v>38</v>
      </c>
      <c r="C40" s="15" t="s">
        <v>9</v>
      </c>
      <c r="D40" s="15" t="s">
        <v>9</v>
      </c>
      <c r="E40" s="91" t="s">
        <v>9</v>
      </c>
    </row>
    <row r="41" spans="1:5" x14ac:dyDescent="0.2">
      <c r="A41" s="90">
        <v>12</v>
      </c>
      <c r="B41" s="90">
        <v>39</v>
      </c>
      <c r="C41" s="15" t="s">
        <v>9</v>
      </c>
      <c r="D41" s="15" t="s">
        <v>9</v>
      </c>
      <c r="E41" s="91" t="s">
        <v>9</v>
      </c>
    </row>
    <row r="42" spans="1:5" x14ac:dyDescent="0.2">
      <c r="A42" s="90">
        <v>12</v>
      </c>
      <c r="B42" s="90">
        <v>40</v>
      </c>
      <c r="C42" s="15" t="s">
        <v>9</v>
      </c>
      <c r="D42" s="15" t="s">
        <v>9</v>
      </c>
      <c r="E42" s="91" t="s">
        <v>9</v>
      </c>
    </row>
    <row r="43" spans="1:5" x14ac:dyDescent="0.2">
      <c r="A43" s="90">
        <v>12</v>
      </c>
      <c r="B43" s="15">
        <v>41</v>
      </c>
      <c r="C43" s="15" t="s">
        <v>9</v>
      </c>
      <c r="D43" s="15" t="s">
        <v>9</v>
      </c>
      <c r="E43" s="91" t="s">
        <v>9</v>
      </c>
    </row>
    <row r="44" spans="1:5" x14ac:dyDescent="0.2">
      <c r="A44" s="90">
        <v>12</v>
      </c>
      <c r="B44" s="90">
        <v>42</v>
      </c>
      <c r="C44" s="15" t="s">
        <v>9</v>
      </c>
      <c r="D44" s="15" t="s">
        <v>9</v>
      </c>
      <c r="E44" s="91" t="s">
        <v>9</v>
      </c>
    </row>
    <row r="45" spans="1:5" x14ac:dyDescent="0.2">
      <c r="A45" s="90">
        <v>12</v>
      </c>
      <c r="B45" s="90">
        <v>43</v>
      </c>
      <c r="C45" s="15" t="s">
        <v>9</v>
      </c>
      <c r="D45" s="15" t="s">
        <v>9</v>
      </c>
      <c r="E45" s="91" t="s">
        <v>9</v>
      </c>
    </row>
    <row r="46" spans="1:5" x14ac:dyDescent="0.2">
      <c r="A46" s="90">
        <v>13</v>
      </c>
      <c r="B46" s="90">
        <v>44</v>
      </c>
      <c r="C46" s="15" t="s">
        <v>9</v>
      </c>
      <c r="D46" s="15" t="s">
        <v>9</v>
      </c>
      <c r="E46" s="91" t="s">
        <v>9</v>
      </c>
    </row>
    <row r="47" spans="1:5" x14ac:dyDescent="0.2">
      <c r="A47" s="90">
        <v>13</v>
      </c>
      <c r="B47" s="15">
        <v>45</v>
      </c>
      <c r="C47" s="15" t="s">
        <v>9</v>
      </c>
      <c r="D47" s="15" t="s">
        <v>9</v>
      </c>
      <c r="E47" s="91" t="s">
        <v>9</v>
      </c>
    </row>
    <row r="48" spans="1:5" x14ac:dyDescent="0.2">
      <c r="A48" s="90">
        <v>13</v>
      </c>
      <c r="B48" s="90">
        <v>46</v>
      </c>
      <c r="C48" s="15" t="s">
        <v>9</v>
      </c>
      <c r="D48" s="15" t="s">
        <v>9</v>
      </c>
      <c r="E48" s="91" t="s">
        <v>9</v>
      </c>
    </row>
    <row r="49" spans="1:5" x14ac:dyDescent="0.2">
      <c r="A49" s="90">
        <v>13</v>
      </c>
      <c r="B49" s="90">
        <v>47</v>
      </c>
      <c r="C49" s="15" t="s">
        <v>9</v>
      </c>
      <c r="D49" s="15" t="s">
        <v>9</v>
      </c>
      <c r="E49" s="91" t="s">
        <v>9</v>
      </c>
    </row>
    <row r="50" spans="1:5" x14ac:dyDescent="0.2">
      <c r="A50" s="90">
        <v>13</v>
      </c>
      <c r="B50" s="90">
        <v>48</v>
      </c>
      <c r="C50" s="15" t="s">
        <v>9</v>
      </c>
      <c r="D50" s="15" t="s">
        <v>9</v>
      </c>
      <c r="E50" s="91" t="s">
        <v>9</v>
      </c>
    </row>
    <row r="51" spans="1:5" x14ac:dyDescent="0.2">
      <c r="A51" s="90">
        <v>13</v>
      </c>
      <c r="B51" s="15">
        <v>49</v>
      </c>
      <c r="C51" s="15" t="s">
        <v>9</v>
      </c>
      <c r="D51" s="15" t="s">
        <v>9</v>
      </c>
      <c r="E51" s="91" t="s">
        <v>9</v>
      </c>
    </row>
    <row r="52" spans="1:5" x14ac:dyDescent="0.2">
      <c r="A52" s="90">
        <v>13</v>
      </c>
      <c r="B52" s="90">
        <v>50</v>
      </c>
      <c r="C52" s="15" t="s">
        <v>9</v>
      </c>
      <c r="D52" s="15" t="s">
        <v>9</v>
      </c>
      <c r="E52" s="91" t="s">
        <v>9</v>
      </c>
    </row>
    <row r="53" spans="1:5" x14ac:dyDescent="0.2">
      <c r="A53" s="90">
        <v>13</v>
      </c>
      <c r="B53" s="90">
        <v>51</v>
      </c>
      <c r="C53" s="15" t="s">
        <v>9</v>
      </c>
      <c r="D53" s="15" t="s">
        <v>9</v>
      </c>
      <c r="E53" s="91" t="s">
        <v>9</v>
      </c>
    </row>
    <row r="54" spans="1:5" x14ac:dyDescent="0.2">
      <c r="A54" s="90">
        <v>13</v>
      </c>
      <c r="B54" s="90">
        <v>52</v>
      </c>
      <c r="C54" s="15" t="s">
        <v>9</v>
      </c>
      <c r="D54" s="15" t="s">
        <v>9</v>
      </c>
      <c r="E54" s="91" t="s">
        <v>9</v>
      </c>
    </row>
    <row r="55" spans="1:5" x14ac:dyDescent="0.2">
      <c r="A55" s="90">
        <v>14</v>
      </c>
      <c r="B55" s="15">
        <v>53</v>
      </c>
      <c r="C55" s="15" t="s">
        <v>9</v>
      </c>
      <c r="D55" s="15" t="s">
        <v>9</v>
      </c>
      <c r="E55" s="91" t="s">
        <v>9</v>
      </c>
    </row>
    <row r="56" spans="1:5" x14ac:dyDescent="0.2">
      <c r="A56" s="90">
        <v>14</v>
      </c>
      <c r="B56" s="90">
        <v>54</v>
      </c>
      <c r="C56" s="15" t="s">
        <v>9</v>
      </c>
      <c r="D56" s="15" t="s">
        <v>9</v>
      </c>
      <c r="E56" s="91" t="s">
        <v>9</v>
      </c>
    </row>
    <row r="57" spans="1:5" x14ac:dyDescent="0.2">
      <c r="A57" s="90">
        <v>14</v>
      </c>
      <c r="B57" s="90">
        <v>55</v>
      </c>
      <c r="C57" s="15" t="s">
        <v>9</v>
      </c>
      <c r="D57" s="15" t="s">
        <v>10</v>
      </c>
      <c r="E57" s="91" t="s">
        <v>9</v>
      </c>
    </row>
    <row r="58" spans="1:5" x14ac:dyDescent="0.2">
      <c r="A58" s="90">
        <v>15</v>
      </c>
      <c r="B58" s="90">
        <v>56</v>
      </c>
      <c r="C58" s="15" t="s">
        <v>9</v>
      </c>
      <c r="D58" s="15" t="s">
        <v>9</v>
      </c>
      <c r="E58" s="91" t="s">
        <v>9</v>
      </c>
    </row>
    <row r="59" spans="1:5" x14ac:dyDescent="0.2">
      <c r="A59" s="90">
        <v>15</v>
      </c>
      <c r="B59" s="15">
        <v>57</v>
      </c>
      <c r="C59" s="15" t="s">
        <v>9</v>
      </c>
      <c r="D59" s="15" t="s">
        <v>10</v>
      </c>
      <c r="E59" s="91" t="s">
        <v>9</v>
      </c>
    </row>
    <row r="60" spans="1:5" x14ac:dyDescent="0.2">
      <c r="A60" s="90">
        <v>15</v>
      </c>
      <c r="B60" s="90">
        <v>58</v>
      </c>
      <c r="C60" s="15" t="s">
        <v>9</v>
      </c>
      <c r="D60" s="15" t="s">
        <v>9</v>
      </c>
      <c r="E60" s="91" t="s">
        <v>9</v>
      </c>
    </row>
    <row r="61" spans="1:5" x14ac:dyDescent="0.2">
      <c r="A61" s="90">
        <v>15</v>
      </c>
      <c r="B61" s="90">
        <v>59</v>
      </c>
      <c r="C61" s="15" t="s">
        <v>9</v>
      </c>
      <c r="D61" s="15" t="s">
        <v>9</v>
      </c>
      <c r="E61" s="91" t="s">
        <v>9</v>
      </c>
    </row>
    <row r="62" spans="1:5" x14ac:dyDescent="0.2">
      <c r="A62" s="90">
        <v>15</v>
      </c>
      <c r="B62" s="90">
        <v>60</v>
      </c>
      <c r="C62" s="15" t="s">
        <v>9</v>
      </c>
      <c r="D62" s="15" t="s">
        <v>9</v>
      </c>
      <c r="E62" s="91" t="s">
        <v>9</v>
      </c>
    </row>
    <row r="63" spans="1:5" x14ac:dyDescent="0.2">
      <c r="A63" s="90">
        <v>15</v>
      </c>
      <c r="B63" s="15">
        <v>61</v>
      </c>
      <c r="C63" s="15" t="s">
        <v>9</v>
      </c>
      <c r="D63" s="15" t="s">
        <v>9</v>
      </c>
      <c r="E63" s="91" t="s">
        <v>9</v>
      </c>
    </row>
    <row r="64" spans="1:5" x14ac:dyDescent="0.2">
      <c r="A64" s="93">
        <v>15</v>
      </c>
      <c r="B64" s="93">
        <v>62</v>
      </c>
      <c r="C64" s="22" t="s">
        <v>9</v>
      </c>
      <c r="D64" s="22" t="s">
        <v>9</v>
      </c>
      <c r="E64" s="94" t="s">
        <v>9</v>
      </c>
    </row>
  </sheetData>
  <mergeCells count="2">
    <mergeCell ref="A1:E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D254B-CD92-3542-8156-71498348FEDE}">
  <dimension ref="A1:X68"/>
  <sheetViews>
    <sheetView zoomScaleNormal="100" workbookViewId="0">
      <selection activeCell="M28" sqref="M28"/>
    </sheetView>
  </sheetViews>
  <sheetFormatPr baseColWidth="10" defaultRowHeight="16" x14ac:dyDescent="0.2"/>
  <cols>
    <col min="1" max="1" width="11.1640625" style="85" bestFit="1" customWidth="1"/>
    <col min="2" max="2" width="9.6640625" style="85" bestFit="1" customWidth="1"/>
    <col min="3" max="4" width="23.83203125" style="85" bestFit="1" customWidth="1"/>
    <col min="5" max="5" width="24.5" style="85" bestFit="1" customWidth="1"/>
    <col min="6" max="6" width="24.5" style="15" bestFit="1" customWidth="1"/>
    <col min="7" max="7" width="11.1640625" style="85" bestFit="1" customWidth="1"/>
    <col min="8" max="8" width="9.6640625" style="85" bestFit="1" customWidth="1"/>
    <col min="9" max="10" width="23.83203125" style="15" bestFit="1" customWidth="1"/>
    <col min="11" max="11" width="24.5" style="15" bestFit="1" customWidth="1"/>
    <col min="12" max="12" width="23.83203125" style="15" bestFit="1" customWidth="1"/>
    <col min="13" max="13" width="24.5" style="15" bestFit="1" customWidth="1"/>
    <col min="14" max="14" width="23.33203125" style="85" bestFit="1" customWidth="1"/>
    <col min="15" max="15" width="20.6640625" style="85" bestFit="1" customWidth="1"/>
    <col min="16" max="16" width="20.1640625" style="85" bestFit="1" customWidth="1"/>
    <col min="17" max="17" width="22" style="85" bestFit="1" customWidth="1"/>
    <col min="18" max="18" width="14" style="85" bestFit="1" customWidth="1"/>
    <col min="19" max="19" width="17.33203125" style="85" bestFit="1" customWidth="1"/>
    <col min="20" max="20" width="23.33203125" style="85" bestFit="1" customWidth="1"/>
    <col min="21" max="21" width="20.6640625" style="85" bestFit="1" customWidth="1"/>
    <col min="22" max="22" width="20.1640625" style="15" bestFit="1" customWidth="1"/>
    <col min="23" max="23" width="22" style="15" bestFit="1" customWidth="1"/>
    <col min="24" max="24" width="20.33203125" style="15" bestFit="1" customWidth="1"/>
    <col min="25" max="16384" width="10.83203125" style="85"/>
  </cols>
  <sheetData>
    <row r="1" spans="1:24" x14ac:dyDescent="0.2">
      <c r="A1" s="151" t="s">
        <v>14</v>
      </c>
      <c r="B1" s="152"/>
      <c r="C1" s="152"/>
      <c r="D1" s="152"/>
      <c r="E1" s="153"/>
      <c r="F1" s="24"/>
      <c r="G1" s="151" t="s">
        <v>15</v>
      </c>
      <c r="H1" s="152"/>
      <c r="I1" s="152"/>
      <c r="J1" s="152"/>
      <c r="K1" s="153"/>
      <c r="L1" s="24"/>
      <c r="M1" s="24"/>
      <c r="N1" s="24"/>
      <c r="O1" s="24"/>
      <c r="P1" s="24"/>
      <c r="Q1" s="24"/>
      <c r="V1" s="24"/>
      <c r="W1" s="24"/>
      <c r="X1" s="24"/>
    </row>
    <row r="2" spans="1:24" x14ac:dyDescent="0.2">
      <c r="A2" s="2" t="s">
        <v>35</v>
      </c>
      <c r="B2" s="2" t="s">
        <v>1</v>
      </c>
      <c r="C2" s="2" t="s">
        <v>5</v>
      </c>
      <c r="D2" s="2" t="s">
        <v>77</v>
      </c>
      <c r="E2" s="2" t="s">
        <v>6</v>
      </c>
      <c r="G2" s="2" t="s">
        <v>35</v>
      </c>
      <c r="H2" s="2" t="s">
        <v>1</v>
      </c>
      <c r="I2" s="2" t="s">
        <v>5</v>
      </c>
      <c r="J2" s="2" t="s">
        <v>77</v>
      </c>
      <c r="K2" s="2" t="s">
        <v>6</v>
      </c>
      <c r="T2" s="15"/>
      <c r="U2" s="15"/>
      <c r="V2" s="29"/>
      <c r="W2" s="85"/>
      <c r="X2" s="85"/>
    </row>
    <row r="3" spans="1:24" x14ac:dyDescent="0.2">
      <c r="A3" s="86">
        <v>1</v>
      </c>
      <c r="B3" s="87">
        <v>1</v>
      </c>
      <c r="C3" s="87" t="s">
        <v>9</v>
      </c>
      <c r="D3" s="87" t="s">
        <v>9</v>
      </c>
      <c r="E3" s="88" t="s">
        <v>9</v>
      </c>
      <c r="G3" s="16">
        <v>1</v>
      </c>
      <c r="H3" s="17">
        <v>1</v>
      </c>
      <c r="I3" s="17" t="s">
        <v>10</v>
      </c>
      <c r="J3" s="17" t="s">
        <v>9</v>
      </c>
      <c r="K3" s="18" t="s">
        <v>9</v>
      </c>
      <c r="T3" s="15"/>
      <c r="U3" s="15"/>
      <c r="W3" s="85"/>
      <c r="X3" s="85"/>
    </row>
    <row r="4" spans="1:24" x14ac:dyDescent="0.2">
      <c r="A4" s="89">
        <v>1</v>
      </c>
      <c r="B4" s="90">
        <v>2</v>
      </c>
      <c r="C4" s="90" t="s">
        <v>9</v>
      </c>
      <c r="D4" s="90" t="s">
        <v>9</v>
      </c>
      <c r="E4" s="91" t="s">
        <v>9</v>
      </c>
      <c r="G4" s="19">
        <v>1</v>
      </c>
      <c r="H4" s="15">
        <v>2</v>
      </c>
      <c r="I4" s="15" t="s">
        <v>10</v>
      </c>
      <c r="J4" s="15" t="s">
        <v>9</v>
      </c>
      <c r="K4" s="20" t="s">
        <v>10</v>
      </c>
      <c r="T4" s="15"/>
      <c r="U4" s="15"/>
      <c r="W4" s="85"/>
      <c r="X4" s="85"/>
    </row>
    <row r="5" spans="1:24" x14ac:dyDescent="0.2">
      <c r="A5" s="89">
        <v>1</v>
      </c>
      <c r="B5" s="90">
        <v>3</v>
      </c>
      <c r="C5" s="90" t="s">
        <v>9</v>
      </c>
      <c r="D5" s="90" t="s">
        <v>9</v>
      </c>
      <c r="E5" s="91" t="s">
        <v>9</v>
      </c>
      <c r="G5" s="19">
        <v>1</v>
      </c>
      <c r="H5" s="15">
        <v>3</v>
      </c>
      <c r="I5" s="15" t="s">
        <v>9</v>
      </c>
      <c r="J5" s="15" t="s">
        <v>9</v>
      </c>
      <c r="K5" s="20" t="s">
        <v>9</v>
      </c>
      <c r="T5" s="15"/>
      <c r="U5" s="15"/>
      <c r="W5" s="85"/>
      <c r="X5" s="85"/>
    </row>
    <row r="6" spans="1:24" x14ac:dyDescent="0.2">
      <c r="A6" s="89">
        <v>1</v>
      </c>
      <c r="B6" s="90">
        <v>4</v>
      </c>
      <c r="C6" s="90" t="s">
        <v>9</v>
      </c>
      <c r="D6" s="90" t="s">
        <v>9</v>
      </c>
      <c r="E6" s="91" t="s">
        <v>9</v>
      </c>
      <c r="G6" s="19">
        <v>1</v>
      </c>
      <c r="H6" s="15">
        <v>4</v>
      </c>
      <c r="I6" s="15" t="s">
        <v>10</v>
      </c>
      <c r="J6" s="15" t="s">
        <v>9</v>
      </c>
      <c r="K6" s="20" t="s">
        <v>10</v>
      </c>
      <c r="T6" s="15"/>
      <c r="U6" s="15"/>
      <c r="W6" s="85"/>
      <c r="X6" s="85"/>
    </row>
    <row r="7" spans="1:24" x14ac:dyDescent="0.2">
      <c r="A7" s="89">
        <v>1</v>
      </c>
      <c r="B7" s="90">
        <v>5</v>
      </c>
      <c r="C7" s="90" t="s">
        <v>9</v>
      </c>
      <c r="D7" s="90" t="s">
        <v>9</v>
      </c>
      <c r="E7" s="91" t="s">
        <v>9</v>
      </c>
      <c r="G7" s="19">
        <v>1</v>
      </c>
      <c r="H7" s="15">
        <v>5</v>
      </c>
      <c r="I7" s="15" t="s">
        <v>10</v>
      </c>
      <c r="J7" s="15" t="s">
        <v>9</v>
      </c>
      <c r="K7" s="20" t="s">
        <v>9</v>
      </c>
      <c r="T7" s="15"/>
      <c r="U7" s="15"/>
      <c r="W7" s="85"/>
      <c r="X7" s="85"/>
    </row>
    <row r="8" spans="1:24" x14ac:dyDescent="0.2">
      <c r="A8" s="89">
        <v>1</v>
      </c>
      <c r="B8" s="90">
        <v>6</v>
      </c>
      <c r="C8" s="90" t="s">
        <v>9</v>
      </c>
      <c r="D8" s="90" t="s">
        <v>9</v>
      </c>
      <c r="E8" s="91" t="s">
        <v>9</v>
      </c>
      <c r="G8" s="19">
        <v>2</v>
      </c>
      <c r="H8" s="15">
        <v>6</v>
      </c>
      <c r="I8" s="15" t="s">
        <v>10</v>
      </c>
      <c r="J8" s="15" t="s">
        <v>9</v>
      </c>
      <c r="K8" s="20" t="s">
        <v>9</v>
      </c>
      <c r="T8" s="15"/>
      <c r="U8" s="15"/>
      <c r="W8" s="85"/>
      <c r="X8" s="85"/>
    </row>
    <row r="9" spans="1:24" x14ac:dyDescent="0.2">
      <c r="A9" s="89">
        <v>1</v>
      </c>
      <c r="B9" s="90">
        <v>7</v>
      </c>
      <c r="C9" s="90" t="s">
        <v>9</v>
      </c>
      <c r="D9" s="90" t="s">
        <v>9</v>
      </c>
      <c r="E9" s="91" t="s">
        <v>9</v>
      </c>
      <c r="G9" s="19">
        <v>2</v>
      </c>
      <c r="H9" s="15">
        <v>7</v>
      </c>
      <c r="I9" s="15" t="s">
        <v>9</v>
      </c>
      <c r="J9" s="15" t="s">
        <v>9</v>
      </c>
      <c r="K9" s="20" t="s">
        <v>9</v>
      </c>
      <c r="T9" s="15"/>
      <c r="U9" s="15"/>
      <c r="W9" s="85"/>
      <c r="X9" s="85"/>
    </row>
    <row r="10" spans="1:24" x14ac:dyDescent="0.2">
      <c r="A10" s="89">
        <v>1</v>
      </c>
      <c r="B10" s="90">
        <v>8</v>
      </c>
      <c r="C10" s="90" t="s">
        <v>9</v>
      </c>
      <c r="D10" s="90" t="s">
        <v>9</v>
      </c>
      <c r="E10" s="91" t="s">
        <v>9</v>
      </c>
      <c r="G10" s="19">
        <v>2</v>
      </c>
      <c r="H10" s="15">
        <v>8</v>
      </c>
      <c r="I10" s="15" t="s">
        <v>10</v>
      </c>
      <c r="J10" s="15" t="s">
        <v>9</v>
      </c>
      <c r="K10" s="20" t="s">
        <v>9</v>
      </c>
      <c r="T10" s="15"/>
      <c r="U10" s="15"/>
      <c r="W10" s="85"/>
      <c r="X10" s="85"/>
    </row>
    <row r="11" spans="1:24" x14ac:dyDescent="0.2">
      <c r="A11" s="89">
        <v>1</v>
      </c>
      <c r="B11" s="90">
        <v>9</v>
      </c>
      <c r="C11" s="90" t="s">
        <v>9</v>
      </c>
      <c r="D11" s="90" t="s">
        <v>9</v>
      </c>
      <c r="E11" s="91" t="s">
        <v>9</v>
      </c>
      <c r="G11" s="19">
        <v>2</v>
      </c>
      <c r="H11" s="15">
        <v>9</v>
      </c>
      <c r="I11" s="15" t="s">
        <v>9</v>
      </c>
      <c r="J11" s="15" t="s">
        <v>9</v>
      </c>
      <c r="K11" s="20" t="s">
        <v>9</v>
      </c>
      <c r="T11" s="15"/>
      <c r="U11" s="15"/>
      <c r="W11" s="85"/>
      <c r="X11" s="85"/>
    </row>
    <row r="12" spans="1:24" x14ac:dyDescent="0.2">
      <c r="A12" s="89">
        <v>1</v>
      </c>
      <c r="B12" s="90">
        <v>10</v>
      </c>
      <c r="C12" s="90" t="s">
        <v>10</v>
      </c>
      <c r="D12" s="90" t="s">
        <v>9</v>
      </c>
      <c r="E12" s="91" t="s">
        <v>10</v>
      </c>
      <c r="G12" s="19">
        <v>2</v>
      </c>
      <c r="H12" s="15">
        <v>10</v>
      </c>
      <c r="I12" s="15" t="s">
        <v>10</v>
      </c>
      <c r="J12" s="15" t="s">
        <v>9</v>
      </c>
      <c r="K12" s="20" t="s">
        <v>9</v>
      </c>
      <c r="T12" s="15"/>
      <c r="U12" s="15"/>
      <c r="W12" s="85"/>
      <c r="X12" s="85"/>
    </row>
    <row r="13" spans="1:24" x14ac:dyDescent="0.2">
      <c r="A13" s="89">
        <v>2</v>
      </c>
      <c r="B13" s="90">
        <v>11</v>
      </c>
      <c r="C13" s="90" t="s">
        <v>9</v>
      </c>
      <c r="D13" s="90" t="s">
        <v>9</v>
      </c>
      <c r="E13" s="91" t="s">
        <v>9</v>
      </c>
      <c r="G13" s="19">
        <v>2</v>
      </c>
      <c r="H13" s="15">
        <v>11</v>
      </c>
      <c r="I13" s="15" t="s">
        <v>10</v>
      </c>
      <c r="J13" s="15" t="s">
        <v>9</v>
      </c>
      <c r="K13" s="20" t="s">
        <v>9</v>
      </c>
      <c r="T13" s="15"/>
      <c r="U13" s="15"/>
      <c r="W13" s="85"/>
      <c r="X13" s="85"/>
    </row>
    <row r="14" spans="1:24" x14ac:dyDescent="0.2">
      <c r="A14" s="89">
        <v>2</v>
      </c>
      <c r="B14" s="90">
        <v>12</v>
      </c>
      <c r="C14" s="90" t="s">
        <v>10</v>
      </c>
      <c r="D14" s="90" t="s">
        <v>9</v>
      </c>
      <c r="E14" s="91" t="s">
        <v>9</v>
      </c>
      <c r="G14" s="19">
        <v>3</v>
      </c>
      <c r="H14" s="15">
        <v>12</v>
      </c>
      <c r="I14" s="15" t="s">
        <v>10</v>
      </c>
      <c r="J14" s="15" t="s">
        <v>9</v>
      </c>
      <c r="K14" s="20" t="s">
        <v>9</v>
      </c>
      <c r="T14" s="15"/>
      <c r="U14" s="15"/>
      <c r="W14" s="85"/>
      <c r="X14" s="85"/>
    </row>
    <row r="15" spans="1:24" x14ac:dyDescent="0.2">
      <c r="A15" s="89">
        <v>2</v>
      </c>
      <c r="B15" s="90">
        <v>13</v>
      </c>
      <c r="C15" s="90" t="s">
        <v>9</v>
      </c>
      <c r="D15" s="90" t="s">
        <v>9</v>
      </c>
      <c r="E15" s="91" t="s">
        <v>9</v>
      </c>
      <c r="G15" s="19">
        <v>3</v>
      </c>
      <c r="H15" s="15">
        <v>13</v>
      </c>
      <c r="I15" s="15" t="s">
        <v>10</v>
      </c>
      <c r="J15" s="15" t="s">
        <v>9</v>
      </c>
      <c r="K15" s="20" t="s">
        <v>10</v>
      </c>
      <c r="T15" s="15"/>
      <c r="U15" s="15"/>
      <c r="W15" s="85"/>
      <c r="X15" s="85"/>
    </row>
    <row r="16" spans="1:24" x14ac:dyDescent="0.2">
      <c r="A16" s="89">
        <v>2</v>
      </c>
      <c r="B16" s="90">
        <v>14</v>
      </c>
      <c r="C16" s="90" t="s">
        <v>9</v>
      </c>
      <c r="D16" s="90" t="s">
        <v>9</v>
      </c>
      <c r="E16" s="91" t="s">
        <v>9</v>
      </c>
      <c r="G16" s="19">
        <v>3</v>
      </c>
      <c r="H16" s="15">
        <v>14</v>
      </c>
      <c r="I16" s="15" t="s">
        <v>9</v>
      </c>
      <c r="J16" s="15" t="s">
        <v>9</v>
      </c>
      <c r="K16" s="20" t="s">
        <v>9</v>
      </c>
      <c r="T16" s="15"/>
      <c r="U16" s="15"/>
      <c r="W16" s="85"/>
      <c r="X16" s="85"/>
    </row>
    <row r="17" spans="1:24" x14ac:dyDescent="0.2">
      <c r="A17" s="89">
        <v>2</v>
      </c>
      <c r="B17" s="90">
        <v>15</v>
      </c>
      <c r="C17" s="90" t="s">
        <v>9</v>
      </c>
      <c r="D17" s="90" t="s">
        <v>9</v>
      </c>
      <c r="E17" s="91" t="s">
        <v>9</v>
      </c>
      <c r="G17" s="19">
        <v>3</v>
      </c>
      <c r="H17" s="15">
        <v>15</v>
      </c>
      <c r="I17" s="15" t="s">
        <v>9</v>
      </c>
      <c r="J17" s="15" t="s">
        <v>9</v>
      </c>
      <c r="K17" s="20" t="s">
        <v>9</v>
      </c>
      <c r="T17" s="15"/>
      <c r="U17" s="15"/>
      <c r="W17" s="85"/>
      <c r="X17" s="85"/>
    </row>
    <row r="18" spans="1:24" x14ac:dyDescent="0.2">
      <c r="A18" s="89">
        <v>2</v>
      </c>
      <c r="B18" s="90">
        <v>16</v>
      </c>
      <c r="C18" s="90" t="s">
        <v>9</v>
      </c>
      <c r="D18" s="90" t="s">
        <v>9</v>
      </c>
      <c r="E18" s="91" t="s">
        <v>9</v>
      </c>
      <c r="G18" s="19">
        <v>3</v>
      </c>
      <c r="H18" s="15">
        <v>16</v>
      </c>
      <c r="I18" s="15" t="s">
        <v>9</v>
      </c>
      <c r="J18" s="15" t="s">
        <v>9</v>
      </c>
      <c r="K18" s="20" t="s">
        <v>9</v>
      </c>
      <c r="T18" s="15"/>
      <c r="U18" s="15"/>
      <c r="W18" s="85"/>
      <c r="X18" s="85"/>
    </row>
    <row r="19" spans="1:24" x14ac:dyDescent="0.2">
      <c r="A19" s="89">
        <v>2</v>
      </c>
      <c r="B19" s="90">
        <v>17</v>
      </c>
      <c r="C19" s="90" t="s">
        <v>9</v>
      </c>
      <c r="D19" s="90" t="s">
        <v>9</v>
      </c>
      <c r="E19" s="91" t="s">
        <v>9</v>
      </c>
      <c r="G19" s="19">
        <v>3</v>
      </c>
      <c r="H19" s="15">
        <v>17</v>
      </c>
      <c r="I19" s="15" t="s">
        <v>10</v>
      </c>
      <c r="J19" s="15" t="s">
        <v>10</v>
      </c>
      <c r="K19" s="20" t="s">
        <v>10</v>
      </c>
      <c r="T19" s="15"/>
      <c r="U19" s="15"/>
      <c r="W19" s="85"/>
      <c r="X19" s="85"/>
    </row>
    <row r="20" spans="1:24" x14ac:dyDescent="0.2">
      <c r="A20" s="89">
        <v>2</v>
      </c>
      <c r="B20" s="90">
        <v>18</v>
      </c>
      <c r="C20" s="90" t="s">
        <v>10</v>
      </c>
      <c r="D20" s="90" t="s">
        <v>9</v>
      </c>
      <c r="E20" s="91" t="s">
        <v>9</v>
      </c>
      <c r="G20" s="19">
        <v>3</v>
      </c>
      <c r="H20" s="15">
        <v>18</v>
      </c>
      <c r="I20" s="15" t="s">
        <v>10</v>
      </c>
      <c r="J20" s="15" t="s">
        <v>9</v>
      </c>
      <c r="K20" s="20" t="s">
        <v>9</v>
      </c>
      <c r="T20" s="15"/>
      <c r="U20" s="15"/>
      <c r="W20" s="85"/>
      <c r="X20" s="85"/>
    </row>
    <row r="21" spans="1:24" x14ac:dyDescent="0.2">
      <c r="A21" s="89">
        <v>2</v>
      </c>
      <c r="B21" s="90">
        <v>19</v>
      </c>
      <c r="C21" s="90" t="s">
        <v>9</v>
      </c>
      <c r="D21" s="90" t="s">
        <v>9</v>
      </c>
      <c r="E21" s="91" t="s">
        <v>9</v>
      </c>
      <c r="G21" s="19">
        <v>3</v>
      </c>
      <c r="H21" s="15">
        <v>19</v>
      </c>
      <c r="I21" s="15" t="s">
        <v>10</v>
      </c>
      <c r="J21" s="15" t="s">
        <v>9</v>
      </c>
      <c r="K21" s="20" t="s">
        <v>10</v>
      </c>
      <c r="T21" s="15"/>
      <c r="U21" s="15"/>
      <c r="W21" s="85"/>
      <c r="X21" s="85"/>
    </row>
    <row r="22" spans="1:24" x14ac:dyDescent="0.2">
      <c r="A22" s="89">
        <v>2</v>
      </c>
      <c r="B22" s="90">
        <v>20</v>
      </c>
      <c r="C22" s="90" t="s">
        <v>9</v>
      </c>
      <c r="D22" s="90" t="s">
        <v>9</v>
      </c>
      <c r="E22" s="91" t="s">
        <v>9</v>
      </c>
      <c r="G22" s="19">
        <v>4</v>
      </c>
      <c r="H22" s="15">
        <v>20</v>
      </c>
      <c r="I22" s="15" t="s">
        <v>10</v>
      </c>
      <c r="J22" s="15" t="s">
        <v>9</v>
      </c>
      <c r="K22" s="20" t="s">
        <v>10</v>
      </c>
      <c r="T22" s="15"/>
      <c r="U22" s="15"/>
      <c r="W22" s="85"/>
      <c r="X22" s="85"/>
    </row>
    <row r="23" spans="1:24" x14ac:dyDescent="0.2">
      <c r="A23" s="89">
        <v>2</v>
      </c>
      <c r="B23" s="90">
        <v>21</v>
      </c>
      <c r="C23" s="90" t="s">
        <v>9</v>
      </c>
      <c r="D23" s="90" t="s">
        <v>9</v>
      </c>
      <c r="E23" s="91" t="s">
        <v>9</v>
      </c>
      <c r="G23" s="19">
        <v>4</v>
      </c>
      <c r="H23" s="15">
        <v>21</v>
      </c>
      <c r="I23" s="15" t="s">
        <v>9</v>
      </c>
      <c r="J23" s="15" t="s">
        <v>9</v>
      </c>
      <c r="K23" s="20" t="s">
        <v>9</v>
      </c>
      <c r="T23" s="15"/>
      <c r="U23" s="15"/>
      <c r="W23" s="85"/>
      <c r="X23" s="85"/>
    </row>
    <row r="24" spans="1:24" x14ac:dyDescent="0.2">
      <c r="A24" s="89">
        <v>2</v>
      </c>
      <c r="B24" s="90">
        <v>22</v>
      </c>
      <c r="C24" s="90" t="s">
        <v>10</v>
      </c>
      <c r="D24" s="90" t="s">
        <v>9</v>
      </c>
      <c r="E24" s="91" t="s">
        <v>9</v>
      </c>
      <c r="G24" s="19">
        <v>4</v>
      </c>
      <c r="H24" s="15">
        <v>22</v>
      </c>
      <c r="I24" s="15" t="s">
        <v>10</v>
      </c>
      <c r="J24" s="15" t="s">
        <v>9</v>
      </c>
      <c r="K24" s="20" t="s">
        <v>9</v>
      </c>
      <c r="T24" s="15"/>
      <c r="U24" s="15"/>
      <c r="W24" s="85"/>
      <c r="X24" s="85"/>
    </row>
    <row r="25" spans="1:24" x14ac:dyDescent="0.2">
      <c r="A25" s="89">
        <v>2</v>
      </c>
      <c r="B25" s="90">
        <v>23</v>
      </c>
      <c r="C25" s="90" t="s">
        <v>10</v>
      </c>
      <c r="D25" s="90" t="s">
        <v>9</v>
      </c>
      <c r="E25" s="91" t="s">
        <v>10</v>
      </c>
      <c r="G25" s="19">
        <v>4</v>
      </c>
      <c r="H25" s="15">
        <v>23</v>
      </c>
      <c r="I25" s="15" t="s">
        <v>10</v>
      </c>
      <c r="J25" s="15" t="s">
        <v>9</v>
      </c>
      <c r="K25" s="20" t="s">
        <v>10</v>
      </c>
      <c r="T25" s="15"/>
      <c r="U25" s="15"/>
      <c r="W25" s="85"/>
      <c r="X25" s="85"/>
    </row>
    <row r="26" spans="1:24" x14ac:dyDescent="0.2">
      <c r="A26" s="89">
        <v>3</v>
      </c>
      <c r="B26" s="90">
        <v>24</v>
      </c>
      <c r="C26" s="90" t="s">
        <v>9</v>
      </c>
      <c r="D26" s="90" t="s">
        <v>9</v>
      </c>
      <c r="E26" s="91" t="s">
        <v>9</v>
      </c>
      <c r="G26" s="19">
        <v>4</v>
      </c>
      <c r="H26" s="15">
        <v>24</v>
      </c>
      <c r="I26" s="15" t="s">
        <v>9</v>
      </c>
      <c r="J26" s="15" t="s">
        <v>9</v>
      </c>
      <c r="K26" s="20" t="s">
        <v>9</v>
      </c>
      <c r="T26" s="15"/>
      <c r="U26" s="15"/>
      <c r="W26" s="85"/>
      <c r="X26" s="85"/>
    </row>
    <row r="27" spans="1:24" x14ac:dyDescent="0.2">
      <c r="A27" s="89">
        <v>3</v>
      </c>
      <c r="B27" s="90">
        <v>25</v>
      </c>
      <c r="C27" s="90" t="s">
        <v>9</v>
      </c>
      <c r="D27" s="90" t="s">
        <v>9</v>
      </c>
      <c r="E27" s="91" t="s">
        <v>9</v>
      </c>
      <c r="G27" s="19">
        <v>5</v>
      </c>
      <c r="H27" s="15">
        <v>25</v>
      </c>
      <c r="I27" s="15" t="s">
        <v>10</v>
      </c>
      <c r="J27" s="15" t="s">
        <v>9</v>
      </c>
      <c r="K27" s="20" t="s">
        <v>9</v>
      </c>
      <c r="T27" s="15"/>
      <c r="U27" s="15"/>
      <c r="W27" s="85"/>
      <c r="X27" s="85"/>
    </row>
    <row r="28" spans="1:24" x14ac:dyDescent="0.2">
      <c r="A28" s="89">
        <v>3</v>
      </c>
      <c r="B28" s="90">
        <v>26</v>
      </c>
      <c r="C28" s="90" t="s">
        <v>10</v>
      </c>
      <c r="D28" s="90" t="s">
        <v>9</v>
      </c>
      <c r="E28" s="91" t="s">
        <v>9</v>
      </c>
      <c r="G28" s="19">
        <v>5</v>
      </c>
      <c r="H28" s="15">
        <v>26</v>
      </c>
      <c r="I28" s="15" t="s">
        <v>10</v>
      </c>
      <c r="J28" s="15" t="s">
        <v>9</v>
      </c>
      <c r="K28" s="20" t="s">
        <v>9</v>
      </c>
      <c r="T28" s="15"/>
      <c r="U28" s="15"/>
      <c r="W28" s="85"/>
      <c r="X28" s="85"/>
    </row>
    <row r="29" spans="1:24" x14ac:dyDescent="0.2">
      <c r="A29" s="89">
        <v>4</v>
      </c>
      <c r="B29" s="90">
        <v>27</v>
      </c>
      <c r="C29" s="90" t="s">
        <v>9</v>
      </c>
      <c r="D29" s="90" t="s">
        <v>9</v>
      </c>
      <c r="E29" s="91" t="s">
        <v>9</v>
      </c>
      <c r="G29" s="19">
        <v>5</v>
      </c>
      <c r="H29" s="15">
        <v>27</v>
      </c>
      <c r="I29" s="15" t="s">
        <v>9</v>
      </c>
      <c r="J29" s="15" t="s">
        <v>9</v>
      </c>
      <c r="K29" s="20" t="s">
        <v>9</v>
      </c>
      <c r="T29" s="15"/>
      <c r="U29" s="15"/>
      <c r="W29" s="85"/>
      <c r="X29" s="85"/>
    </row>
    <row r="30" spans="1:24" x14ac:dyDescent="0.2">
      <c r="A30" s="89">
        <v>4</v>
      </c>
      <c r="B30" s="90">
        <v>28</v>
      </c>
      <c r="C30" s="90" t="s">
        <v>9</v>
      </c>
      <c r="D30" s="90" t="s">
        <v>9</v>
      </c>
      <c r="E30" s="91" t="s">
        <v>9</v>
      </c>
      <c r="G30" s="19">
        <v>5</v>
      </c>
      <c r="H30" s="15">
        <v>28</v>
      </c>
      <c r="I30" s="15" t="s">
        <v>9</v>
      </c>
      <c r="J30" s="15" t="s">
        <v>9</v>
      </c>
      <c r="K30" s="20" t="s">
        <v>9</v>
      </c>
      <c r="T30" s="15"/>
      <c r="U30" s="15"/>
      <c r="W30" s="85"/>
      <c r="X30" s="85"/>
    </row>
    <row r="31" spans="1:24" x14ac:dyDescent="0.2">
      <c r="A31" s="89">
        <v>4</v>
      </c>
      <c r="B31" s="90">
        <v>29</v>
      </c>
      <c r="C31" s="90" t="s">
        <v>9</v>
      </c>
      <c r="D31" s="90" t="s">
        <v>9</v>
      </c>
      <c r="E31" s="91" t="s">
        <v>9</v>
      </c>
      <c r="G31" s="19">
        <v>5</v>
      </c>
      <c r="H31" s="15">
        <v>29</v>
      </c>
      <c r="I31" s="15" t="s">
        <v>9</v>
      </c>
      <c r="J31" s="15" t="s">
        <v>9</v>
      </c>
      <c r="K31" s="20" t="s">
        <v>9</v>
      </c>
      <c r="T31" s="15"/>
      <c r="U31" s="15"/>
      <c r="W31" s="85"/>
      <c r="X31" s="85"/>
    </row>
    <row r="32" spans="1:24" x14ac:dyDescent="0.2">
      <c r="A32" s="89">
        <v>4</v>
      </c>
      <c r="B32" s="90">
        <v>30</v>
      </c>
      <c r="C32" s="90" t="s">
        <v>9</v>
      </c>
      <c r="D32" s="90" t="s">
        <v>9</v>
      </c>
      <c r="E32" s="91" t="s">
        <v>9</v>
      </c>
      <c r="G32" s="19">
        <v>5</v>
      </c>
      <c r="H32" s="15">
        <v>30</v>
      </c>
      <c r="I32" s="15" t="s">
        <v>9</v>
      </c>
      <c r="J32" s="15" t="s">
        <v>9</v>
      </c>
      <c r="K32" s="20" t="s">
        <v>10</v>
      </c>
      <c r="T32" s="15"/>
      <c r="U32" s="15"/>
      <c r="W32" s="85"/>
      <c r="X32" s="85"/>
    </row>
    <row r="33" spans="1:24" x14ac:dyDescent="0.2">
      <c r="A33" s="89">
        <v>5</v>
      </c>
      <c r="B33" s="90">
        <v>31</v>
      </c>
      <c r="C33" s="90" t="s">
        <v>9</v>
      </c>
      <c r="D33" s="90" t="s">
        <v>9</v>
      </c>
      <c r="E33" s="91" t="s">
        <v>9</v>
      </c>
      <c r="G33" s="19">
        <v>5</v>
      </c>
      <c r="H33" s="15">
        <v>31</v>
      </c>
      <c r="I33" s="15" t="s">
        <v>9</v>
      </c>
      <c r="J33" s="15" t="s">
        <v>9</v>
      </c>
      <c r="K33" s="20" t="s">
        <v>9</v>
      </c>
      <c r="T33" s="15"/>
      <c r="U33" s="15"/>
      <c r="W33" s="85"/>
      <c r="X33" s="85"/>
    </row>
    <row r="34" spans="1:24" x14ac:dyDescent="0.2">
      <c r="A34" s="89">
        <v>5</v>
      </c>
      <c r="B34" s="90">
        <v>32</v>
      </c>
      <c r="C34" s="90" t="s">
        <v>9</v>
      </c>
      <c r="D34" s="90" t="s">
        <v>9</v>
      </c>
      <c r="E34" s="91" t="s">
        <v>9</v>
      </c>
      <c r="G34" s="19">
        <v>6</v>
      </c>
      <c r="H34" s="15">
        <v>32</v>
      </c>
      <c r="I34" s="15" t="s">
        <v>9</v>
      </c>
      <c r="J34" s="15" t="s">
        <v>9</v>
      </c>
      <c r="K34" s="20" t="s">
        <v>9</v>
      </c>
      <c r="T34" s="15"/>
      <c r="U34" s="15"/>
      <c r="W34" s="85"/>
      <c r="X34" s="85"/>
    </row>
    <row r="35" spans="1:24" x14ac:dyDescent="0.2">
      <c r="A35" s="89">
        <v>5</v>
      </c>
      <c r="B35" s="90">
        <v>33</v>
      </c>
      <c r="C35" s="90" t="s">
        <v>9</v>
      </c>
      <c r="D35" s="90" t="s">
        <v>9</v>
      </c>
      <c r="E35" s="91" t="s">
        <v>9</v>
      </c>
      <c r="G35" s="19">
        <v>6</v>
      </c>
      <c r="H35" s="15">
        <v>33</v>
      </c>
      <c r="I35" s="15" t="s">
        <v>10</v>
      </c>
      <c r="J35" s="15" t="s">
        <v>9</v>
      </c>
      <c r="K35" s="20" t="s">
        <v>10</v>
      </c>
      <c r="T35" s="15"/>
      <c r="U35" s="15"/>
      <c r="W35" s="85"/>
      <c r="X35" s="85"/>
    </row>
    <row r="36" spans="1:24" x14ac:dyDescent="0.2">
      <c r="A36" s="89">
        <v>5</v>
      </c>
      <c r="B36" s="90">
        <v>34</v>
      </c>
      <c r="C36" s="90" t="s">
        <v>10</v>
      </c>
      <c r="D36" s="90" t="s">
        <v>9</v>
      </c>
      <c r="E36" s="91" t="s">
        <v>9</v>
      </c>
      <c r="G36" s="19">
        <v>6</v>
      </c>
      <c r="H36" s="15">
        <v>34</v>
      </c>
      <c r="I36" s="15" t="s">
        <v>10</v>
      </c>
      <c r="J36" s="15" t="s">
        <v>9</v>
      </c>
      <c r="K36" s="20" t="s">
        <v>9</v>
      </c>
      <c r="T36" s="15"/>
      <c r="U36" s="15"/>
      <c r="W36" s="85"/>
      <c r="X36" s="85"/>
    </row>
    <row r="37" spans="1:24" x14ac:dyDescent="0.2">
      <c r="A37" s="89">
        <v>5</v>
      </c>
      <c r="B37" s="90">
        <v>35</v>
      </c>
      <c r="C37" s="90" t="s">
        <v>9</v>
      </c>
      <c r="D37" s="90" t="s">
        <v>9</v>
      </c>
      <c r="E37" s="91" t="s">
        <v>9</v>
      </c>
      <c r="G37" s="19">
        <v>6</v>
      </c>
      <c r="H37" s="15">
        <v>35</v>
      </c>
      <c r="I37" s="15" t="s">
        <v>10</v>
      </c>
      <c r="J37" s="15" t="s">
        <v>9</v>
      </c>
      <c r="K37" s="20" t="s">
        <v>9</v>
      </c>
      <c r="T37" s="15"/>
      <c r="U37" s="15"/>
      <c r="W37" s="85"/>
      <c r="X37" s="85"/>
    </row>
    <row r="38" spans="1:24" x14ac:dyDescent="0.2">
      <c r="A38" s="89">
        <v>5</v>
      </c>
      <c r="B38" s="90">
        <v>36</v>
      </c>
      <c r="C38" s="90" t="s">
        <v>9</v>
      </c>
      <c r="D38" s="90" t="s">
        <v>9</v>
      </c>
      <c r="E38" s="91" t="s">
        <v>9</v>
      </c>
      <c r="G38" s="19">
        <v>6</v>
      </c>
      <c r="H38" s="15">
        <v>36</v>
      </c>
      <c r="I38" s="15" t="s">
        <v>9</v>
      </c>
      <c r="J38" s="15" t="s">
        <v>9</v>
      </c>
      <c r="K38" s="20" t="s">
        <v>9</v>
      </c>
      <c r="T38" s="15"/>
      <c r="U38" s="15"/>
      <c r="W38" s="85"/>
      <c r="X38" s="85"/>
    </row>
    <row r="39" spans="1:24" x14ac:dyDescent="0.2">
      <c r="A39" s="89">
        <v>5</v>
      </c>
      <c r="B39" s="90">
        <v>37</v>
      </c>
      <c r="C39" s="90" t="s">
        <v>9</v>
      </c>
      <c r="D39" s="90" t="s">
        <v>9</v>
      </c>
      <c r="E39" s="91" t="s">
        <v>9</v>
      </c>
      <c r="G39" s="19">
        <v>6</v>
      </c>
      <c r="H39" s="15">
        <v>37</v>
      </c>
      <c r="I39" s="15" t="s">
        <v>9</v>
      </c>
      <c r="J39" s="15" t="s">
        <v>9</v>
      </c>
      <c r="K39" s="20" t="s">
        <v>9</v>
      </c>
      <c r="T39" s="15"/>
      <c r="U39" s="15"/>
      <c r="W39" s="85"/>
      <c r="X39" s="85"/>
    </row>
    <row r="40" spans="1:24" x14ac:dyDescent="0.2">
      <c r="A40" s="89">
        <v>5</v>
      </c>
      <c r="B40" s="90">
        <v>38</v>
      </c>
      <c r="C40" s="90" t="s">
        <v>9</v>
      </c>
      <c r="D40" s="90" t="s">
        <v>9</v>
      </c>
      <c r="E40" s="91" t="s">
        <v>9</v>
      </c>
      <c r="G40" s="19">
        <v>7</v>
      </c>
      <c r="H40" s="15">
        <v>38</v>
      </c>
      <c r="I40" s="15" t="s">
        <v>10</v>
      </c>
      <c r="J40" s="15" t="s">
        <v>9</v>
      </c>
      <c r="K40" s="20" t="s">
        <v>10</v>
      </c>
      <c r="T40" s="15"/>
      <c r="U40" s="15"/>
      <c r="W40" s="85"/>
      <c r="X40" s="85"/>
    </row>
    <row r="41" spans="1:24" x14ac:dyDescent="0.2">
      <c r="A41" s="89">
        <v>5</v>
      </c>
      <c r="B41" s="90">
        <v>39</v>
      </c>
      <c r="C41" s="90" t="s">
        <v>9</v>
      </c>
      <c r="D41" s="90" t="s">
        <v>9</v>
      </c>
      <c r="E41" s="91" t="s">
        <v>9</v>
      </c>
      <c r="G41" s="19">
        <v>7</v>
      </c>
      <c r="H41" s="15">
        <v>39</v>
      </c>
      <c r="I41" s="15" t="s">
        <v>13</v>
      </c>
      <c r="J41" s="15" t="s">
        <v>9</v>
      </c>
      <c r="K41" s="20" t="s">
        <v>9</v>
      </c>
      <c r="T41" s="15"/>
      <c r="U41" s="15"/>
      <c r="W41" s="85"/>
      <c r="X41" s="85"/>
    </row>
    <row r="42" spans="1:24" x14ac:dyDescent="0.2">
      <c r="A42" s="89">
        <v>5</v>
      </c>
      <c r="B42" s="90">
        <v>40</v>
      </c>
      <c r="C42" s="90" t="s">
        <v>9</v>
      </c>
      <c r="D42" s="90" t="s">
        <v>9</v>
      </c>
      <c r="E42" s="91" t="s">
        <v>9</v>
      </c>
      <c r="G42" s="19">
        <v>8</v>
      </c>
      <c r="H42" s="15">
        <v>40</v>
      </c>
      <c r="I42" s="15" t="s">
        <v>10</v>
      </c>
      <c r="J42" s="15" t="s">
        <v>9</v>
      </c>
      <c r="K42" s="20" t="s">
        <v>10</v>
      </c>
      <c r="T42" s="15"/>
      <c r="U42" s="15"/>
      <c r="W42" s="85"/>
      <c r="X42" s="85"/>
    </row>
    <row r="43" spans="1:24" x14ac:dyDescent="0.2">
      <c r="A43" s="89">
        <v>5</v>
      </c>
      <c r="B43" s="90">
        <v>41</v>
      </c>
      <c r="C43" s="90" t="s">
        <v>9</v>
      </c>
      <c r="D43" s="90" t="s">
        <v>9</v>
      </c>
      <c r="E43" s="91" t="s">
        <v>9</v>
      </c>
      <c r="G43" s="19">
        <v>8</v>
      </c>
      <c r="H43" s="15">
        <v>41</v>
      </c>
      <c r="I43" s="15" t="s">
        <v>10</v>
      </c>
      <c r="J43" s="15" t="s">
        <v>9</v>
      </c>
      <c r="K43" s="20" t="s">
        <v>10</v>
      </c>
      <c r="T43" s="15"/>
      <c r="U43" s="15"/>
      <c r="W43" s="85"/>
      <c r="X43" s="85"/>
    </row>
    <row r="44" spans="1:24" x14ac:dyDescent="0.2">
      <c r="A44" s="89">
        <v>5</v>
      </c>
      <c r="B44" s="90">
        <v>42</v>
      </c>
      <c r="C44" s="90" t="s">
        <v>9</v>
      </c>
      <c r="D44" s="90" t="s">
        <v>9</v>
      </c>
      <c r="E44" s="91" t="s">
        <v>9</v>
      </c>
      <c r="G44" s="19">
        <v>8</v>
      </c>
      <c r="H44" s="15">
        <v>42</v>
      </c>
      <c r="I44" s="15" t="s">
        <v>9</v>
      </c>
      <c r="J44" s="15" t="s">
        <v>9</v>
      </c>
      <c r="K44" s="20" t="s">
        <v>9</v>
      </c>
      <c r="T44" s="15"/>
      <c r="U44" s="15"/>
      <c r="W44" s="85"/>
      <c r="X44" s="85"/>
    </row>
    <row r="45" spans="1:24" x14ac:dyDescent="0.2">
      <c r="A45" s="89">
        <v>6</v>
      </c>
      <c r="B45" s="90">
        <v>43</v>
      </c>
      <c r="C45" s="90" t="s">
        <v>9</v>
      </c>
      <c r="D45" s="90" t="s">
        <v>9</v>
      </c>
      <c r="E45" s="91" t="s">
        <v>9</v>
      </c>
      <c r="G45" s="19">
        <v>9</v>
      </c>
      <c r="H45" s="15">
        <v>43</v>
      </c>
      <c r="I45" s="15" t="s">
        <v>10</v>
      </c>
      <c r="J45" s="15" t="s">
        <v>9</v>
      </c>
      <c r="K45" s="20" t="s">
        <v>9</v>
      </c>
      <c r="T45" s="15"/>
      <c r="U45" s="15"/>
      <c r="W45" s="85"/>
      <c r="X45" s="85"/>
    </row>
    <row r="46" spans="1:24" x14ac:dyDescent="0.2">
      <c r="A46" s="89">
        <v>6</v>
      </c>
      <c r="B46" s="90">
        <v>44</v>
      </c>
      <c r="C46" s="90" t="s">
        <v>10</v>
      </c>
      <c r="D46" s="90" t="s">
        <v>9</v>
      </c>
      <c r="E46" s="91" t="s">
        <v>9</v>
      </c>
      <c r="G46" s="19">
        <v>9</v>
      </c>
      <c r="H46" s="15">
        <v>44</v>
      </c>
      <c r="I46" s="15" t="s">
        <v>10</v>
      </c>
      <c r="J46" s="15" t="s">
        <v>9</v>
      </c>
      <c r="K46" s="20" t="s">
        <v>10</v>
      </c>
      <c r="T46" s="15"/>
      <c r="U46" s="15"/>
      <c r="W46" s="85"/>
      <c r="X46" s="85"/>
    </row>
    <row r="47" spans="1:24" x14ac:dyDescent="0.2">
      <c r="A47" s="89">
        <v>6</v>
      </c>
      <c r="B47" s="90">
        <v>45</v>
      </c>
      <c r="C47" s="90" t="s">
        <v>9</v>
      </c>
      <c r="D47" s="90" t="s">
        <v>9</v>
      </c>
      <c r="E47" s="91" t="s">
        <v>9</v>
      </c>
      <c r="G47" s="19">
        <v>9</v>
      </c>
      <c r="H47" s="15">
        <v>45</v>
      </c>
      <c r="I47" s="15" t="s">
        <v>9</v>
      </c>
      <c r="J47" s="15" t="s">
        <v>9</v>
      </c>
      <c r="K47" s="20" t="s">
        <v>9</v>
      </c>
      <c r="T47" s="15"/>
      <c r="U47" s="15"/>
      <c r="W47" s="85"/>
      <c r="X47" s="85"/>
    </row>
    <row r="48" spans="1:24" x14ac:dyDescent="0.2">
      <c r="A48" s="89">
        <v>6</v>
      </c>
      <c r="B48" s="90">
        <v>46</v>
      </c>
      <c r="C48" s="90" t="s">
        <v>9</v>
      </c>
      <c r="D48" s="90" t="s">
        <v>9</v>
      </c>
      <c r="E48" s="91" t="s">
        <v>9</v>
      </c>
      <c r="G48" s="19">
        <v>9</v>
      </c>
      <c r="H48" s="15">
        <v>46</v>
      </c>
      <c r="I48" s="15" t="s">
        <v>9</v>
      </c>
      <c r="J48" s="15" t="s">
        <v>9</v>
      </c>
      <c r="K48" s="20" t="s">
        <v>9</v>
      </c>
      <c r="T48" s="15"/>
      <c r="U48" s="15"/>
      <c r="W48" s="85"/>
      <c r="X48" s="85"/>
    </row>
    <row r="49" spans="1:24" x14ac:dyDescent="0.2">
      <c r="A49" s="89">
        <v>6</v>
      </c>
      <c r="B49" s="90">
        <v>47</v>
      </c>
      <c r="C49" s="90" t="s">
        <v>9</v>
      </c>
      <c r="D49" s="90" t="s">
        <v>9</v>
      </c>
      <c r="E49" s="91" t="s">
        <v>9</v>
      </c>
      <c r="G49" s="19">
        <v>9</v>
      </c>
      <c r="H49" s="15">
        <v>47</v>
      </c>
      <c r="I49" s="15" t="s">
        <v>10</v>
      </c>
      <c r="J49" s="15" t="s">
        <v>9</v>
      </c>
      <c r="K49" s="20" t="s">
        <v>9</v>
      </c>
      <c r="T49" s="15"/>
      <c r="U49" s="15"/>
      <c r="W49" s="85"/>
      <c r="X49" s="85"/>
    </row>
    <row r="50" spans="1:24" x14ac:dyDescent="0.2">
      <c r="A50" s="89">
        <v>6</v>
      </c>
      <c r="B50" s="90">
        <v>48</v>
      </c>
      <c r="C50" s="90" t="s">
        <v>9</v>
      </c>
      <c r="D50" s="90" t="s">
        <v>9</v>
      </c>
      <c r="E50" s="91" t="s">
        <v>9</v>
      </c>
      <c r="G50" s="19">
        <v>9</v>
      </c>
      <c r="H50" s="15">
        <v>48</v>
      </c>
      <c r="I50" s="15" t="s">
        <v>10</v>
      </c>
      <c r="J50" s="15" t="s">
        <v>9</v>
      </c>
      <c r="K50" s="20" t="s">
        <v>9</v>
      </c>
      <c r="T50" s="15"/>
      <c r="U50" s="15"/>
      <c r="W50" s="85"/>
      <c r="X50" s="85"/>
    </row>
    <row r="51" spans="1:24" x14ac:dyDescent="0.2">
      <c r="A51" s="89">
        <v>6</v>
      </c>
      <c r="B51" s="90">
        <v>49</v>
      </c>
      <c r="C51" s="90" t="s">
        <v>9</v>
      </c>
      <c r="D51" s="90" t="s">
        <v>9</v>
      </c>
      <c r="E51" s="91" t="s">
        <v>9</v>
      </c>
      <c r="G51" s="19">
        <v>9</v>
      </c>
      <c r="H51" s="15">
        <v>49</v>
      </c>
      <c r="I51" s="15" t="s">
        <v>9</v>
      </c>
      <c r="J51" s="15" t="s">
        <v>9</v>
      </c>
      <c r="K51" s="20" t="s">
        <v>9</v>
      </c>
      <c r="T51" s="15"/>
      <c r="U51" s="15"/>
      <c r="W51" s="85"/>
      <c r="X51" s="85"/>
    </row>
    <row r="52" spans="1:24" x14ac:dyDescent="0.2">
      <c r="A52" s="89">
        <v>6</v>
      </c>
      <c r="B52" s="90">
        <v>50</v>
      </c>
      <c r="C52" s="90" t="s">
        <v>9</v>
      </c>
      <c r="D52" s="90" t="s">
        <v>9</v>
      </c>
      <c r="E52" s="91" t="s">
        <v>9</v>
      </c>
      <c r="G52" s="21">
        <v>9</v>
      </c>
      <c r="H52" s="22">
        <v>50</v>
      </c>
      <c r="I52" s="22" t="s">
        <v>9</v>
      </c>
      <c r="J52" s="22" t="s">
        <v>9</v>
      </c>
      <c r="K52" s="23" t="s">
        <v>9</v>
      </c>
      <c r="T52" s="15"/>
      <c r="U52" s="15"/>
      <c r="W52" s="85"/>
      <c r="X52" s="85"/>
    </row>
    <row r="53" spans="1:24" x14ac:dyDescent="0.2">
      <c r="A53" s="89">
        <v>6</v>
      </c>
      <c r="B53" s="90">
        <v>51</v>
      </c>
      <c r="C53" s="90" t="s">
        <v>9</v>
      </c>
      <c r="D53" s="90" t="s">
        <v>9</v>
      </c>
      <c r="E53" s="91" t="s">
        <v>9</v>
      </c>
      <c r="H53" s="15"/>
      <c r="K53" s="85"/>
      <c r="U53" s="15"/>
      <c r="X53" s="85"/>
    </row>
    <row r="54" spans="1:24" x14ac:dyDescent="0.2">
      <c r="A54" s="89">
        <v>6</v>
      </c>
      <c r="B54" s="90">
        <v>52</v>
      </c>
      <c r="C54" s="90" t="s">
        <v>9</v>
      </c>
      <c r="D54" s="90" t="s">
        <v>9</v>
      </c>
      <c r="E54" s="91" t="s">
        <v>9</v>
      </c>
      <c r="H54" s="15"/>
      <c r="K54" s="85"/>
      <c r="U54" s="15"/>
      <c r="X54" s="85"/>
    </row>
    <row r="55" spans="1:24" x14ac:dyDescent="0.2">
      <c r="A55" s="89">
        <v>6</v>
      </c>
      <c r="B55" s="90">
        <v>53</v>
      </c>
      <c r="C55" s="90" t="s">
        <v>10</v>
      </c>
      <c r="D55" s="90" t="s">
        <v>9</v>
      </c>
      <c r="E55" s="91" t="s">
        <v>9</v>
      </c>
      <c r="H55" s="15"/>
      <c r="K55" s="85"/>
      <c r="U55" s="15"/>
      <c r="X55" s="85"/>
    </row>
    <row r="56" spans="1:24" x14ac:dyDescent="0.2">
      <c r="A56" s="89">
        <v>7</v>
      </c>
      <c r="B56" s="90">
        <v>54</v>
      </c>
      <c r="C56" s="90" t="s">
        <v>9</v>
      </c>
      <c r="D56" s="90" t="s">
        <v>9</v>
      </c>
      <c r="E56" s="91" t="s">
        <v>9</v>
      </c>
      <c r="H56" s="15"/>
      <c r="K56" s="85"/>
      <c r="U56" s="15"/>
      <c r="X56" s="85"/>
    </row>
    <row r="57" spans="1:24" x14ac:dyDescent="0.2">
      <c r="A57" s="89">
        <v>7</v>
      </c>
      <c r="B57" s="90">
        <v>55</v>
      </c>
      <c r="C57" s="90" t="s">
        <v>9</v>
      </c>
      <c r="D57" s="90" t="s">
        <v>9</v>
      </c>
      <c r="E57" s="91" t="s">
        <v>9</v>
      </c>
      <c r="H57" s="15"/>
      <c r="K57" s="85"/>
      <c r="U57" s="15"/>
      <c r="X57" s="85"/>
    </row>
    <row r="58" spans="1:24" x14ac:dyDescent="0.2">
      <c r="A58" s="89">
        <v>7</v>
      </c>
      <c r="B58" s="90">
        <v>56</v>
      </c>
      <c r="C58" s="90" t="s">
        <v>9</v>
      </c>
      <c r="D58" s="90" t="s">
        <v>9</v>
      </c>
      <c r="E58" s="91" t="s">
        <v>9</v>
      </c>
      <c r="H58" s="15"/>
      <c r="K58" s="85"/>
      <c r="U58" s="15"/>
      <c r="X58" s="85"/>
    </row>
    <row r="59" spans="1:24" x14ac:dyDescent="0.2">
      <c r="A59" s="89">
        <v>7</v>
      </c>
      <c r="B59" s="90">
        <v>57</v>
      </c>
      <c r="C59" s="90" t="s">
        <v>9</v>
      </c>
      <c r="D59" s="90" t="s">
        <v>9</v>
      </c>
      <c r="E59" s="91" t="s">
        <v>9</v>
      </c>
      <c r="H59" s="15"/>
      <c r="K59" s="85"/>
      <c r="U59" s="15"/>
      <c r="X59" s="85"/>
    </row>
    <row r="60" spans="1:24" x14ac:dyDescent="0.2">
      <c r="A60" s="89">
        <v>7</v>
      </c>
      <c r="B60" s="90">
        <v>58</v>
      </c>
      <c r="C60" s="90" t="s">
        <v>9</v>
      </c>
      <c r="D60" s="90" t="s">
        <v>9</v>
      </c>
      <c r="E60" s="91" t="s">
        <v>9</v>
      </c>
      <c r="H60" s="15"/>
      <c r="K60" s="85"/>
      <c r="U60" s="15"/>
      <c r="X60" s="85"/>
    </row>
    <row r="61" spans="1:24" x14ac:dyDescent="0.2">
      <c r="A61" s="89">
        <v>7</v>
      </c>
      <c r="B61" s="90">
        <v>59</v>
      </c>
      <c r="C61" s="90" t="s">
        <v>9</v>
      </c>
      <c r="D61" s="90" t="s">
        <v>9</v>
      </c>
      <c r="E61" s="91" t="s">
        <v>9</v>
      </c>
      <c r="H61" s="15"/>
      <c r="K61" s="85"/>
      <c r="U61" s="15"/>
      <c r="X61" s="85"/>
    </row>
    <row r="62" spans="1:24" x14ac:dyDescent="0.2">
      <c r="A62" s="89">
        <v>7</v>
      </c>
      <c r="B62" s="90">
        <v>60</v>
      </c>
      <c r="C62" s="90" t="s">
        <v>9</v>
      </c>
      <c r="D62" s="90" t="s">
        <v>9</v>
      </c>
      <c r="E62" s="91" t="s">
        <v>9</v>
      </c>
      <c r="H62" s="15"/>
      <c r="K62" s="85"/>
      <c r="U62" s="15"/>
      <c r="X62" s="85"/>
    </row>
    <row r="63" spans="1:24" x14ac:dyDescent="0.2">
      <c r="A63" s="89">
        <v>7</v>
      </c>
      <c r="B63" s="90">
        <v>61</v>
      </c>
      <c r="C63" s="90" t="s">
        <v>10</v>
      </c>
      <c r="D63" s="90" t="s">
        <v>9</v>
      </c>
      <c r="E63" s="91" t="s">
        <v>9</v>
      </c>
      <c r="H63" s="15"/>
      <c r="K63" s="85"/>
      <c r="U63" s="15"/>
      <c r="X63" s="85"/>
    </row>
    <row r="64" spans="1:24" x14ac:dyDescent="0.2">
      <c r="A64" s="89">
        <v>7</v>
      </c>
      <c r="B64" s="90">
        <v>62</v>
      </c>
      <c r="C64" s="90" t="s">
        <v>9</v>
      </c>
      <c r="D64" s="90" t="s">
        <v>9</v>
      </c>
      <c r="E64" s="91" t="s">
        <v>9</v>
      </c>
      <c r="H64" s="15"/>
      <c r="K64" s="85"/>
      <c r="U64" s="15"/>
      <c r="X64" s="85"/>
    </row>
    <row r="65" spans="1:24" x14ac:dyDescent="0.2">
      <c r="A65" s="89">
        <v>7</v>
      </c>
      <c r="B65" s="90">
        <v>63</v>
      </c>
      <c r="C65" s="90" t="s">
        <v>10</v>
      </c>
      <c r="D65" s="90" t="s">
        <v>9</v>
      </c>
      <c r="E65" s="91" t="s">
        <v>10</v>
      </c>
      <c r="H65" s="15"/>
      <c r="K65" s="85"/>
      <c r="U65" s="15"/>
      <c r="X65" s="85"/>
    </row>
    <row r="66" spans="1:24" x14ac:dyDescent="0.2">
      <c r="A66" s="89">
        <v>7</v>
      </c>
      <c r="B66" s="90">
        <v>64</v>
      </c>
      <c r="C66" s="90" t="s">
        <v>9</v>
      </c>
      <c r="D66" s="90" t="s">
        <v>9</v>
      </c>
      <c r="E66" s="91" t="s">
        <v>9</v>
      </c>
      <c r="H66" s="15"/>
      <c r="K66" s="85"/>
      <c r="U66" s="15"/>
      <c r="X66" s="85"/>
    </row>
    <row r="67" spans="1:24" x14ac:dyDescent="0.2">
      <c r="A67" s="89">
        <v>7</v>
      </c>
      <c r="B67" s="90">
        <v>65</v>
      </c>
      <c r="C67" s="90" t="s">
        <v>9</v>
      </c>
      <c r="D67" s="90" t="s">
        <v>9</v>
      </c>
      <c r="E67" s="91" t="s">
        <v>9</v>
      </c>
      <c r="H67" s="15"/>
      <c r="K67" s="85"/>
      <c r="U67" s="15"/>
      <c r="X67" s="85"/>
    </row>
    <row r="68" spans="1:24" x14ac:dyDescent="0.2">
      <c r="A68" s="92">
        <v>7</v>
      </c>
      <c r="B68" s="93">
        <v>66</v>
      </c>
      <c r="C68" s="93" t="s">
        <v>9</v>
      </c>
      <c r="D68" s="93" t="s">
        <v>9</v>
      </c>
      <c r="E68" s="94" t="s">
        <v>9</v>
      </c>
      <c r="H68" s="15"/>
      <c r="K68" s="85"/>
      <c r="U68" s="15"/>
      <c r="X68" s="85"/>
    </row>
  </sheetData>
  <mergeCells count="2">
    <mergeCell ref="A1:E1"/>
    <mergeCell ref="G1:K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8B39-1B55-2247-A9E7-65713EE9B125}">
  <dimension ref="A1:N92"/>
  <sheetViews>
    <sheetView zoomScaleNormal="100" workbookViewId="0">
      <selection activeCell="L40" sqref="L40"/>
    </sheetView>
  </sheetViews>
  <sheetFormatPr baseColWidth="10" defaultRowHeight="16" x14ac:dyDescent="0.2"/>
  <cols>
    <col min="1" max="1" width="10" style="1" bestFit="1" customWidth="1"/>
    <col min="2" max="2" width="9" style="1" bestFit="1" customWidth="1"/>
    <col min="3" max="3" width="20.6640625" style="1" bestFit="1" customWidth="1"/>
    <col min="4" max="4" width="20.1640625" style="1" bestFit="1" customWidth="1"/>
    <col min="5" max="6" width="22" style="1" bestFit="1" customWidth="1"/>
    <col min="7" max="7" width="10" style="1" bestFit="1" customWidth="1"/>
    <col min="8" max="8" width="9" style="1" bestFit="1" customWidth="1"/>
    <col min="9" max="9" width="20.6640625" style="1" bestFit="1" customWidth="1"/>
    <col min="10" max="10" width="20.1640625" style="1" bestFit="1" customWidth="1"/>
    <col min="11" max="11" width="22" style="1" bestFit="1" customWidth="1"/>
    <col min="12" max="12" width="20.1640625" style="1" bestFit="1" customWidth="1"/>
    <col min="13" max="13" width="22" style="1" bestFit="1" customWidth="1"/>
    <col min="14" max="16384" width="10.83203125" style="1"/>
  </cols>
  <sheetData>
    <row r="1" spans="1:14" x14ac:dyDescent="0.2">
      <c r="A1" s="151" t="s">
        <v>53</v>
      </c>
      <c r="B1" s="152"/>
      <c r="C1" s="152"/>
      <c r="D1" s="152"/>
      <c r="E1" s="153"/>
      <c r="F1" s="24"/>
      <c r="G1" s="151" t="s">
        <v>54</v>
      </c>
      <c r="H1" s="152"/>
      <c r="I1" s="152"/>
      <c r="J1" s="152"/>
      <c r="K1" s="153"/>
      <c r="L1" s="24"/>
      <c r="M1" s="24"/>
    </row>
    <row r="2" spans="1:14" x14ac:dyDescent="0.2">
      <c r="A2" s="28" t="s">
        <v>35</v>
      </c>
      <c r="B2" s="28" t="s">
        <v>1</v>
      </c>
      <c r="C2" s="28" t="s">
        <v>77</v>
      </c>
      <c r="D2" s="28" t="s">
        <v>5</v>
      </c>
      <c r="E2" s="28" t="s">
        <v>6</v>
      </c>
      <c r="G2" s="28" t="s">
        <v>35</v>
      </c>
      <c r="H2" s="28" t="s">
        <v>1</v>
      </c>
      <c r="I2" s="28" t="s">
        <v>77</v>
      </c>
      <c r="J2" s="28" t="s">
        <v>5</v>
      </c>
      <c r="K2" s="28" t="s">
        <v>6</v>
      </c>
    </row>
    <row r="3" spans="1:14" s="52" customFormat="1" x14ac:dyDescent="0.2">
      <c r="A3" s="5">
        <v>1</v>
      </c>
      <c r="B3" s="5">
        <v>1</v>
      </c>
      <c r="C3" s="5" t="s">
        <v>9</v>
      </c>
      <c r="D3" s="5" t="s">
        <v>9</v>
      </c>
      <c r="E3" s="26" t="s">
        <v>9</v>
      </c>
      <c r="G3" s="31">
        <v>1</v>
      </c>
      <c r="H3" s="59">
        <v>1</v>
      </c>
      <c r="I3" s="59" t="s">
        <v>9</v>
      </c>
      <c r="J3" s="59" t="s">
        <v>9</v>
      </c>
      <c r="K3" s="26" t="s">
        <v>9</v>
      </c>
    </row>
    <row r="4" spans="1:14" x14ac:dyDescent="0.2">
      <c r="A4" s="5">
        <v>1</v>
      </c>
      <c r="B4" s="5">
        <v>2</v>
      </c>
      <c r="C4" s="5" t="s">
        <v>9</v>
      </c>
      <c r="D4" s="5" t="s">
        <v>9</v>
      </c>
      <c r="E4" s="26" t="s">
        <v>9</v>
      </c>
      <c r="G4" s="31">
        <v>1</v>
      </c>
      <c r="H4" s="59">
        <v>2</v>
      </c>
      <c r="I4" s="59" t="s">
        <v>9</v>
      </c>
      <c r="J4" s="59" t="s">
        <v>9</v>
      </c>
      <c r="K4" s="26" t="s">
        <v>9</v>
      </c>
      <c r="N4" s="52"/>
    </row>
    <row r="5" spans="1:14" x14ac:dyDescent="0.2">
      <c r="A5" s="5">
        <v>1</v>
      </c>
      <c r="B5" s="5">
        <v>3</v>
      </c>
      <c r="C5" s="5" t="s">
        <v>9</v>
      </c>
      <c r="D5" s="5" t="s">
        <v>9</v>
      </c>
      <c r="E5" s="26" t="s">
        <v>9</v>
      </c>
      <c r="G5" s="31">
        <v>1</v>
      </c>
      <c r="H5" s="59">
        <v>3</v>
      </c>
      <c r="I5" s="59" t="s">
        <v>9</v>
      </c>
      <c r="J5" s="59" t="s">
        <v>9</v>
      </c>
      <c r="K5" s="26" t="s">
        <v>9</v>
      </c>
      <c r="N5" s="52"/>
    </row>
    <row r="6" spans="1:14" x14ac:dyDescent="0.2">
      <c r="A6" s="5">
        <v>1</v>
      </c>
      <c r="B6" s="5">
        <v>4</v>
      </c>
      <c r="C6" s="5" t="s">
        <v>9</v>
      </c>
      <c r="D6" s="5" t="s">
        <v>9</v>
      </c>
      <c r="E6" s="26" t="s">
        <v>9</v>
      </c>
      <c r="G6" s="31">
        <v>1</v>
      </c>
      <c r="H6" s="59">
        <v>4</v>
      </c>
      <c r="I6" s="59" t="s">
        <v>9</v>
      </c>
      <c r="J6" s="59" t="s">
        <v>10</v>
      </c>
      <c r="K6" s="26" t="s">
        <v>9</v>
      </c>
      <c r="N6" s="52"/>
    </row>
    <row r="7" spans="1:14" x14ac:dyDescent="0.2">
      <c r="A7" s="5">
        <v>1</v>
      </c>
      <c r="B7" s="5">
        <v>5</v>
      </c>
      <c r="C7" s="5" t="s">
        <v>9</v>
      </c>
      <c r="D7" s="5" t="s">
        <v>9</v>
      </c>
      <c r="E7" s="26" t="s">
        <v>9</v>
      </c>
      <c r="G7" s="31">
        <v>2</v>
      </c>
      <c r="H7" s="59">
        <v>5</v>
      </c>
      <c r="I7" s="59" t="s">
        <v>9</v>
      </c>
      <c r="J7" s="59" t="s">
        <v>9</v>
      </c>
      <c r="K7" s="26" t="s">
        <v>9</v>
      </c>
      <c r="N7" s="52"/>
    </row>
    <row r="8" spans="1:14" x14ac:dyDescent="0.2">
      <c r="A8" s="5">
        <v>1</v>
      </c>
      <c r="B8" s="5">
        <v>6</v>
      </c>
      <c r="C8" s="5" t="s">
        <v>9</v>
      </c>
      <c r="D8" s="5" t="s">
        <v>9</v>
      </c>
      <c r="E8" s="26" t="s">
        <v>9</v>
      </c>
      <c r="G8" s="31">
        <v>2</v>
      </c>
      <c r="H8" s="59">
        <v>6</v>
      </c>
      <c r="I8" s="59" t="s">
        <v>9</v>
      </c>
      <c r="J8" s="59" t="s">
        <v>9</v>
      </c>
      <c r="K8" s="26" t="s">
        <v>9</v>
      </c>
      <c r="N8" s="52"/>
    </row>
    <row r="9" spans="1:14" x14ac:dyDescent="0.2">
      <c r="A9" s="5">
        <v>1</v>
      </c>
      <c r="B9" s="5">
        <v>7</v>
      </c>
      <c r="C9" s="5" t="s">
        <v>9</v>
      </c>
      <c r="D9" s="5" t="s">
        <v>9</v>
      </c>
      <c r="E9" s="26" t="s">
        <v>9</v>
      </c>
      <c r="G9" s="31">
        <v>3</v>
      </c>
      <c r="H9" s="59">
        <v>7</v>
      </c>
      <c r="I9" s="59" t="s">
        <v>9</v>
      </c>
      <c r="J9" s="59" t="s">
        <v>10</v>
      </c>
      <c r="K9" s="26" t="s">
        <v>10</v>
      </c>
      <c r="N9" s="52"/>
    </row>
    <row r="10" spans="1:14" x14ac:dyDescent="0.2">
      <c r="A10" s="5">
        <v>1</v>
      </c>
      <c r="B10" s="5">
        <v>8</v>
      </c>
      <c r="C10" s="5" t="s">
        <v>9</v>
      </c>
      <c r="D10" s="5" t="s">
        <v>9</v>
      </c>
      <c r="E10" s="26" t="s">
        <v>9</v>
      </c>
      <c r="G10" s="31">
        <v>3</v>
      </c>
      <c r="H10" s="59">
        <v>8</v>
      </c>
      <c r="I10" s="59" t="s">
        <v>9</v>
      </c>
      <c r="J10" s="59" t="s">
        <v>9</v>
      </c>
      <c r="K10" s="26" t="s">
        <v>9</v>
      </c>
      <c r="N10" s="52"/>
    </row>
    <row r="11" spans="1:14" x14ac:dyDescent="0.2">
      <c r="A11" s="5">
        <v>2</v>
      </c>
      <c r="B11" s="5">
        <v>9</v>
      </c>
      <c r="C11" s="5" t="s">
        <v>9</v>
      </c>
      <c r="D11" s="5" t="s">
        <v>9</v>
      </c>
      <c r="E11" s="26" t="s">
        <v>9</v>
      </c>
      <c r="G11" s="31">
        <v>3</v>
      </c>
      <c r="H11" s="59">
        <v>9</v>
      </c>
      <c r="I11" s="59" t="s">
        <v>9</v>
      </c>
      <c r="J11" s="59" t="s">
        <v>9</v>
      </c>
      <c r="K11" s="26" t="s">
        <v>9</v>
      </c>
      <c r="N11" s="52"/>
    </row>
    <row r="12" spans="1:14" x14ac:dyDescent="0.2">
      <c r="A12" s="5">
        <v>2</v>
      </c>
      <c r="B12" s="5">
        <v>10</v>
      </c>
      <c r="C12" s="5" t="s">
        <v>9</v>
      </c>
      <c r="D12" s="5" t="s">
        <v>9</v>
      </c>
      <c r="E12" s="26" t="s">
        <v>9</v>
      </c>
      <c r="G12" s="31">
        <v>4</v>
      </c>
      <c r="H12" s="59">
        <v>10</v>
      </c>
      <c r="I12" s="59" t="s">
        <v>9</v>
      </c>
      <c r="J12" s="59" t="s">
        <v>10</v>
      </c>
      <c r="K12" s="26" t="s">
        <v>9</v>
      </c>
      <c r="N12" s="52"/>
    </row>
    <row r="13" spans="1:14" x14ac:dyDescent="0.2">
      <c r="A13" s="5">
        <v>2</v>
      </c>
      <c r="B13" s="5">
        <v>11</v>
      </c>
      <c r="C13" s="5" t="s">
        <v>9</v>
      </c>
      <c r="D13" s="5" t="s">
        <v>9</v>
      </c>
      <c r="E13" s="26" t="s">
        <v>9</v>
      </c>
      <c r="G13" s="31">
        <v>4</v>
      </c>
      <c r="H13" s="59">
        <v>11</v>
      </c>
      <c r="I13" s="59" t="s">
        <v>9</v>
      </c>
      <c r="J13" s="59" t="s">
        <v>9</v>
      </c>
      <c r="K13" s="26" t="s">
        <v>9</v>
      </c>
      <c r="N13" s="52"/>
    </row>
    <row r="14" spans="1:14" x14ac:dyDescent="0.2">
      <c r="A14" s="5">
        <v>2</v>
      </c>
      <c r="B14" s="5">
        <v>12</v>
      </c>
      <c r="C14" s="5" t="s">
        <v>9</v>
      </c>
      <c r="D14" s="5" t="s">
        <v>9</v>
      </c>
      <c r="E14" s="26" t="s">
        <v>9</v>
      </c>
      <c r="G14" s="31">
        <v>4</v>
      </c>
      <c r="H14" s="59">
        <v>12</v>
      </c>
      <c r="I14" s="59" t="s">
        <v>9</v>
      </c>
      <c r="J14" s="59" t="s">
        <v>10</v>
      </c>
      <c r="K14" s="26" t="s">
        <v>10</v>
      </c>
      <c r="N14" s="52"/>
    </row>
    <row r="15" spans="1:14" x14ac:dyDescent="0.2">
      <c r="A15" s="5">
        <v>2</v>
      </c>
      <c r="B15" s="5">
        <v>13</v>
      </c>
      <c r="C15" s="5" t="s">
        <v>9</v>
      </c>
      <c r="D15" s="5" t="s">
        <v>9</v>
      </c>
      <c r="E15" s="26" t="s">
        <v>9</v>
      </c>
      <c r="G15" s="31">
        <v>4</v>
      </c>
      <c r="H15" s="59">
        <v>13</v>
      </c>
      <c r="I15" s="59" t="s">
        <v>9</v>
      </c>
      <c r="J15" s="59" t="s">
        <v>9</v>
      </c>
      <c r="K15" s="26" t="s">
        <v>9</v>
      </c>
      <c r="N15" s="52"/>
    </row>
    <row r="16" spans="1:14" x14ac:dyDescent="0.2">
      <c r="A16" s="5">
        <v>2</v>
      </c>
      <c r="B16" s="5">
        <v>14</v>
      </c>
      <c r="C16" s="5" t="s">
        <v>9</v>
      </c>
      <c r="D16" s="5" t="s">
        <v>9</v>
      </c>
      <c r="E16" s="26" t="s">
        <v>9</v>
      </c>
      <c r="G16" s="31">
        <v>5</v>
      </c>
      <c r="H16" s="59">
        <v>14</v>
      </c>
      <c r="I16" s="59" t="s">
        <v>9</v>
      </c>
      <c r="J16" s="59" t="s">
        <v>9</v>
      </c>
      <c r="K16" s="26" t="s">
        <v>9</v>
      </c>
      <c r="N16" s="52"/>
    </row>
    <row r="17" spans="1:14" x14ac:dyDescent="0.2">
      <c r="A17" s="5">
        <v>2</v>
      </c>
      <c r="B17" s="5">
        <v>15</v>
      </c>
      <c r="C17" s="5" t="s">
        <v>9</v>
      </c>
      <c r="D17" s="5" t="s">
        <v>9</v>
      </c>
      <c r="E17" s="26" t="s">
        <v>9</v>
      </c>
      <c r="G17" s="31">
        <v>5</v>
      </c>
      <c r="H17" s="59">
        <v>15</v>
      </c>
      <c r="I17" s="59" t="s">
        <v>9</v>
      </c>
      <c r="J17" s="59" t="s">
        <v>9</v>
      </c>
      <c r="K17" s="26" t="s">
        <v>9</v>
      </c>
      <c r="N17" s="52"/>
    </row>
    <row r="18" spans="1:14" x14ac:dyDescent="0.2">
      <c r="A18" s="5">
        <v>2</v>
      </c>
      <c r="B18" s="5">
        <v>16</v>
      </c>
      <c r="C18" s="5" t="s">
        <v>9</v>
      </c>
      <c r="D18" s="5" t="s">
        <v>9</v>
      </c>
      <c r="E18" s="26" t="s">
        <v>9</v>
      </c>
      <c r="G18" s="31">
        <v>6</v>
      </c>
      <c r="H18" s="59">
        <v>16</v>
      </c>
      <c r="I18" s="59" t="s">
        <v>9</v>
      </c>
      <c r="J18" s="59" t="s">
        <v>10</v>
      </c>
      <c r="K18" s="26" t="s">
        <v>9</v>
      </c>
      <c r="N18" s="52"/>
    </row>
    <row r="19" spans="1:14" x14ac:dyDescent="0.2">
      <c r="A19" s="5">
        <v>3</v>
      </c>
      <c r="B19" s="5">
        <v>17</v>
      </c>
      <c r="C19" s="5" t="s">
        <v>9</v>
      </c>
      <c r="D19" s="5" t="s">
        <v>9</v>
      </c>
      <c r="E19" s="26" t="s">
        <v>9</v>
      </c>
      <c r="G19" s="31">
        <v>6</v>
      </c>
      <c r="H19" s="59">
        <v>17</v>
      </c>
      <c r="I19" s="59" t="s">
        <v>9</v>
      </c>
      <c r="J19" s="59" t="s">
        <v>9</v>
      </c>
      <c r="K19" s="26" t="s">
        <v>9</v>
      </c>
      <c r="N19" s="52"/>
    </row>
    <row r="20" spans="1:14" x14ac:dyDescent="0.2">
      <c r="A20" s="5">
        <v>3</v>
      </c>
      <c r="B20" s="5">
        <v>18</v>
      </c>
      <c r="C20" s="5" t="s">
        <v>9</v>
      </c>
      <c r="D20" s="5" t="s">
        <v>9</v>
      </c>
      <c r="E20" s="26" t="s">
        <v>9</v>
      </c>
      <c r="G20" s="31">
        <v>6</v>
      </c>
      <c r="H20" s="59">
        <v>18</v>
      </c>
      <c r="I20" s="59" t="s">
        <v>9</v>
      </c>
      <c r="J20" s="59" t="s">
        <v>10</v>
      </c>
      <c r="K20" s="26" t="s">
        <v>9</v>
      </c>
      <c r="N20" s="52"/>
    </row>
    <row r="21" spans="1:14" x14ac:dyDescent="0.2">
      <c r="A21" s="5">
        <v>3</v>
      </c>
      <c r="B21" s="5">
        <v>19</v>
      </c>
      <c r="C21" s="5" t="s">
        <v>9</v>
      </c>
      <c r="D21" s="5" t="s">
        <v>9</v>
      </c>
      <c r="E21" s="26" t="s">
        <v>9</v>
      </c>
      <c r="G21" s="31">
        <v>7</v>
      </c>
      <c r="H21" s="59">
        <v>19</v>
      </c>
      <c r="I21" s="59" t="s">
        <v>9</v>
      </c>
      <c r="J21" s="59" t="s">
        <v>9</v>
      </c>
      <c r="K21" s="26" t="s">
        <v>9</v>
      </c>
      <c r="N21" s="52"/>
    </row>
    <row r="22" spans="1:14" x14ac:dyDescent="0.2">
      <c r="A22" s="5">
        <v>3</v>
      </c>
      <c r="B22" s="5">
        <v>20</v>
      </c>
      <c r="C22" s="5" t="s">
        <v>9</v>
      </c>
      <c r="D22" s="5" t="s">
        <v>9</v>
      </c>
      <c r="E22" s="26" t="s">
        <v>9</v>
      </c>
      <c r="G22" s="31">
        <v>7</v>
      </c>
      <c r="H22" s="59">
        <v>20</v>
      </c>
      <c r="I22" s="59" t="s">
        <v>9</v>
      </c>
      <c r="J22" s="59" t="s">
        <v>10</v>
      </c>
      <c r="K22" s="26" t="s">
        <v>9</v>
      </c>
      <c r="N22" s="52"/>
    </row>
    <row r="23" spans="1:14" x14ac:dyDescent="0.2">
      <c r="A23" s="5">
        <v>3</v>
      </c>
      <c r="B23" s="5">
        <v>21</v>
      </c>
      <c r="C23" s="5" t="s">
        <v>9</v>
      </c>
      <c r="D23" s="5" t="s">
        <v>9</v>
      </c>
      <c r="E23" s="26" t="s">
        <v>9</v>
      </c>
      <c r="G23" s="31">
        <v>8</v>
      </c>
      <c r="H23" s="59">
        <v>21</v>
      </c>
      <c r="I23" s="59" t="s">
        <v>9</v>
      </c>
      <c r="J23" s="59" t="s">
        <v>9</v>
      </c>
      <c r="K23" s="26" t="s">
        <v>9</v>
      </c>
      <c r="N23" s="52"/>
    </row>
    <row r="24" spans="1:14" x14ac:dyDescent="0.2">
      <c r="A24" s="5">
        <v>3</v>
      </c>
      <c r="B24" s="5">
        <v>22</v>
      </c>
      <c r="C24" s="5" t="s">
        <v>9</v>
      </c>
      <c r="D24" s="5" t="s">
        <v>9</v>
      </c>
      <c r="E24" s="26" t="s">
        <v>9</v>
      </c>
      <c r="G24" s="31">
        <v>8</v>
      </c>
      <c r="H24" s="59">
        <v>22</v>
      </c>
      <c r="I24" s="59" t="s">
        <v>9</v>
      </c>
      <c r="J24" s="59" t="s">
        <v>10</v>
      </c>
      <c r="K24" s="26" t="s">
        <v>10</v>
      </c>
      <c r="N24" s="52"/>
    </row>
    <row r="25" spans="1:14" x14ac:dyDescent="0.2">
      <c r="A25" s="5">
        <v>3</v>
      </c>
      <c r="B25" s="5">
        <v>23</v>
      </c>
      <c r="C25" s="5" t="s">
        <v>9</v>
      </c>
      <c r="D25" s="5" t="s">
        <v>9</v>
      </c>
      <c r="E25" s="26" t="s">
        <v>9</v>
      </c>
      <c r="G25" s="31">
        <v>8</v>
      </c>
      <c r="H25" s="59">
        <v>23</v>
      </c>
      <c r="I25" s="59" t="s">
        <v>9</v>
      </c>
      <c r="J25" s="59" t="s">
        <v>10</v>
      </c>
      <c r="K25" s="26" t="s">
        <v>10</v>
      </c>
      <c r="N25" s="52"/>
    </row>
    <row r="26" spans="1:14" x14ac:dyDescent="0.2">
      <c r="A26" s="5">
        <v>3</v>
      </c>
      <c r="B26" s="5">
        <v>24</v>
      </c>
      <c r="C26" s="5" t="s">
        <v>9</v>
      </c>
      <c r="D26" s="5" t="s">
        <v>9</v>
      </c>
      <c r="E26" s="26" t="s">
        <v>9</v>
      </c>
      <c r="G26" s="31">
        <v>8</v>
      </c>
      <c r="H26" s="59">
        <v>24</v>
      </c>
      <c r="I26" s="59" t="s">
        <v>9</v>
      </c>
      <c r="J26" s="59" t="s">
        <v>10</v>
      </c>
      <c r="K26" s="26" t="s">
        <v>9</v>
      </c>
      <c r="N26" s="52"/>
    </row>
    <row r="27" spans="1:14" x14ac:dyDescent="0.2">
      <c r="A27" s="5">
        <v>4</v>
      </c>
      <c r="B27" s="5">
        <v>25</v>
      </c>
      <c r="C27" s="5" t="s">
        <v>9</v>
      </c>
      <c r="D27" s="5" t="s">
        <v>9</v>
      </c>
      <c r="E27" s="26" t="s">
        <v>9</v>
      </c>
      <c r="G27" s="31">
        <v>9</v>
      </c>
      <c r="H27" s="59">
        <v>25</v>
      </c>
      <c r="I27" s="59" t="s">
        <v>9</v>
      </c>
      <c r="J27" s="59" t="s">
        <v>10</v>
      </c>
      <c r="K27" s="26" t="s">
        <v>9</v>
      </c>
      <c r="N27" s="52"/>
    </row>
    <row r="28" spans="1:14" x14ac:dyDescent="0.2">
      <c r="A28" s="5">
        <v>4</v>
      </c>
      <c r="B28" s="5">
        <v>26</v>
      </c>
      <c r="C28" s="5" t="s">
        <v>9</v>
      </c>
      <c r="D28" s="5" t="s">
        <v>9</v>
      </c>
      <c r="E28" s="26" t="s">
        <v>9</v>
      </c>
      <c r="G28" s="31">
        <v>9</v>
      </c>
      <c r="H28" s="59">
        <v>26</v>
      </c>
      <c r="I28" s="59" t="s">
        <v>9</v>
      </c>
      <c r="J28" s="59" t="s">
        <v>10</v>
      </c>
      <c r="K28" s="26" t="s">
        <v>9</v>
      </c>
      <c r="N28" s="52"/>
    </row>
    <row r="29" spans="1:14" x14ac:dyDescent="0.2">
      <c r="A29" s="5">
        <v>4</v>
      </c>
      <c r="B29" s="5">
        <v>27</v>
      </c>
      <c r="C29" s="5" t="s">
        <v>9</v>
      </c>
      <c r="D29" s="5" t="s">
        <v>9</v>
      </c>
      <c r="E29" s="26" t="s">
        <v>9</v>
      </c>
      <c r="G29" s="31">
        <v>10</v>
      </c>
      <c r="H29" s="59">
        <v>27</v>
      </c>
      <c r="I29" s="59" t="s">
        <v>9</v>
      </c>
      <c r="J29" s="59" t="s">
        <v>10</v>
      </c>
      <c r="K29" s="26" t="s">
        <v>10</v>
      </c>
      <c r="N29" s="52"/>
    </row>
    <row r="30" spans="1:14" x14ac:dyDescent="0.2">
      <c r="A30" s="5">
        <v>4</v>
      </c>
      <c r="B30" s="5">
        <v>28</v>
      </c>
      <c r="C30" s="5" t="s">
        <v>9</v>
      </c>
      <c r="D30" s="5" t="s">
        <v>9</v>
      </c>
      <c r="E30" s="26" t="s">
        <v>9</v>
      </c>
      <c r="G30" s="31">
        <v>10</v>
      </c>
      <c r="H30" s="59">
        <v>28</v>
      </c>
      <c r="I30" s="59" t="s">
        <v>9</v>
      </c>
      <c r="J30" s="59" t="s">
        <v>10</v>
      </c>
      <c r="K30" s="26" t="s">
        <v>9</v>
      </c>
      <c r="N30" s="52"/>
    </row>
    <row r="31" spans="1:14" x14ac:dyDescent="0.2">
      <c r="A31" s="5">
        <v>4</v>
      </c>
      <c r="B31" s="5">
        <v>29</v>
      </c>
      <c r="C31" s="5" t="s">
        <v>9</v>
      </c>
      <c r="D31" s="5" t="s">
        <v>9</v>
      </c>
      <c r="E31" s="26" t="s">
        <v>9</v>
      </c>
      <c r="G31" s="31">
        <v>10</v>
      </c>
      <c r="H31" s="59">
        <v>29</v>
      </c>
      <c r="I31" s="59" t="s">
        <v>9</v>
      </c>
      <c r="J31" s="59" t="s">
        <v>10</v>
      </c>
      <c r="K31" s="26" t="s">
        <v>9</v>
      </c>
      <c r="N31" s="52"/>
    </row>
    <row r="32" spans="1:14" x14ac:dyDescent="0.2">
      <c r="A32" s="5">
        <v>4</v>
      </c>
      <c r="B32" s="5">
        <v>30</v>
      </c>
      <c r="C32" s="5" t="s">
        <v>9</v>
      </c>
      <c r="D32" s="5" t="s">
        <v>9</v>
      </c>
      <c r="E32" s="26" t="s">
        <v>9</v>
      </c>
      <c r="G32" s="6">
        <v>11</v>
      </c>
      <c r="H32" s="59">
        <v>30</v>
      </c>
      <c r="I32" s="3" t="s">
        <v>9</v>
      </c>
      <c r="J32" s="3" t="s">
        <v>10</v>
      </c>
      <c r="K32" s="4" t="s">
        <v>9</v>
      </c>
    </row>
    <row r="33" spans="1:11" x14ac:dyDescent="0.2">
      <c r="A33" s="5">
        <v>5</v>
      </c>
      <c r="B33" s="5">
        <v>31</v>
      </c>
      <c r="C33" s="5" t="s">
        <v>9</v>
      </c>
      <c r="D33" s="5" t="s">
        <v>9</v>
      </c>
      <c r="E33" s="26" t="s">
        <v>9</v>
      </c>
      <c r="G33" s="6">
        <v>11</v>
      </c>
      <c r="H33" s="59">
        <v>31</v>
      </c>
      <c r="I33" s="3" t="s">
        <v>9</v>
      </c>
      <c r="J33" s="3" t="s">
        <v>10</v>
      </c>
      <c r="K33" s="4" t="s">
        <v>10</v>
      </c>
    </row>
    <row r="34" spans="1:11" x14ac:dyDescent="0.2">
      <c r="A34" s="5">
        <v>5</v>
      </c>
      <c r="B34" s="5">
        <v>32</v>
      </c>
      <c r="C34" s="5" t="s">
        <v>9</v>
      </c>
      <c r="D34" s="5" t="s">
        <v>9</v>
      </c>
      <c r="E34" s="26" t="s">
        <v>9</v>
      </c>
      <c r="G34" s="6">
        <v>11</v>
      </c>
      <c r="H34" s="59">
        <v>32</v>
      </c>
      <c r="I34" s="3" t="s">
        <v>9</v>
      </c>
      <c r="J34" s="3" t="s">
        <v>9</v>
      </c>
      <c r="K34" s="4" t="s">
        <v>9</v>
      </c>
    </row>
    <row r="35" spans="1:11" x14ac:dyDescent="0.2">
      <c r="A35" s="5">
        <v>5</v>
      </c>
      <c r="B35" s="5">
        <v>33</v>
      </c>
      <c r="C35" s="5" t="s">
        <v>9</v>
      </c>
      <c r="D35" s="5" t="s">
        <v>9</v>
      </c>
      <c r="E35" s="26" t="s">
        <v>9</v>
      </c>
      <c r="G35" s="6">
        <v>12</v>
      </c>
      <c r="H35" s="59">
        <v>33</v>
      </c>
      <c r="I35" s="3" t="s">
        <v>9</v>
      </c>
      <c r="J35" s="3" t="s">
        <v>10</v>
      </c>
      <c r="K35" s="4" t="s">
        <v>9</v>
      </c>
    </row>
    <row r="36" spans="1:11" x14ac:dyDescent="0.2">
      <c r="A36" s="5">
        <v>5</v>
      </c>
      <c r="B36" s="5">
        <v>34</v>
      </c>
      <c r="C36" s="5" t="s">
        <v>9</v>
      </c>
      <c r="D36" s="5" t="s">
        <v>9</v>
      </c>
      <c r="E36" s="26" t="s">
        <v>9</v>
      </c>
      <c r="G36" s="6">
        <v>12</v>
      </c>
      <c r="H36" s="59">
        <v>34</v>
      </c>
      <c r="I36" s="3" t="s">
        <v>9</v>
      </c>
      <c r="J36" s="3" t="s">
        <v>9</v>
      </c>
      <c r="K36" s="4" t="s">
        <v>9</v>
      </c>
    </row>
    <row r="37" spans="1:11" x14ac:dyDescent="0.2">
      <c r="A37" s="5">
        <v>6</v>
      </c>
      <c r="B37" s="5">
        <v>35</v>
      </c>
      <c r="C37" s="5" t="s">
        <v>9</v>
      </c>
      <c r="D37" s="5" t="s">
        <v>9</v>
      </c>
      <c r="E37" s="26" t="s">
        <v>9</v>
      </c>
      <c r="G37" s="6">
        <v>12</v>
      </c>
      <c r="H37" s="59">
        <v>35</v>
      </c>
      <c r="I37" s="3" t="s">
        <v>9</v>
      </c>
      <c r="J37" s="3" t="s">
        <v>9</v>
      </c>
      <c r="K37" s="4" t="s">
        <v>9</v>
      </c>
    </row>
    <row r="38" spans="1:11" x14ac:dyDescent="0.2">
      <c r="A38" s="5">
        <v>6</v>
      </c>
      <c r="B38" s="5">
        <v>36</v>
      </c>
      <c r="C38" s="5" t="s">
        <v>9</v>
      </c>
      <c r="D38" s="5" t="s">
        <v>10</v>
      </c>
      <c r="E38" s="26" t="s">
        <v>9</v>
      </c>
      <c r="G38" s="6">
        <v>13</v>
      </c>
      <c r="H38" s="59">
        <v>36</v>
      </c>
      <c r="I38" s="3" t="s">
        <v>9</v>
      </c>
      <c r="J38" s="3" t="s">
        <v>10</v>
      </c>
      <c r="K38" s="4" t="s">
        <v>10</v>
      </c>
    </row>
    <row r="39" spans="1:11" x14ac:dyDescent="0.2">
      <c r="A39" s="5">
        <v>6</v>
      </c>
      <c r="B39" s="5">
        <v>37</v>
      </c>
      <c r="C39" s="5" t="s">
        <v>9</v>
      </c>
      <c r="D39" s="5" t="s">
        <v>9</v>
      </c>
      <c r="E39" s="26" t="s">
        <v>9</v>
      </c>
      <c r="G39" s="6">
        <v>13</v>
      </c>
      <c r="H39" s="59">
        <v>37</v>
      </c>
      <c r="I39" s="3" t="s">
        <v>9</v>
      </c>
      <c r="J39" s="3" t="s">
        <v>9</v>
      </c>
      <c r="K39" s="4" t="s">
        <v>9</v>
      </c>
    </row>
    <row r="40" spans="1:11" x14ac:dyDescent="0.2">
      <c r="A40" s="5">
        <v>6</v>
      </c>
      <c r="B40" s="5">
        <v>38</v>
      </c>
      <c r="C40" s="5" t="s">
        <v>9</v>
      </c>
      <c r="D40" s="5" t="s">
        <v>10</v>
      </c>
      <c r="E40" s="26" t="s">
        <v>10</v>
      </c>
      <c r="G40" s="6">
        <v>14</v>
      </c>
      <c r="H40" s="59">
        <v>38</v>
      </c>
      <c r="I40" s="3" t="s">
        <v>9</v>
      </c>
      <c r="J40" s="3" t="s">
        <v>9</v>
      </c>
      <c r="K40" s="4" t="s">
        <v>9</v>
      </c>
    </row>
    <row r="41" spans="1:11" x14ac:dyDescent="0.2">
      <c r="A41" s="5">
        <v>6</v>
      </c>
      <c r="B41" s="5">
        <v>39</v>
      </c>
      <c r="C41" s="5" t="s">
        <v>9</v>
      </c>
      <c r="D41" s="5" t="s">
        <v>9</v>
      </c>
      <c r="E41" s="26" t="s">
        <v>9</v>
      </c>
      <c r="G41" s="6">
        <v>15</v>
      </c>
      <c r="H41" s="59">
        <v>39</v>
      </c>
      <c r="I41" s="3" t="s">
        <v>9</v>
      </c>
      <c r="J41" s="3" t="s">
        <v>9</v>
      </c>
      <c r="K41" s="4" t="s">
        <v>9</v>
      </c>
    </row>
    <row r="42" spans="1:11" x14ac:dyDescent="0.2">
      <c r="A42" s="5">
        <v>7</v>
      </c>
      <c r="B42" s="5">
        <v>40</v>
      </c>
      <c r="C42" s="5" t="s">
        <v>9</v>
      </c>
      <c r="D42" s="5" t="s">
        <v>9</v>
      </c>
      <c r="E42" s="26" t="s">
        <v>9</v>
      </c>
      <c r="G42" s="6">
        <v>15</v>
      </c>
      <c r="H42" s="59">
        <v>40</v>
      </c>
      <c r="I42" s="3" t="s">
        <v>9</v>
      </c>
      <c r="J42" s="3" t="s">
        <v>9</v>
      </c>
      <c r="K42" s="4" t="s">
        <v>9</v>
      </c>
    </row>
    <row r="43" spans="1:11" x14ac:dyDescent="0.2">
      <c r="A43" s="5">
        <v>7</v>
      </c>
      <c r="B43" s="5">
        <v>41</v>
      </c>
      <c r="C43" s="5" t="s">
        <v>9</v>
      </c>
      <c r="D43" s="5" t="s">
        <v>9</v>
      </c>
      <c r="E43" s="26" t="s">
        <v>9</v>
      </c>
      <c r="G43" s="6">
        <v>15</v>
      </c>
      <c r="H43" s="59">
        <v>41</v>
      </c>
      <c r="I43" s="3" t="s">
        <v>9</v>
      </c>
      <c r="J43" s="3" t="s">
        <v>9</v>
      </c>
      <c r="K43" s="4" t="s">
        <v>9</v>
      </c>
    </row>
    <row r="44" spans="1:11" x14ac:dyDescent="0.2">
      <c r="A44" s="5">
        <v>7</v>
      </c>
      <c r="B44" s="5">
        <v>42</v>
      </c>
      <c r="C44" s="5" t="s">
        <v>9</v>
      </c>
      <c r="D44" s="5" t="s">
        <v>9</v>
      </c>
      <c r="E44" s="26" t="s">
        <v>9</v>
      </c>
      <c r="G44" s="6">
        <v>16</v>
      </c>
      <c r="H44" s="59">
        <v>42</v>
      </c>
      <c r="I44" s="3" t="s">
        <v>9</v>
      </c>
      <c r="J44" s="3" t="s">
        <v>9</v>
      </c>
      <c r="K44" s="4" t="s">
        <v>9</v>
      </c>
    </row>
    <row r="45" spans="1:11" x14ac:dyDescent="0.2">
      <c r="A45" s="5">
        <v>7</v>
      </c>
      <c r="B45" s="5">
        <v>43</v>
      </c>
      <c r="C45" s="5" t="s">
        <v>9</v>
      </c>
      <c r="D45" s="5" t="s">
        <v>9</v>
      </c>
      <c r="E45" s="26" t="s">
        <v>9</v>
      </c>
      <c r="G45" s="7">
        <v>16</v>
      </c>
      <c r="H45" s="9">
        <v>43</v>
      </c>
      <c r="I45" s="8" t="s">
        <v>9</v>
      </c>
      <c r="J45" s="8" t="s">
        <v>9</v>
      </c>
      <c r="K45" s="10" t="s">
        <v>9</v>
      </c>
    </row>
    <row r="46" spans="1:11" x14ac:dyDescent="0.2">
      <c r="A46" s="5">
        <v>7</v>
      </c>
      <c r="B46" s="5">
        <v>44</v>
      </c>
      <c r="C46" s="5" t="s">
        <v>9</v>
      </c>
      <c r="D46" s="5" t="s">
        <v>9</v>
      </c>
      <c r="E46" s="26" t="s">
        <v>9</v>
      </c>
    </row>
    <row r="47" spans="1:11" x14ac:dyDescent="0.2">
      <c r="A47" s="5">
        <v>8</v>
      </c>
      <c r="B47" s="5">
        <v>45</v>
      </c>
      <c r="C47" s="5" t="s">
        <v>9</v>
      </c>
      <c r="D47" s="5" t="s">
        <v>9</v>
      </c>
      <c r="E47" s="26" t="s">
        <v>9</v>
      </c>
    </row>
    <row r="48" spans="1:11" x14ac:dyDescent="0.2">
      <c r="A48" s="5">
        <v>8</v>
      </c>
      <c r="B48" s="5">
        <v>46</v>
      </c>
      <c r="C48" s="5" t="s">
        <v>9</v>
      </c>
      <c r="D48" s="5" t="s">
        <v>9</v>
      </c>
      <c r="E48" s="26" t="s">
        <v>9</v>
      </c>
    </row>
    <row r="49" spans="1:5" x14ac:dyDescent="0.2">
      <c r="A49" s="5">
        <v>8</v>
      </c>
      <c r="B49" s="5">
        <v>47</v>
      </c>
      <c r="C49" s="5" t="s">
        <v>9</v>
      </c>
      <c r="D49" s="5" t="s">
        <v>9</v>
      </c>
      <c r="E49" s="26" t="s">
        <v>9</v>
      </c>
    </row>
    <row r="50" spans="1:5" x14ac:dyDescent="0.2">
      <c r="A50" s="5">
        <v>8</v>
      </c>
      <c r="B50" s="5">
        <v>48</v>
      </c>
      <c r="C50" s="5" t="s">
        <v>9</v>
      </c>
      <c r="D50" s="5" t="s">
        <v>9</v>
      </c>
      <c r="E50" s="26" t="s">
        <v>9</v>
      </c>
    </row>
    <row r="51" spans="1:5" x14ac:dyDescent="0.2">
      <c r="A51" s="5">
        <v>8</v>
      </c>
      <c r="B51" s="5">
        <v>49</v>
      </c>
      <c r="C51" s="5" t="s">
        <v>9</v>
      </c>
      <c r="D51" s="5" t="s">
        <v>10</v>
      </c>
      <c r="E51" s="26" t="s">
        <v>9</v>
      </c>
    </row>
    <row r="52" spans="1:5" x14ac:dyDescent="0.2">
      <c r="A52" s="5">
        <v>8</v>
      </c>
      <c r="B52" s="5">
        <v>50</v>
      </c>
      <c r="C52" s="5" t="s">
        <v>9</v>
      </c>
      <c r="D52" s="5" t="s">
        <v>9</v>
      </c>
      <c r="E52" s="26" t="s">
        <v>9</v>
      </c>
    </row>
    <row r="53" spans="1:5" x14ac:dyDescent="0.2">
      <c r="A53" s="5">
        <v>9</v>
      </c>
      <c r="B53" s="5">
        <v>51</v>
      </c>
      <c r="C53" s="5" t="s">
        <v>9</v>
      </c>
      <c r="D53" s="5" t="s">
        <v>10</v>
      </c>
      <c r="E53" s="26" t="s">
        <v>9</v>
      </c>
    </row>
    <row r="54" spans="1:5" x14ac:dyDescent="0.2">
      <c r="A54" s="5">
        <v>9</v>
      </c>
      <c r="B54" s="5">
        <v>52</v>
      </c>
      <c r="C54" s="5" t="s">
        <v>9</v>
      </c>
      <c r="D54" s="5" t="s">
        <v>10</v>
      </c>
      <c r="E54" s="26" t="s">
        <v>10</v>
      </c>
    </row>
    <row r="55" spans="1:5" x14ac:dyDescent="0.2">
      <c r="A55" s="5">
        <v>10</v>
      </c>
      <c r="B55" s="5">
        <v>53</v>
      </c>
      <c r="C55" s="5" t="s">
        <v>9</v>
      </c>
      <c r="D55" s="5" t="s">
        <v>9</v>
      </c>
      <c r="E55" s="26" t="s">
        <v>9</v>
      </c>
    </row>
    <row r="56" spans="1:5" x14ac:dyDescent="0.2">
      <c r="A56" s="5">
        <v>10</v>
      </c>
      <c r="B56" s="5">
        <v>54</v>
      </c>
      <c r="C56" s="5" t="s">
        <v>9</v>
      </c>
      <c r="D56" s="5" t="s">
        <v>10</v>
      </c>
      <c r="E56" s="26" t="s">
        <v>9</v>
      </c>
    </row>
    <row r="57" spans="1:5" x14ac:dyDescent="0.2">
      <c r="A57" s="5">
        <v>10</v>
      </c>
      <c r="B57" s="5">
        <v>55</v>
      </c>
      <c r="C57" s="5" t="s">
        <v>9</v>
      </c>
      <c r="D57" s="5" t="s">
        <v>9</v>
      </c>
      <c r="E57" s="26" t="s">
        <v>9</v>
      </c>
    </row>
    <row r="58" spans="1:5" x14ac:dyDescent="0.2">
      <c r="A58" s="5">
        <v>10</v>
      </c>
      <c r="B58" s="5">
        <v>56</v>
      </c>
      <c r="C58" s="5" t="s">
        <v>9</v>
      </c>
      <c r="D58" s="5" t="s">
        <v>9</v>
      </c>
      <c r="E58" s="26" t="s">
        <v>9</v>
      </c>
    </row>
    <row r="59" spans="1:5" x14ac:dyDescent="0.2">
      <c r="A59" s="5">
        <v>10</v>
      </c>
      <c r="B59" s="5">
        <v>57</v>
      </c>
      <c r="C59" s="5" t="s">
        <v>9</v>
      </c>
      <c r="D59" s="5" t="s">
        <v>9</v>
      </c>
      <c r="E59" s="26" t="s">
        <v>9</v>
      </c>
    </row>
    <row r="60" spans="1:5" x14ac:dyDescent="0.2">
      <c r="A60" s="5">
        <v>10</v>
      </c>
      <c r="B60" s="5">
        <v>58</v>
      </c>
      <c r="C60" s="5" t="s">
        <v>9</v>
      </c>
      <c r="D60" s="5" t="s">
        <v>9</v>
      </c>
      <c r="E60" s="26" t="s">
        <v>9</v>
      </c>
    </row>
    <row r="61" spans="1:5" x14ac:dyDescent="0.2">
      <c r="A61" s="5">
        <v>10</v>
      </c>
      <c r="B61" s="5">
        <v>59</v>
      </c>
      <c r="C61" s="5" t="s">
        <v>9</v>
      </c>
      <c r="D61" s="5" t="s">
        <v>9</v>
      </c>
      <c r="E61" s="26" t="s">
        <v>9</v>
      </c>
    </row>
    <row r="62" spans="1:5" x14ac:dyDescent="0.2">
      <c r="A62" s="5">
        <v>10</v>
      </c>
      <c r="B62" s="5">
        <v>60</v>
      </c>
      <c r="C62" s="5" t="s">
        <v>9</v>
      </c>
      <c r="D62" s="5" t="s">
        <v>10</v>
      </c>
      <c r="E62" s="26" t="s">
        <v>9</v>
      </c>
    </row>
    <row r="63" spans="1:5" x14ac:dyDescent="0.2">
      <c r="A63" s="5">
        <v>11</v>
      </c>
      <c r="B63" s="5">
        <v>61</v>
      </c>
      <c r="C63" s="5" t="s">
        <v>9</v>
      </c>
      <c r="D63" s="5" t="s">
        <v>9</v>
      </c>
      <c r="E63" s="26" t="s">
        <v>9</v>
      </c>
    </row>
    <row r="64" spans="1:5" x14ac:dyDescent="0.2">
      <c r="A64" s="5">
        <v>11</v>
      </c>
      <c r="B64" s="5">
        <v>62</v>
      </c>
      <c r="C64" s="5" t="s">
        <v>9</v>
      </c>
      <c r="D64" s="5" t="s">
        <v>9</v>
      </c>
      <c r="E64" s="26" t="s">
        <v>9</v>
      </c>
    </row>
    <row r="65" spans="1:5" x14ac:dyDescent="0.2">
      <c r="A65" s="5">
        <v>11</v>
      </c>
      <c r="B65" s="5">
        <v>63</v>
      </c>
      <c r="C65" s="5" t="s">
        <v>9</v>
      </c>
      <c r="D65" s="5" t="s">
        <v>9</v>
      </c>
      <c r="E65" s="26" t="s">
        <v>9</v>
      </c>
    </row>
    <row r="66" spans="1:5" x14ac:dyDescent="0.2">
      <c r="A66" s="5">
        <v>11</v>
      </c>
      <c r="B66" s="5">
        <v>64</v>
      </c>
      <c r="C66" s="5" t="s">
        <v>9</v>
      </c>
      <c r="D66" s="5" t="s">
        <v>9</v>
      </c>
      <c r="E66" s="26" t="s">
        <v>9</v>
      </c>
    </row>
    <row r="67" spans="1:5" x14ac:dyDescent="0.2">
      <c r="A67" s="5">
        <v>11</v>
      </c>
      <c r="B67" s="5">
        <v>65</v>
      </c>
      <c r="C67" s="5" t="s">
        <v>9</v>
      </c>
      <c r="D67" s="5" t="s">
        <v>9</v>
      </c>
      <c r="E67" s="26" t="s">
        <v>9</v>
      </c>
    </row>
    <row r="68" spans="1:5" x14ac:dyDescent="0.2">
      <c r="A68" s="5">
        <v>11</v>
      </c>
      <c r="B68" s="5">
        <v>66</v>
      </c>
      <c r="C68" s="5" t="s">
        <v>9</v>
      </c>
      <c r="D68" s="5" t="s">
        <v>9</v>
      </c>
      <c r="E68" s="26" t="s">
        <v>9</v>
      </c>
    </row>
    <row r="69" spans="1:5" x14ac:dyDescent="0.2">
      <c r="A69" s="5">
        <v>11</v>
      </c>
      <c r="B69" s="5">
        <v>67</v>
      </c>
      <c r="C69" s="5" t="s">
        <v>9</v>
      </c>
      <c r="D69" s="5" t="s">
        <v>9</v>
      </c>
      <c r="E69" s="26" t="s">
        <v>9</v>
      </c>
    </row>
    <row r="70" spans="1:5" x14ac:dyDescent="0.2">
      <c r="A70" s="5">
        <v>11</v>
      </c>
      <c r="B70" s="5">
        <v>68</v>
      </c>
      <c r="C70" s="5" t="s">
        <v>9</v>
      </c>
      <c r="D70" s="5" t="s">
        <v>9</v>
      </c>
      <c r="E70" s="26" t="s">
        <v>9</v>
      </c>
    </row>
    <row r="71" spans="1:5" x14ac:dyDescent="0.2">
      <c r="A71" s="5">
        <v>12</v>
      </c>
      <c r="B71" s="5">
        <v>69</v>
      </c>
      <c r="C71" s="5" t="s">
        <v>9</v>
      </c>
      <c r="D71" s="5" t="s">
        <v>9</v>
      </c>
      <c r="E71" s="26" t="s">
        <v>9</v>
      </c>
    </row>
    <row r="72" spans="1:5" x14ac:dyDescent="0.2">
      <c r="A72" s="5">
        <v>12</v>
      </c>
      <c r="B72" s="5">
        <v>70</v>
      </c>
      <c r="C72" s="5" t="s">
        <v>9</v>
      </c>
      <c r="D72" s="5" t="s">
        <v>10</v>
      </c>
      <c r="E72" s="26" t="s">
        <v>10</v>
      </c>
    </row>
    <row r="73" spans="1:5" x14ac:dyDescent="0.2">
      <c r="A73" s="5">
        <v>12</v>
      </c>
      <c r="B73" s="5">
        <v>71</v>
      </c>
      <c r="C73" s="5" t="s">
        <v>9</v>
      </c>
      <c r="D73" s="5" t="s">
        <v>10</v>
      </c>
      <c r="E73" s="26" t="s">
        <v>9</v>
      </c>
    </row>
    <row r="74" spans="1:5" x14ac:dyDescent="0.2">
      <c r="A74" s="5">
        <v>12</v>
      </c>
      <c r="B74" s="5">
        <v>72</v>
      </c>
      <c r="C74" s="5" t="s">
        <v>9</v>
      </c>
      <c r="D74" s="5" t="s">
        <v>9</v>
      </c>
      <c r="E74" s="26" t="s">
        <v>9</v>
      </c>
    </row>
    <row r="75" spans="1:5" x14ac:dyDescent="0.2">
      <c r="A75" s="5">
        <v>12</v>
      </c>
      <c r="B75" s="5">
        <v>73</v>
      </c>
      <c r="C75" s="5" t="s">
        <v>9</v>
      </c>
      <c r="D75" s="5" t="s">
        <v>10</v>
      </c>
      <c r="E75" s="26" t="s">
        <v>10</v>
      </c>
    </row>
    <row r="76" spans="1:5" x14ac:dyDescent="0.2">
      <c r="A76" s="5">
        <v>12</v>
      </c>
      <c r="B76" s="5">
        <v>74</v>
      </c>
      <c r="C76" s="5" t="s">
        <v>9</v>
      </c>
      <c r="D76" s="5" t="s">
        <v>9</v>
      </c>
      <c r="E76" s="26" t="s">
        <v>9</v>
      </c>
    </row>
    <row r="77" spans="1:5" x14ac:dyDescent="0.2">
      <c r="A77" s="5">
        <v>13</v>
      </c>
      <c r="B77" s="5">
        <v>75</v>
      </c>
      <c r="C77" s="5" t="s">
        <v>9</v>
      </c>
      <c r="D77" s="5" t="s">
        <v>9</v>
      </c>
      <c r="E77" s="26" t="s">
        <v>9</v>
      </c>
    </row>
    <row r="78" spans="1:5" x14ac:dyDescent="0.2">
      <c r="A78" s="5">
        <v>13</v>
      </c>
      <c r="B78" s="5">
        <v>76</v>
      </c>
      <c r="C78" s="5" t="s">
        <v>9</v>
      </c>
      <c r="D78" s="5" t="s">
        <v>9</v>
      </c>
      <c r="E78" s="26" t="s">
        <v>9</v>
      </c>
    </row>
    <row r="79" spans="1:5" x14ac:dyDescent="0.2">
      <c r="A79" s="5">
        <v>13</v>
      </c>
      <c r="B79" s="5">
        <v>77</v>
      </c>
      <c r="C79" s="5" t="s">
        <v>9</v>
      </c>
      <c r="D79" s="5" t="s">
        <v>9</v>
      </c>
      <c r="E79" s="26" t="s">
        <v>9</v>
      </c>
    </row>
    <row r="80" spans="1:5" x14ac:dyDescent="0.2">
      <c r="A80" s="5">
        <v>13</v>
      </c>
      <c r="B80" s="5">
        <v>78</v>
      </c>
      <c r="C80" s="5" t="s">
        <v>9</v>
      </c>
      <c r="D80" s="5" t="s">
        <v>9</v>
      </c>
      <c r="E80" s="26" t="s">
        <v>9</v>
      </c>
    </row>
    <row r="81" spans="1:5" x14ac:dyDescent="0.2">
      <c r="A81" s="5">
        <v>13</v>
      </c>
      <c r="B81" s="5">
        <v>79</v>
      </c>
      <c r="C81" s="5" t="s">
        <v>9</v>
      </c>
      <c r="D81" s="5" t="s">
        <v>9</v>
      </c>
      <c r="E81" s="26" t="s">
        <v>9</v>
      </c>
    </row>
    <row r="82" spans="1:5" x14ac:dyDescent="0.2">
      <c r="A82" s="5">
        <v>13</v>
      </c>
      <c r="B82" s="5">
        <v>80</v>
      </c>
      <c r="C82" s="5" t="s">
        <v>9</v>
      </c>
      <c r="D82" s="5" t="s">
        <v>10</v>
      </c>
      <c r="E82" s="26" t="s">
        <v>9</v>
      </c>
    </row>
    <row r="83" spans="1:5" x14ac:dyDescent="0.2">
      <c r="A83" s="5">
        <v>13</v>
      </c>
      <c r="B83" s="5">
        <v>81</v>
      </c>
      <c r="C83" s="5" t="s">
        <v>9</v>
      </c>
      <c r="D83" s="5" t="s">
        <v>9</v>
      </c>
      <c r="E83" s="26" t="s">
        <v>9</v>
      </c>
    </row>
    <row r="84" spans="1:5" x14ac:dyDescent="0.2">
      <c r="A84" s="5">
        <v>13</v>
      </c>
      <c r="B84" s="5">
        <v>82</v>
      </c>
      <c r="C84" s="5" t="s">
        <v>9</v>
      </c>
      <c r="D84" s="5" t="s">
        <v>10</v>
      </c>
      <c r="E84" s="26" t="s">
        <v>9</v>
      </c>
    </row>
    <row r="85" spans="1:5" x14ac:dyDescent="0.2">
      <c r="A85" s="5">
        <v>14</v>
      </c>
      <c r="B85" s="5">
        <v>83</v>
      </c>
      <c r="C85" s="5" t="s">
        <v>9</v>
      </c>
      <c r="D85" s="5" t="s">
        <v>9</v>
      </c>
      <c r="E85" s="26" t="s">
        <v>9</v>
      </c>
    </row>
    <row r="86" spans="1:5" x14ac:dyDescent="0.2">
      <c r="A86" s="5">
        <v>14</v>
      </c>
      <c r="B86" s="5">
        <v>84</v>
      </c>
      <c r="C86" s="5" t="s">
        <v>9</v>
      </c>
      <c r="D86" s="5" t="s">
        <v>9</v>
      </c>
      <c r="E86" s="26" t="s">
        <v>9</v>
      </c>
    </row>
    <row r="87" spans="1:5" x14ac:dyDescent="0.2">
      <c r="A87" s="5">
        <v>14</v>
      </c>
      <c r="B87" s="5">
        <v>85</v>
      </c>
      <c r="C87" s="5" t="s">
        <v>9</v>
      </c>
      <c r="D87" s="5" t="s">
        <v>9</v>
      </c>
      <c r="E87" s="26" t="s">
        <v>9</v>
      </c>
    </row>
    <row r="88" spans="1:5" x14ac:dyDescent="0.2">
      <c r="A88" s="5">
        <v>14</v>
      </c>
      <c r="B88" s="5">
        <v>86</v>
      </c>
      <c r="C88" s="5" t="s">
        <v>9</v>
      </c>
      <c r="D88" s="5" t="s">
        <v>10</v>
      </c>
      <c r="E88" s="26" t="s">
        <v>9</v>
      </c>
    </row>
    <row r="89" spans="1:5" x14ac:dyDescent="0.2">
      <c r="A89" s="5">
        <v>14</v>
      </c>
      <c r="B89" s="5">
        <v>87</v>
      </c>
      <c r="C89" s="5" t="s">
        <v>9</v>
      </c>
      <c r="D89" s="5" t="s">
        <v>9</v>
      </c>
      <c r="E89" s="26" t="s">
        <v>9</v>
      </c>
    </row>
    <row r="90" spans="1:5" x14ac:dyDescent="0.2">
      <c r="A90" s="5">
        <v>14</v>
      </c>
      <c r="B90" s="5">
        <v>88</v>
      </c>
      <c r="C90" s="5" t="s">
        <v>9</v>
      </c>
      <c r="D90" s="5" t="s">
        <v>9</v>
      </c>
      <c r="E90" s="26" t="s">
        <v>9</v>
      </c>
    </row>
    <row r="91" spans="1:5" x14ac:dyDescent="0.2">
      <c r="A91" s="5">
        <v>14</v>
      </c>
      <c r="B91" s="5">
        <v>89</v>
      </c>
      <c r="C91" s="5" t="s">
        <v>9</v>
      </c>
      <c r="D91" s="5" t="s">
        <v>9</v>
      </c>
      <c r="E91" s="26" t="s">
        <v>9</v>
      </c>
    </row>
    <row r="92" spans="1:5" x14ac:dyDescent="0.2">
      <c r="A92" s="9">
        <v>14</v>
      </c>
      <c r="B92" s="9">
        <v>90</v>
      </c>
      <c r="C92" s="9" t="s">
        <v>9</v>
      </c>
      <c r="D92" s="9" t="s">
        <v>9</v>
      </c>
      <c r="E92" s="27" t="s">
        <v>9</v>
      </c>
    </row>
  </sheetData>
  <mergeCells count="2">
    <mergeCell ref="A1:E1"/>
    <mergeCell ref="G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A92B-DDBC-F74B-ACB3-641E5FFF82E9}">
  <dimension ref="A1:F28"/>
  <sheetViews>
    <sheetView workbookViewId="0">
      <selection activeCell="A3" sqref="A3"/>
    </sheetView>
  </sheetViews>
  <sheetFormatPr baseColWidth="10" defaultColWidth="10.6640625" defaultRowHeight="16" x14ac:dyDescent="0.2"/>
  <cols>
    <col min="1" max="1" width="9.83203125" bestFit="1" customWidth="1"/>
    <col min="2" max="2" width="8.6640625" bestFit="1" customWidth="1"/>
    <col min="3" max="4" width="19.6640625" bestFit="1" customWidth="1"/>
    <col min="5" max="6" width="20.83203125" bestFit="1" customWidth="1"/>
  </cols>
  <sheetData>
    <row r="1" spans="1:6" x14ac:dyDescent="0.2">
      <c r="A1" s="151" t="s">
        <v>63</v>
      </c>
      <c r="B1" s="152"/>
      <c r="C1" s="152"/>
      <c r="D1" s="152"/>
      <c r="E1" s="153"/>
      <c r="F1" s="24"/>
    </row>
    <row r="2" spans="1:6" x14ac:dyDescent="0.2">
      <c r="A2" s="28" t="s">
        <v>35</v>
      </c>
      <c r="B2" s="28" t="s">
        <v>1</v>
      </c>
      <c r="C2" s="28" t="s">
        <v>11</v>
      </c>
      <c r="D2" s="28" t="s">
        <v>5</v>
      </c>
      <c r="E2" s="28" t="s">
        <v>6</v>
      </c>
    </row>
    <row r="3" spans="1:6" x14ac:dyDescent="0.2">
      <c r="A3" s="3">
        <v>1</v>
      </c>
      <c r="B3" s="3">
        <v>1</v>
      </c>
      <c r="C3" s="3" t="s">
        <v>9</v>
      </c>
      <c r="D3" s="3" t="s">
        <v>9</v>
      </c>
      <c r="E3" s="4" t="s">
        <v>9</v>
      </c>
    </row>
    <row r="4" spans="1:6" x14ac:dyDescent="0.2">
      <c r="A4" s="3">
        <v>1</v>
      </c>
      <c r="B4" s="3">
        <v>2</v>
      </c>
      <c r="C4" s="3" t="s">
        <v>9</v>
      </c>
      <c r="D4" s="3" t="s">
        <v>9</v>
      </c>
      <c r="E4" s="4" t="s">
        <v>9</v>
      </c>
    </row>
    <row r="5" spans="1:6" x14ac:dyDescent="0.2">
      <c r="A5" s="3">
        <v>1</v>
      </c>
      <c r="B5" s="3">
        <v>3</v>
      </c>
      <c r="C5" s="3" t="s">
        <v>9</v>
      </c>
      <c r="D5" s="3" t="s">
        <v>9</v>
      </c>
      <c r="E5" s="4" t="s">
        <v>9</v>
      </c>
    </row>
    <row r="6" spans="1:6" x14ac:dyDescent="0.2">
      <c r="A6" s="3">
        <v>1</v>
      </c>
      <c r="B6" s="3">
        <v>4</v>
      </c>
      <c r="C6" s="3" t="s">
        <v>9</v>
      </c>
      <c r="D6" s="3" t="s">
        <v>9</v>
      </c>
      <c r="E6" s="4" t="s">
        <v>9</v>
      </c>
    </row>
    <row r="7" spans="1:6" x14ac:dyDescent="0.2">
      <c r="A7" s="3">
        <v>2</v>
      </c>
      <c r="B7" s="3">
        <v>5</v>
      </c>
      <c r="C7" s="3" t="s">
        <v>9</v>
      </c>
      <c r="D7" s="3" t="s">
        <v>9</v>
      </c>
      <c r="E7" s="4" t="s">
        <v>9</v>
      </c>
    </row>
    <row r="8" spans="1:6" x14ac:dyDescent="0.2">
      <c r="A8" s="3">
        <v>2</v>
      </c>
      <c r="B8" s="3">
        <v>6</v>
      </c>
      <c r="C8" s="3" t="s">
        <v>9</v>
      </c>
      <c r="D8" s="3" t="s">
        <v>9</v>
      </c>
      <c r="E8" s="4" t="s">
        <v>9</v>
      </c>
    </row>
    <row r="9" spans="1:6" x14ac:dyDescent="0.2">
      <c r="A9" s="3">
        <v>2</v>
      </c>
      <c r="B9" s="3">
        <v>7</v>
      </c>
      <c r="C9" s="3" t="s">
        <v>9</v>
      </c>
      <c r="D9" s="3" t="s">
        <v>9</v>
      </c>
      <c r="E9" s="4" t="s">
        <v>9</v>
      </c>
    </row>
    <row r="10" spans="1:6" x14ac:dyDescent="0.2">
      <c r="A10" s="3">
        <v>3</v>
      </c>
      <c r="B10" s="3">
        <v>8</v>
      </c>
      <c r="C10" s="3" t="s">
        <v>9</v>
      </c>
      <c r="D10" s="3" t="s">
        <v>9</v>
      </c>
      <c r="E10" s="4" t="s">
        <v>9</v>
      </c>
    </row>
    <row r="11" spans="1:6" x14ac:dyDescent="0.2">
      <c r="A11" s="3">
        <v>3</v>
      </c>
      <c r="B11" s="3">
        <v>9</v>
      </c>
      <c r="C11" s="3" t="s">
        <v>9</v>
      </c>
      <c r="D11" s="3" t="s">
        <v>10</v>
      </c>
      <c r="E11" s="4" t="s">
        <v>9</v>
      </c>
    </row>
    <row r="12" spans="1:6" x14ac:dyDescent="0.2">
      <c r="A12" s="3">
        <v>3</v>
      </c>
      <c r="B12" s="3">
        <v>10</v>
      </c>
      <c r="C12" s="3" t="s">
        <v>9</v>
      </c>
      <c r="D12" s="3" t="s">
        <v>9</v>
      </c>
      <c r="E12" s="4" t="s">
        <v>9</v>
      </c>
    </row>
    <row r="13" spans="1:6" x14ac:dyDescent="0.2">
      <c r="A13" s="3">
        <v>3</v>
      </c>
      <c r="B13" s="3">
        <v>11</v>
      </c>
      <c r="C13" s="3" t="s">
        <v>9</v>
      </c>
      <c r="D13" s="3" t="s">
        <v>9</v>
      </c>
      <c r="E13" s="4" t="s">
        <v>9</v>
      </c>
    </row>
    <row r="14" spans="1:6" x14ac:dyDescent="0.2">
      <c r="A14" s="3">
        <v>4</v>
      </c>
      <c r="B14" s="3">
        <v>12</v>
      </c>
      <c r="C14" s="3" t="s">
        <v>9</v>
      </c>
      <c r="D14" s="3" t="s">
        <v>10</v>
      </c>
      <c r="E14" s="4" t="s">
        <v>9</v>
      </c>
    </row>
    <row r="15" spans="1:6" x14ac:dyDescent="0.2">
      <c r="A15" s="3">
        <v>5</v>
      </c>
      <c r="B15" s="3">
        <v>13</v>
      </c>
      <c r="C15" s="3" t="s">
        <v>9</v>
      </c>
      <c r="D15" s="3" t="s">
        <v>10</v>
      </c>
      <c r="E15" s="4" t="s">
        <v>9</v>
      </c>
    </row>
    <row r="16" spans="1:6" x14ac:dyDescent="0.2">
      <c r="A16" s="3">
        <v>5</v>
      </c>
      <c r="B16" s="3">
        <v>14</v>
      </c>
      <c r="C16" s="3" t="s">
        <v>9</v>
      </c>
      <c r="D16" s="3" t="s">
        <v>9</v>
      </c>
      <c r="E16" s="4" t="s">
        <v>9</v>
      </c>
    </row>
    <row r="17" spans="1:5" x14ac:dyDescent="0.2">
      <c r="A17" s="3">
        <v>5</v>
      </c>
      <c r="B17" s="3">
        <v>15</v>
      </c>
      <c r="C17" s="3" t="s">
        <v>9</v>
      </c>
      <c r="D17" s="3" t="s">
        <v>9</v>
      </c>
      <c r="E17" s="4" t="s">
        <v>9</v>
      </c>
    </row>
    <row r="18" spans="1:5" x14ac:dyDescent="0.2">
      <c r="A18" s="3">
        <v>5</v>
      </c>
      <c r="B18" s="3">
        <v>16</v>
      </c>
      <c r="C18" s="3" t="s">
        <v>9</v>
      </c>
      <c r="D18" s="3" t="s">
        <v>9</v>
      </c>
      <c r="E18" s="4" t="s">
        <v>9</v>
      </c>
    </row>
    <row r="19" spans="1:5" x14ac:dyDescent="0.2">
      <c r="A19" s="3">
        <v>6</v>
      </c>
      <c r="B19" s="3">
        <v>17</v>
      </c>
      <c r="C19" s="3" t="s">
        <v>9</v>
      </c>
      <c r="D19" s="3" t="s">
        <v>9</v>
      </c>
      <c r="E19" s="4" t="s">
        <v>9</v>
      </c>
    </row>
    <row r="20" spans="1:5" x14ac:dyDescent="0.2">
      <c r="A20" s="3">
        <v>6</v>
      </c>
      <c r="B20" s="3">
        <v>18</v>
      </c>
      <c r="C20" s="3" t="s">
        <v>9</v>
      </c>
      <c r="D20" s="3" t="s">
        <v>10</v>
      </c>
      <c r="E20" s="4" t="s">
        <v>9</v>
      </c>
    </row>
    <row r="21" spans="1:5" x14ac:dyDescent="0.2">
      <c r="A21" s="3">
        <v>6</v>
      </c>
      <c r="B21" s="3">
        <v>19</v>
      </c>
      <c r="C21" s="3" t="s">
        <v>9</v>
      </c>
      <c r="D21" s="3" t="s">
        <v>9</v>
      </c>
      <c r="E21" s="4" t="s">
        <v>9</v>
      </c>
    </row>
    <row r="22" spans="1:5" x14ac:dyDescent="0.2">
      <c r="A22" s="3">
        <v>7</v>
      </c>
      <c r="B22" s="3">
        <v>20</v>
      </c>
      <c r="C22" s="3" t="s">
        <v>9</v>
      </c>
      <c r="D22" s="3" t="s">
        <v>9</v>
      </c>
      <c r="E22" s="4" t="s">
        <v>9</v>
      </c>
    </row>
    <row r="23" spans="1:5" x14ac:dyDescent="0.2">
      <c r="A23" s="3">
        <v>8</v>
      </c>
      <c r="B23" s="3">
        <v>21</v>
      </c>
      <c r="C23" s="3" t="s">
        <v>9</v>
      </c>
      <c r="D23" s="3" t="s">
        <v>9</v>
      </c>
      <c r="E23" s="4" t="s">
        <v>9</v>
      </c>
    </row>
    <row r="24" spans="1:5" x14ac:dyDescent="0.2">
      <c r="A24" s="3">
        <v>8</v>
      </c>
      <c r="B24" s="3">
        <v>22</v>
      </c>
      <c r="C24" s="3" t="s">
        <v>9</v>
      </c>
      <c r="D24" s="3" t="s">
        <v>10</v>
      </c>
      <c r="E24" s="4" t="s">
        <v>10</v>
      </c>
    </row>
    <row r="25" spans="1:5" x14ac:dyDescent="0.2">
      <c r="A25" s="3">
        <v>9</v>
      </c>
      <c r="B25" s="3">
        <v>23</v>
      </c>
      <c r="C25" s="3" t="s">
        <v>9</v>
      </c>
      <c r="D25" s="3" t="s">
        <v>9</v>
      </c>
      <c r="E25" s="4" t="s">
        <v>9</v>
      </c>
    </row>
    <row r="26" spans="1:5" x14ac:dyDescent="0.2">
      <c r="A26" s="3">
        <v>9</v>
      </c>
      <c r="B26" s="3">
        <v>24</v>
      </c>
      <c r="C26" s="3" t="s">
        <v>9</v>
      </c>
      <c r="D26" s="3" t="s">
        <v>9</v>
      </c>
      <c r="E26" s="4" t="s">
        <v>9</v>
      </c>
    </row>
    <row r="27" spans="1:5" x14ac:dyDescent="0.2">
      <c r="A27" s="3">
        <v>9</v>
      </c>
      <c r="B27" s="3">
        <v>25</v>
      </c>
      <c r="C27" s="3" t="s">
        <v>9</v>
      </c>
      <c r="D27" s="3" t="s">
        <v>9</v>
      </c>
      <c r="E27" s="4" t="s">
        <v>9</v>
      </c>
    </row>
    <row r="28" spans="1:5" x14ac:dyDescent="0.2">
      <c r="A28" s="8">
        <v>9</v>
      </c>
      <c r="B28" s="8">
        <v>26</v>
      </c>
      <c r="C28" s="8" t="s">
        <v>9</v>
      </c>
      <c r="D28" s="8" t="s">
        <v>9</v>
      </c>
      <c r="E28" s="10" t="s">
        <v>9</v>
      </c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A852-BCDB-5B45-BA67-7D313AF31668}">
  <dimension ref="A1:G71"/>
  <sheetViews>
    <sheetView zoomScaleNormal="100" workbookViewId="0">
      <selection activeCell="J4" sqref="J4"/>
    </sheetView>
  </sheetViews>
  <sheetFormatPr baseColWidth="10" defaultRowHeight="16" x14ac:dyDescent="0.2"/>
  <cols>
    <col min="1" max="1" width="9.1640625" style="1" bestFit="1" customWidth="1"/>
    <col min="2" max="2" width="14.5" style="1" bestFit="1" customWidth="1"/>
    <col min="3" max="3" width="20.1640625" style="1" bestFit="1" customWidth="1"/>
    <col min="4" max="4" width="10.83203125" style="1"/>
    <col min="5" max="5" width="11.5" style="1" bestFit="1" customWidth="1"/>
    <col min="6" max="6" width="14.5" style="1" bestFit="1" customWidth="1"/>
    <col min="7" max="7" width="20.1640625" style="1" bestFit="1" customWidth="1"/>
    <col min="8" max="16384" width="10.83203125" style="1"/>
  </cols>
  <sheetData>
    <row r="1" spans="1:7" x14ac:dyDescent="0.2">
      <c r="A1" s="151" t="s">
        <v>57</v>
      </c>
      <c r="B1" s="152"/>
      <c r="C1" s="152"/>
      <c r="D1" s="152"/>
      <c r="E1" s="152"/>
      <c r="F1" s="152"/>
      <c r="G1" s="153"/>
    </row>
    <row r="2" spans="1:7" x14ac:dyDescent="0.2">
      <c r="A2" s="2" t="s">
        <v>132</v>
      </c>
      <c r="B2" s="2" t="s">
        <v>56</v>
      </c>
      <c r="C2" s="2" t="s">
        <v>55</v>
      </c>
      <c r="E2" s="2" t="s">
        <v>132</v>
      </c>
      <c r="F2" s="2" t="s">
        <v>56</v>
      </c>
      <c r="G2" s="2" t="s">
        <v>55</v>
      </c>
    </row>
    <row r="3" spans="1:7" x14ac:dyDescent="0.2">
      <c r="A3" s="6" t="s">
        <v>133</v>
      </c>
      <c r="B3" s="3">
        <v>1</v>
      </c>
      <c r="C3" s="4">
        <v>0</v>
      </c>
      <c r="E3" s="6" t="s">
        <v>134</v>
      </c>
      <c r="F3" s="3">
        <v>1</v>
      </c>
      <c r="G3" s="4">
        <v>1</v>
      </c>
    </row>
    <row r="4" spans="1:7" x14ac:dyDescent="0.2">
      <c r="A4" s="6" t="s">
        <v>133</v>
      </c>
      <c r="B4" s="3">
        <v>2</v>
      </c>
      <c r="C4" s="4">
        <v>1</v>
      </c>
      <c r="E4" s="6" t="s">
        <v>134</v>
      </c>
      <c r="F4" s="3">
        <v>2</v>
      </c>
      <c r="G4" s="4">
        <v>1</v>
      </c>
    </row>
    <row r="5" spans="1:7" x14ac:dyDescent="0.2">
      <c r="A5" s="6" t="s">
        <v>133</v>
      </c>
      <c r="B5" s="3">
        <v>3</v>
      </c>
      <c r="C5" s="4">
        <v>0</v>
      </c>
      <c r="E5" s="6" t="s">
        <v>134</v>
      </c>
      <c r="F5" s="3">
        <v>3</v>
      </c>
      <c r="G5" s="4">
        <v>1</v>
      </c>
    </row>
    <row r="6" spans="1:7" x14ac:dyDescent="0.2">
      <c r="A6" s="6" t="s">
        <v>133</v>
      </c>
      <c r="B6" s="3">
        <v>4</v>
      </c>
      <c r="C6" s="4">
        <v>0</v>
      </c>
      <c r="E6" s="6" t="s">
        <v>134</v>
      </c>
      <c r="F6" s="3">
        <v>4</v>
      </c>
      <c r="G6" s="4">
        <v>2</v>
      </c>
    </row>
    <row r="7" spans="1:7" x14ac:dyDescent="0.2">
      <c r="A7" s="6" t="s">
        <v>133</v>
      </c>
      <c r="B7" s="3">
        <v>5</v>
      </c>
      <c r="C7" s="4">
        <v>0</v>
      </c>
      <c r="E7" s="6" t="s">
        <v>134</v>
      </c>
      <c r="F7" s="3">
        <v>5</v>
      </c>
      <c r="G7" s="4">
        <v>0</v>
      </c>
    </row>
    <row r="8" spans="1:7" x14ac:dyDescent="0.2">
      <c r="A8" s="6" t="s">
        <v>133</v>
      </c>
      <c r="B8" s="3">
        <v>6</v>
      </c>
      <c r="C8" s="4">
        <v>0</v>
      </c>
      <c r="E8" s="6" t="s">
        <v>134</v>
      </c>
      <c r="F8" s="3">
        <v>6</v>
      </c>
      <c r="G8" s="4">
        <v>0</v>
      </c>
    </row>
    <row r="9" spans="1:7" x14ac:dyDescent="0.2">
      <c r="A9" s="6" t="s">
        <v>133</v>
      </c>
      <c r="B9" s="3">
        <v>7</v>
      </c>
      <c r="C9" s="4">
        <v>0</v>
      </c>
      <c r="E9" s="6" t="s">
        <v>134</v>
      </c>
      <c r="F9" s="3">
        <v>7</v>
      </c>
      <c r="G9" s="4">
        <v>0</v>
      </c>
    </row>
    <row r="10" spans="1:7" x14ac:dyDescent="0.2">
      <c r="A10" s="6" t="s">
        <v>133</v>
      </c>
      <c r="B10" s="3">
        <v>8</v>
      </c>
      <c r="C10" s="4">
        <v>0</v>
      </c>
      <c r="E10" s="6" t="s">
        <v>134</v>
      </c>
      <c r="F10" s="3">
        <v>8</v>
      </c>
      <c r="G10" s="55">
        <v>0</v>
      </c>
    </row>
    <row r="11" spans="1:7" x14ac:dyDescent="0.2">
      <c r="A11" s="6" t="s">
        <v>133</v>
      </c>
      <c r="B11" s="3">
        <v>9</v>
      </c>
      <c r="C11" s="4">
        <v>0</v>
      </c>
      <c r="E11" s="6" t="s">
        <v>134</v>
      </c>
      <c r="F11" s="3">
        <v>9</v>
      </c>
      <c r="G11" s="55">
        <v>0</v>
      </c>
    </row>
    <row r="12" spans="1:7" x14ac:dyDescent="0.2">
      <c r="A12" s="6" t="s">
        <v>133</v>
      </c>
      <c r="B12" s="3">
        <v>10</v>
      </c>
      <c r="C12" s="4">
        <v>0</v>
      </c>
      <c r="E12" s="6" t="s">
        <v>134</v>
      </c>
      <c r="F12" s="3">
        <v>10</v>
      </c>
      <c r="G12" s="55">
        <v>1</v>
      </c>
    </row>
    <row r="13" spans="1:7" x14ac:dyDescent="0.2">
      <c r="A13" s="6" t="s">
        <v>133</v>
      </c>
      <c r="B13" s="3">
        <v>11</v>
      </c>
      <c r="C13" s="4">
        <v>0</v>
      </c>
      <c r="E13" s="6" t="s">
        <v>134</v>
      </c>
      <c r="F13" s="3">
        <v>11</v>
      </c>
      <c r="G13" s="55">
        <v>2</v>
      </c>
    </row>
    <row r="14" spans="1:7" x14ac:dyDescent="0.2">
      <c r="A14" s="6" t="s">
        <v>133</v>
      </c>
      <c r="B14" s="3">
        <v>12</v>
      </c>
      <c r="C14" s="4">
        <v>0</v>
      </c>
      <c r="E14" s="6" t="s">
        <v>134</v>
      </c>
      <c r="F14" s="3">
        <v>12</v>
      </c>
      <c r="G14" s="55">
        <v>0</v>
      </c>
    </row>
    <row r="15" spans="1:7" x14ac:dyDescent="0.2">
      <c r="A15" s="6" t="s">
        <v>133</v>
      </c>
      <c r="B15" s="3">
        <v>13</v>
      </c>
      <c r="C15" s="4">
        <v>0</v>
      </c>
      <c r="E15" s="6" t="s">
        <v>134</v>
      </c>
      <c r="F15" s="3">
        <v>13</v>
      </c>
      <c r="G15" s="55">
        <v>1</v>
      </c>
    </row>
    <row r="16" spans="1:7" x14ac:dyDescent="0.2">
      <c r="A16" s="6" t="s">
        <v>133</v>
      </c>
      <c r="B16" s="3">
        <v>14</v>
      </c>
      <c r="C16" s="4">
        <v>0</v>
      </c>
      <c r="E16" s="6" t="s">
        <v>134</v>
      </c>
      <c r="F16" s="3">
        <v>14</v>
      </c>
      <c r="G16" s="55">
        <v>0</v>
      </c>
    </row>
    <row r="17" spans="1:7" x14ac:dyDescent="0.2">
      <c r="A17" s="6" t="s">
        <v>133</v>
      </c>
      <c r="B17" s="3">
        <v>15</v>
      </c>
      <c r="C17" s="4">
        <v>0</v>
      </c>
      <c r="E17" s="6" t="s">
        <v>134</v>
      </c>
      <c r="F17" s="3">
        <v>15</v>
      </c>
      <c r="G17" s="55">
        <v>0</v>
      </c>
    </row>
    <row r="18" spans="1:7" x14ac:dyDescent="0.2">
      <c r="A18" s="6" t="s">
        <v>133</v>
      </c>
      <c r="B18" s="3">
        <v>16</v>
      </c>
      <c r="C18" s="4">
        <v>0</v>
      </c>
      <c r="E18" s="6" t="s">
        <v>134</v>
      </c>
      <c r="F18" s="3">
        <v>16</v>
      </c>
      <c r="G18" s="55">
        <v>0</v>
      </c>
    </row>
    <row r="19" spans="1:7" x14ac:dyDescent="0.2">
      <c r="A19" s="6" t="s">
        <v>133</v>
      </c>
      <c r="B19" s="3">
        <v>17</v>
      </c>
      <c r="C19" s="4">
        <v>0</v>
      </c>
      <c r="E19" s="6" t="s">
        <v>134</v>
      </c>
      <c r="F19" s="3">
        <v>17</v>
      </c>
      <c r="G19" s="55">
        <v>0</v>
      </c>
    </row>
    <row r="20" spans="1:7" x14ac:dyDescent="0.2">
      <c r="A20" s="6" t="s">
        <v>133</v>
      </c>
      <c r="B20" s="3">
        <v>18</v>
      </c>
      <c r="C20" s="4">
        <v>0</v>
      </c>
      <c r="E20" s="6" t="s">
        <v>134</v>
      </c>
      <c r="F20" s="3">
        <v>18</v>
      </c>
      <c r="G20" s="55">
        <v>2</v>
      </c>
    </row>
    <row r="21" spans="1:7" x14ac:dyDescent="0.2">
      <c r="A21" s="6" t="s">
        <v>133</v>
      </c>
      <c r="B21" s="3">
        <v>19</v>
      </c>
      <c r="C21" s="4">
        <v>0</v>
      </c>
      <c r="E21" s="6" t="s">
        <v>134</v>
      </c>
      <c r="F21" s="3">
        <v>19</v>
      </c>
      <c r="G21" s="55">
        <v>2</v>
      </c>
    </row>
    <row r="22" spans="1:7" x14ac:dyDescent="0.2">
      <c r="A22" s="6" t="s">
        <v>133</v>
      </c>
      <c r="B22" s="3">
        <v>20</v>
      </c>
      <c r="C22" s="4">
        <v>0</v>
      </c>
      <c r="E22" s="6" t="s">
        <v>134</v>
      </c>
      <c r="F22" s="3">
        <v>20</v>
      </c>
      <c r="G22" s="55">
        <v>1</v>
      </c>
    </row>
    <row r="23" spans="1:7" x14ac:dyDescent="0.2">
      <c r="A23" s="6" t="s">
        <v>133</v>
      </c>
      <c r="B23" s="3">
        <v>21</v>
      </c>
      <c r="C23" s="4">
        <v>0</v>
      </c>
      <c r="E23" s="7" t="s">
        <v>134</v>
      </c>
      <c r="F23" s="8">
        <v>21</v>
      </c>
      <c r="G23" s="56">
        <v>0</v>
      </c>
    </row>
    <row r="24" spans="1:7" x14ac:dyDescent="0.2">
      <c r="A24" s="6" t="s">
        <v>133</v>
      </c>
      <c r="B24" s="3">
        <v>22</v>
      </c>
      <c r="C24" s="55">
        <v>0</v>
      </c>
    </row>
    <row r="25" spans="1:7" x14ac:dyDescent="0.2">
      <c r="A25" s="6" t="s">
        <v>133</v>
      </c>
      <c r="B25" s="3">
        <v>23</v>
      </c>
      <c r="C25" s="55">
        <v>0</v>
      </c>
    </row>
    <row r="26" spans="1:7" x14ac:dyDescent="0.2">
      <c r="A26" s="6" t="s">
        <v>133</v>
      </c>
      <c r="B26" s="3">
        <v>24</v>
      </c>
      <c r="C26" s="55">
        <v>0</v>
      </c>
    </row>
    <row r="27" spans="1:7" x14ac:dyDescent="0.2">
      <c r="A27" s="6" t="s">
        <v>133</v>
      </c>
      <c r="B27" s="3">
        <v>25</v>
      </c>
      <c r="C27" s="55">
        <v>0</v>
      </c>
    </row>
    <row r="28" spans="1:7" x14ac:dyDescent="0.2">
      <c r="A28" s="6" t="s">
        <v>133</v>
      </c>
      <c r="B28" s="3">
        <v>26</v>
      </c>
      <c r="C28" s="55">
        <v>0</v>
      </c>
    </row>
    <row r="29" spans="1:7" x14ac:dyDescent="0.2">
      <c r="A29" s="6" t="s">
        <v>133</v>
      </c>
      <c r="B29" s="3">
        <v>27</v>
      </c>
      <c r="C29" s="55">
        <v>0</v>
      </c>
    </row>
    <row r="30" spans="1:7" x14ac:dyDescent="0.2">
      <c r="A30" s="6" t="s">
        <v>133</v>
      </c>
      <c r="B30" s="3">
        <v>28</v>
      </c>
      <c r="C30" s="55">
        <v>0</v>
      </c>
    </row>
    <row r="31" spans="1:7" x14ac:dyDescent="0.2">
      <c r="A31" s="6" t="s">
        <v>133</v>
      </c>
      <c r="B31" s="3">
        <v>29</v>
      </c>
      <c r="C31" s="55">
        <v>0</v>
      </c>
    </row>
    <row r="32" spans="1:7" x14ac:dyDescent="0.2">
      <c r="A32" s="6" t="s">
        <v>133</v>
      </c>
      <c r="B32" s="3">
        <v>30</v>
      </c>
      <c r="C32" s="55">
        <v>0</v>
      </c>
    </row>
    <row r="33" spans="1:7" x14ac:dyDescent="0.2">
      <c r="A33" s="6" t="s">
        <v>133</v>
      </c>
      <c r="B33" s="3">
        <v>31</v>
      </c>
      <c r="C33" s="55">
        <v>2</v>
      </c>
    </row>
    <row r="34" spans="1:7" x14ac:dyDescent="0.2">
      <c r="A34" s="6" t="s">
        <v>133</v>
      </c>
      <c r="B34" s="3">
        <v>32</v>
      </c>
      <c r="C34" s="55">
        <v>0</v>
      </c>
    </row>
    <row r="35" spans="1:7" x14ac:dyDescent="0.2">
      <c r="A35" s="6" t="s">
        <v>133</v>
      </c>
      <c r="B35" s="3">
        <v>33</v>
      </c>
      <c r="C35" s="55">
        <v>0</v>
      </c>
    </row>
    <row r="36" spans="1:7" x14ac:dyDescent="0.2">
      <c r="A36" s="7" t="s">
        <v>133</v>
      </c>
      <c r="B36" s="8">
        <v>34</v>
      </c>
      <c r="C36" s="56">
        <v>0</v>
      </c>
    </row>
    <row r="39" spans="1:7" x14ac:dyDescent="0.2">
      <c r="A39" s="151" t="s">
        <v>58</v>
      </c>
      <c r="B39" s="152"/>
      <c r="C39" s="152"/>
      <c r="D39" s="152"/>
      <c r="E39" s="152"/>
      <c r="F39" s="152"/>
      <c r="G39" s="153"/>
    </row>
    <row r="40" spans="1:7" x14ac:dyDescent="0.2">
      <c r="A40" s="2" t="s">
        <v>132</v>
      </c>
      <c r="B40" s="2" t="s">
        <v>56</v>
      </c>
      <c r="C40" s="2" t="s">
        <v>55</v>
      </c>
      <c r="E40" s="2" t="s">
        <v>132</v>
      </c>
      <c r="F40" s="2" t="s">
        <v>56</v>
      </c>
      <c r="G40" s="2" t="s">
        <v>55</v>
      </c>
    </row>
    <row r="41" spans="1:7" x14ac:dyDescent="0.2">
      <c r="A41" s="11" t="s">
        <v>133</v>
      </c>
      <c r="B41" s="12">
        <v>1</v>
      </c>
      <c r="C41" s="13">
        <v>0</v>
      </c>
      <c r="E41" s="11" t="s">
        <v>134</v>
      </c>
      <c r="F41" s="12">
        <v>1</v>
      </c>
      <c r="G41" s="13">
        <v>1</v>
      </c>
    </row>
    <row r="42" spans="1:7" x14ac:dyDescent="0.2">
      <c r="A42" s="6" t="s">
        <v>133</v>
      </c>
      <c r="B42" s="3">
        <v>2</v>
      </c>
      <c r="C42" s="4">
        <v>0</v>
      </c>
      <c r="E42" s="6" t="s">
        <v>134</v>
      </c>
      <c r="F42" s="3">
        <v>2</v>
      </c>
      <c r="G42" s="4">
        <v>0</v>
      </c>
    </row>
    <row r="43" spans="1:7" x14ac:dyDescent="0.2">
      <c r="A43" s="6" t="s">
        <v>133</v>
      </c>
      <c r="B43" s="3">
        <v>3</v>
      </c>
      <c r="C43" s="4">
        <v>1</v>
      </c>
      <c r="E43" s="6" t="s">
        <v>134</v>
      </c>
      <c r="F43" s="3">
        <v>3</v>
      </c>
      <c r="G43" s="4">
        <v>1</v>
      </c>
    </row>
    <row r="44" spans="1:7" x14ac:dyDescent="0.2">
      <c r="A44" s="6" t="s">
        <v>133</v>
      </c>
      <c r="B44" s="3">
        <v>4</v>
      </c>
      <c r="C44" s="4">
        <v>2</v>
      </c>
      <c r="E44" s="6" t="s">
        <v>134</v>
      </c>
      <c r="F44" s="3">
        <v>4</v>
      </c>
      <c r="G44" s="4">
        <v>0</v>
      </c>
    </row>
    <row r="45" spans="1:7" x14ac:dyDescent="0.2">
      <c r="A45" s="6" t="s">
        <v>133</v>
      </c>
      <c r="B45" s="3">
        <v>5</v>
      </c>
      <c r="C45" s="4">
        <v>2</v>
      </c>
      <c r="E45" s="6" t="s">
        <v>134</v>
      </c>
      <c r="F45" s="3">
        <v>5</v>
      </c>
      <c r="G45" s="4">
        <v>2</v>
      </c>
    </row>
    <row r="46" spans="1:7" x14ac:dyDescent="0.2">
      <c r="A46" s="6" t="s">
        <v>133</v>
      </c>
      <c r="B46" s="3">
        <v>6</v>
      </c>
      <c r="C46" s="4">
        <v>0</v>
      </c>
      <c r="E46" s="6" t="s">
        <v>134</v>
      </c>
      <c r="F46" s="3">
        <v>6</v>
      </c>
      <c r="G46" s="4">
        <v>1</v>
      </c>
    </row>
    <row r="47" spans="1:7" x14ac:dyDescent="0.2">
      <c r="A47" s="6" t="s">
        <v>133</v>
      </c>
      <c r="B47" s="3">
        <v>7</v>
      </c>
      <c r="C47" s="4">
        <v>0</v>
      </c>
      <c r="E47" s="6" t="s">
        <v>134</v>
      </c>
      <c r="F47" s="3">
        <v>7</v>
      </c>
      <c r="G47" s="4">
        <v>0</v>
      </c>
    </row>
    <row r="48" spans="1:7" x14ac:dyDescent="0.2">
      <c r="A48" s="6" t="s">
        <v>133</v>
      </c>
      <c r="B48" s="3">
        <v>8</v>
      </c>
      <c r="C48" s="4">
        <v>0</v>
      </c>
      <c r="E48" s="6" t="s">
        <v>134</v>
      </c>
      <c r="F48" s="3">
        <v>8</v>
      </c>
      <c r="G48" s="4">
        <v>1</v>
      </c>
    </row>
    <row r="49" spans="1:7" x14ac:dyDescent="0.2">
      <c r="A49" s="6" t="s">
        <v>133</v>
      </c>
      <c r="B49" s="3">
        <v>9</v>
      </c>
      <c r="C49" s="4">
        <v>0</v>
      </c>
      <c r="E49" s="6" t="s">
        <v>134</v>
      </c>
      <c r="F49" s="3">
        <v>9</v>
      </c>
      <c r="G49" s="4">
        <v>1</v>
      </c>
    </row>
    <row r="50" spans="1:7" x14ac:dyDescent="0.2">
      <c r="A50" s="6" t="s">
        <v>133</v>
      </c>
      <c r="B50" s="3">
        <v>10</v>
      </c>
      <c r="C50" s="4">
        <v>1</v>
      </c>
      <c r="E50" s="6" t="s">
        <v>134</v>
      </c>
      <c r="F50" s="3">
        <v>10</v>
      </c>
      <c r="G50" s="4">
        <v>1</v>
      </c>
    </row>
    <row r="51" spans="1:7" x14ac:dyDescent="0.2">
      <c r="A51" s="6" t="s">
        <v>133</v>
      </c>
      <c r="B51" s="3">
        <v>11</v>
      </c>
      <c r="C51" s="4">
        <v>1</v>
      </c>
      <c r="E51" s="6" t="s">
        <v>134</v>
      </c>
      <c r="F51" s="3">
        <v>11</v>
      </c>
      <c r="G51" s="4">
        <v>0</v>
      </c>
    </row>
    <row r="52" spans="1:7" x14ac:dyDescent="0.2">
      <c r="A52" s="6" t="s">
        <v>133</v>
      </c>
      <c r="B52" s="3">
        <v>12</v>
      </c>
      <c r="C52" s="4">
        <v>0</v>
      </c>
      <c r="E52" s="6" t="s">
        <v>134</v>
      </c>
      <c r="F52" s="3">
        <v>12</v>
      </c>
      <c r="G52" s="4">
        <v>2</v>
      </c>
    </row>
    <row r="53" spans="1:7" x14ac:dyDescent="0.2">
      <c r="A53" s="6" t="s">
        <v>133</v>
      </c>
      <c r="B53" s="3">
        <v>13</v>
      </c>
      <c r="C53" s="4">
        <v>0</v>
      </c>
      <c r="E53" s="6" t="s">
        <v>134</v>
      </c>
      <c r="F53" s="3">
        <v>13</v>
      </c>
      <c r="G53" s="4">
        <v>2</v>
      </c>
    </row>
    <row r="54" spans="1:7" x14ac:dyDescent="0.2">
      <c r="A54" s="6" t="s">
        <v>133</v>
      </c>
      <c r="B54" s="3">
        <v>14</v>
      </c>
      <c r="C54" s="4">
        <v>0</v>
      </c>
      <c r="E54" s="6" t="s">
        <v>134</v>
      </c>
      <c r="F54" s="3">
        <v>14</v>
      </c>
      <c r="G54" s="4">
        <v>1</v>
      </c>
    </row>
    <row r="55" spans="1:7" x14ac:dyDescent="0.2">
      <c r="A55" s="6" t="s">
        <v>133</v>
      </c>
      <c r="B55" s="3">
        <v>15</v>
      </c>
      <c r="C55" s="4">
        <v>2</v>
      </c>
      <c r="E55" s="6" t="s">
        <v>134</v>
      </c>
      <c r="F55" s="3">
        <v>15</v>
      </c>
      <c r="G55" s="4">
        <v>0</v>
      </c>
    </row>
    <row r="56" spans="1:7" x14ac:dyDescent="0.2">
      <c r="A56" s="6" t="s">
        <v>133</v>
      </c>
      <c r="B56" s="3">
        <v>16</v>
      </c>
      <c r="C56" s="4">
        <v>0</v>
      </c>
      <c r="E56" s="6" t="s">
        <v>134</v>
      </c>
      <c r="F56" s="3">
        <v>16</v>
      </c>
      <c r="G56" s="4">
        <v>1</v>
      </c>
    </row>
    <row r="57" spans="1:7" x14ac:dyDescent="0.2">
      <c r="A57" s="6" t="s">
        <v>133</v>
      </c>
      <c r="B57" s="3">
        <v>17</v>
      </c>
      <c r="C57" s="4">
        <v>0</v>
      </c>
      <c r="E57" s="6" t="s">
        <v>134</v>
      </c>
      <c r="F57" s="3">
        <v>17</v>
      </c>
      <c r="G57" s="4">
        <v>1</v>
      </c>
    </row>
    <row r="58" spans="1:7" x14ac:dyDescent="0.2">
      <c r="A58" s="6" t="s">
        <v>133</v>
      </c>
      <c r="B58" s="3">
        <v>18</v>
      </c>
      <c r="C58" s="4">
        <v>0</v>
      </c>
      <c r="E58" s="6" t="s">
        <v>134</v>
      </c>
      <c r="F58" s="3">
        <v>18</v>
      </c>
      <c r="G58" s="4">
        <v>2</v>
      </c>
    </row>
    <row r="59" spans="1:7" x14ac:dyDescent="0.2">
      <c r="A59" s="6" t="s">
        <v>133</v>
      </c>
      <c r="B59" s="3">
        <v>19</v>
      </c>
      <c r="C59" s="4">
        <v>0</v>
      </c>
      <c r="E59" s="6" t="s">
        <v>134</v>
      </c>
      <c r="F59" s="3">
        <v>19</v>
      </c>
      <c r="G59" s="4">
        <v>1</v>
      </c>
    </row>
    <row r="60" spans="1:7" x14ac:dyDescent="0.2">
      <c r="A60" s="6" t="s">
        <v>133</v>
      </c>
      <c r="B60" s="3">
        <v>20</v>
      </c>
      <c r="C60" s="4">
        <v>0</v>
      </c>
      <c r="E60" s="6" t="s">
        <v>134</v>
      </c>
      <c r="F60" s="3">
        <v>20</v>
      </c>
      <c r="G60" s="4">
        <v>2</v>
      </c>
    </row>
    <row r="61" spans="1:7" x14ac:dyDescent="0.2">
      <c r="A61" s="6" t="s">
        <v>133</v>
      </c>
      <c r="B61" s="3">
        <v>21</v>
      </c>
      <c r="C61" s="55">
        <v>0</v>
      </c>
      <c r="E61" s="6" t="s">
        <v>134</v>
      </c>
      <c r="F61" s="3">
        <v>21</v>
      </c>
      <c r="G61" s="4">
        <v>4</v>
      </c>
    </row>
    <row r="62" spans="1:7" x14ac:dyDescent="0.2">
      <c r="A62" s="6" t="s">
        <v>133</v>
      </c>
      <c r="B62" s="3">
        <v>22</v>
      </c>
      <c r="C62" s="55">
        <v>0</v>
      </c>
      <c r="E62" s="6" t="s">
        <v>134</v>
      </c>
      <c r="F62" s="3">
        <v>22</v>
      </c>
      <c r="G62" s="4">
        <v>1</v>
      </c>
    </row>
    <row r="63" spans="1:7" x14ac:dyDescent="0.2">
      <c r="A63" s="6" t="s">
        <v>133</v>
      </c>
      <c r="B63" s="3">
        <v>23</v>
      </c>
      <c r="C63" s="55">
        <v>1</v>
      </c>
      <c r="E63" s="7" t="s">
        <v>134</v>
      </c>
      <c r="F63" s="8">
        <v>23</v>
      </c>
      <c r="G63" s="10">
        <v>2</v>
      </c>
    </row>
    <row r="64" spans="1:7" x14ac:dyDescent="0.2">
      <c r="A64" s="6" t="s">
        <v>133</v>
      </c>
      <c r="B64" s="3">
        <v>24</v>
      </c>
      <c r="C64" s="55">
        <v>0</v>
      </c>
    </row>
    <row r="65" spans="1:3" x14ac:dyDescent="0.2">
      <c r="A65" s="6" t="s">
        <v>133</v>
      </c>
      <c r="B65" s="3">
        <v>25</v>
      </c>
      <c r="C65" s="55">
        <v>1</v>
      </c>
    </row>
    <row r="66" spans="1:3" x14ac:dyDescent="0.2">
      <c r="A66" s="6" t="s">
        <v>133</v>
      </c>
      <c r="B66" s="3">
        <v>26</v>
      </c>
      <c r="C66" s="55">
        <v>0</v>
      </c>
    </row>
    <row r="67" spans="1:3" x14ac:dyDescent="0.2">
      <c r="A67" s="6" t="s">
        <v>133</v>
      </c>
      <c r="B67" s="3">
        <v>27</v>
      </c>
      <c r="C67" s="55">
        <v>0</v>
      </c>
    </row>
    <row r="68" spans="1:3" x14ac:dyDescent="0.2">
      <c r="A68" s="6" t="s">
        <v>133</v>
      </c>
      <c r="B68" s="3">
        <v>28</v>
      </c>
      <c r="C68" s="55">
        <v>1</v>
      </c>
    </row>
    <row r="69" spans="1:3" x14ac:dyDescent="0.2">
      <c r="A69" s="6" t="s">
        <v>133</v>
      </c>
      <c r="B69" s="3">
        <v>29</v>
      </c>
      <c r="C69" s="55">
        <v>0</v>
      </c>
    </row>
    <row r="70" spans="1:3" x14ac:dyDescent="0.2">
      <c r="A70" s="6" t="s">
        <v>133</v>
      </c>
      <c r="B70" s="3">
        <v>30</v>
      </c>
      <c r="C70" s="55">
        <v>1</v>
      </c>
    </row>
    <row r="71" spans="1:3" x14ac:dyDescent="0.2">
      <c r="A71" s="7" t="s">
        <v>133</v>
      </c>
      <c r="B71" s="8">
        <v>31</v>
      </c>
      <c r="C71" s="56">
        <v>0</v>
      </c>
    </row>
  </sheetData>
  <mergeCells count="2">
    <mergeCell ref="A1:G1"/>
    <mergeCell ref="A39:G3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BE7D-A5B1-4546-8237-362126DD0E08}">
  <dimension ref="A1:L46"/>
  <sheetViews>
    <sheetView zoomScaleNormal="100" workbookViewId="0">
      <selection activeCell="J11" sqref="J11"/>
    </sheetView>
  </sheetViews>
  <sheetFormatPr baseColWidth="10" defaultRowHeight="16" x14ac:dyDescent="0.2"/>
  <cols>
    <col min="1" max="1" width="9" style="1" bestFit="1" customWidth="1"/>
    <col min="2" max="2" width="8.6640625" style="1" bestFit="1" customWidth="1"/>
    <col min="3" max="3" width="34.83203125" style="1" bestFit="1" customWidth="1"/>
    <col min="4" max="4" width="33.33203125" style="1" bestFit="1" customWidth="1"/>
    <col min="5" max="5" width="34.83203125" style="1" bestFit="1" customWidth="1"/>
    <col min="6" max="6" width="9" style="1" bestFit="1" customWidth="1"/>
    <col min="7" max="7" width="8.6640625" style="1" bestFit="1" customWidth="1"/>
    <col min="8" max="8" width="34.83203125" style="1" bestFit="1" customWidth="1"/>
    <col min="9" max="9" width="33.33203125" style="1" bestFit="1" customWidth="1"/>
    <col min="10" max="10" width="34.83203125" style="1" bestFit="1" customWidth="1"/>
    <col min="11" max="11" width="33.33203125" style="1" bestFit="1" customWidth="1"/>
    <col min="12" max="12" width="74.33203125" style="1" bestFit="1" customWidth="1"/>
    <col min="13" max="16384" width="10.83203125" style="1"/>
  </cols>
  <sheetData>
    <row r="1" spans="1:12" x14ac:dyDescent="0.2">
      <c r="A1" s="151" t="s">
        <v>60</v>
      </c>
      <c r="B1" s="152"/>
      <c r="C1" s="152"/>
      <c r="D1" s="153"/>
      <c r="E1" s="24"/>
      <c r="F1" s="174" t="s">
        <v>54</v>
      </c>
      <c r="G1" s="175"/>
      <c r="H1" s="175"/>
      <c r="I1" s="176"/>
      <c r="J1" s="24"/>
      <c r="K1" s="24"/>
    </row>
    <row r="2" spans="1:12" x14ac:dyDescent="0.2">
      <c r="A2" s="28" t="s">
        <v>35</v>
      </c>
      <c r="B2" s="28" t="s">
        <v>1</v>
      </c>
      <c r="C2" s="28" t="s">
        <v>59</v>
      </c>
      <c r="D2" s="28" t="s">
        <v>72</v>
      </c>
      <c r="F2" s="2" t="s">
        <v>35</v>
      </c>
      <c r="G2" s="2" t="s">
        <v>1</v>
      </c>
      <c r="H2" s="2" t="s">
        <v>59</v>
      </c>
      <c r="I2" s="2" t="s">
        <v>72</v>
      </c>
    </row>
    <row r="3" spans="1:12" x14ac:dyDescent="0.2">
      <c r="A3" s="6">
        <v>1</v>
      </c>
      <c r="B3" s="3">
        <v>1</v>
      </c>
      <c r="C3" s="3">
        <v>3</v>
      </c>
      <c r="D3" s="4">
        <v>3</v>
      </c>
      <c r="F3" s="31">
        <v>1</v>
      </c>
      <c r="G3" s="84">
        <v>1</v>
      </c>
      <c r="H3" s="59">
        <v>3</v>
      </c>
      <c r="I3" s="26">
        <v>4</v>
      </c>
      <c r="L3" s="52"/>
    </row>
    <row r="4" spans="1:12" x14ac:dyDescent="0.2">
      <c r="A4" s="6">
        <v>2</v>
      </c>
      <c r="B4" s="3">
        <v>2</v>
      </c>
      <c r="C4" s="3">
        <v>1</v>
      </c>
      <c r="D4" s="4">
        <v>1</v>
      </c>
      <c r="F4" s="31">
        <v>2</v>
      </c>
      <c r="G4" s="84">
        <v>2</v>
      </c>
      <c r="H4" s="59">
        <v>2</v>
      </c>
      <c r="I4" s="26">
        <v>4</v>
      </c>
      <c r="L4" s="52"/>
    </row>
    <row r="5" spans="1:12" x14ac:dyDescent="0.2">
      <c r="A5" s="6">
        <v>2</v>
      </c>
      <c r="B5" s="3">
        <v>3</v>
      </c>
      <c r="C5" s="3">
        <v>2</v>
      </c>
      <c r="D5" s="4">
        <v>2</v>
      </c>
      <c r="F5" s="31">
        <v>3</v>
      </c>
      <c r="G5" s="84">
        <v>3</v>
      </c>
      <c r="H5" s="59">
        <v>2</v>
      </c>
      <c r="I5" s="26">
        <v>2</v>
      </c>
      <c r="L5" s="52"/>
    </row>
    <row r="6" spans="1:12" x14ac:dyDescent="0.2">
      <c r="A6" s="6">
        <v>2</v>
      </c>
      <c r="B6" s="3">
        <v>4</v>
      </c>
      <c r="C6" s="3">
        <v>2</v>
      </c>
      <c r="D6" s="4">
        <v>3</v>
      </c>
      <c r="F6" s="31">
        <v>3</v>
      </c>
      <c r="G6" s="84">
        <v>4</v>
      </c>
      <c r="H6" s="59">
        <v>2</v>
      </c>
      <c r="I6" s="26">
        <v>4</v>
      </c>
      <c r="L6" s="52"/>
    </row>
    <row r="7" spans="1:12" x14ac:dyDescent="0.2">
      <c r="A7" s="6">
        <v>2</v>
      </c>
      <c r="B7" s="3">
        <v>5</v>
      </c>
      <c r="C7" s="3">
        <v>1</v>
      </c>
      <c r="D7" s="4">
        <v>1</v>
      </c>
      <c r="F7" s="31">
        <v>3</v>
      </c>
      <c r="G7" s="84">
        <v>5</v>
      </c>
      <c r="H7" s="59">
        <v>2</v>
      </c>
      <c r="I7" s="26">
        <v>2</v>
      </c>
      <c r="L7" s="52"/>
    </row>
    <row r="8" spans="1:12" x14ac:dyDescent="0.2">
      <c r="A8" s="6">
        <v>2</v>
      </c>
      <c r="B8" s="3">
        <v>6</v>
      </c>
      <c r="C8" s="3">
        <v>1</v>
      </c>
      <c r="D8" s="4">
        <v>2</v>
      </c>
      <c r="F8" s="31">
        <v>4</v>
      </c>
      <c r="G8" s="84">
        <v>6</v>
      </c>
      <c r="H8" s="59">
        <v>2</v>
      </c>
      <c r="I8" s="26">
        <v>4</v>
      </c>
      <c r="L8" s="52"/>
    </row>
    <row r="9" spans="1:12" x14ac:dyDescent="0.2">
      <c r="A9" s="6">
        <v>3</v>
      </c>
      <c r="B9" s="3">
        <v>7</v>
      </c>
      <c r="C9" s="3">
        <v>1</v>
      </c>
      <c r="D9" s="4">
        <v>2</v>
      </c>
      <c r="F9" s="31">
        <v>4</v>
      </c>
      <c r="G9" s="84">
        <v>7</v>
      </c>
      <c r="H9" s="59">
        <v>2</v>
      </c>
      <c r="I9" s="26">
        <v>4</v>
      </c>
      <c r="L9" s="52"/>
    </row>
    <row r="10" spans="1:12" x14ac:dyDescent="0.2">
      <c r="A10" s="6">
        <v>3</v>
      </c>
      <c r="B10" s="3">
        <v>8</v>
      </c>
      <c r="C10" s="3">
        <v>1</v>
      </c>
      <c r="D10" s="4">
        <v>1</v>
      </c>
      <c r="F10" s="31">
        <v>4</v>
      </c>
      <c r="G10" s="84">
        <v>8</v>
      </c>
      <c r="H10" s="59">
        <v>3</v>
      </c>
      <c r="I10" s="26">
        <v>4</v>
      </c>
      <c r="L10" s="52"/>
    </row>
    <row r="11" spans="1:12" x14ac:dyDescent="0.2">
      <c r="A11" s="6">
        <v>3</v>
      </c>
      <c r="B11" s="3">
        <v>9</v>
      </c>
      <c r="C11" s="3">
        <v>1</v>
      </c>
      <c r="D11" s="4">
        <v>3</v>
      </c>
      <c r="F11" s="31">
        <v>5</v>
      </c>
      <c r="G11" s="84">
        <v>9</v>
      </c>
      <c r="H11" s="59">
        <v>1</v>
      </c>
      <c r="I11" s="26">
        <v>1</v>
      </c>
      <c r="L11" s="52"/>
    </row>
    <row r="12" spans="1:12" x14ac:dyDescent="0.2">
      <c r="A12" s="6">
        <v>3</v>
      </c>
      <c r="B12" s="3">
        <v>10</v>
      </c>
      <c r="C12" s="3">
        <v>3</v>
      </c>
      <c r="D12" s="4">
        <v>2</v>
      </c>
      <c r="F12" s="31">
        <v>6</v>
      </c>
      <c r="G12" s="84">
        <v>10</v>
      </c>
      <c r="H12" s="59">
        <v>3</v>
      </c>
      <c r="I12" s="26">
        <v>3</v>
      </c>
      <c r="L12" s="52"/>
    </row>
    <row r="13" spans="1:12" x14ac:dyDescent="0.2">
      <c r="A13" s="6">
        <v>3</v>
      </c>
      <c r="B13" s="3">
        <v>11</v>
      </c>
      <c r="C13" s="3">
        <v>1</v>
      </c>
      <c r="D13" s="4">
        <v>3</v>
      </c>
      <c r="F13" s="31">
        <v>6</v>
      </c>
      <c r="G13" s="84">
        <v>11</v>
      </c>
      <c r="H13" s="59">
        <v>3</v>
      </c>
      <c r="I13" s="26">
        <v>4</v>
      </c>
      <c r="L13" s="52"/>
    </row>
    <row r="14" spans="1:12" x14ac:dyDescent="0.2">
      <c r="A14" s="6">
        <v>4</v>
      </c>
      <c r="B14" s="3">
        <v>12</v>
      </c>
      <c r="C14" s="3">
        <v>2</v>
      </c>
      <c r="D14" s="4">
        <v>2</v>
      </c>
      <c r="F14" s="31">
        <v>6</v>
      </c>
      <c r="G14" s="84">
        <v>12</v>
      </c>
      <c r="H14" s="59">
        <v>2</v>
      </c>
      <c r="I14" s="26">
        <v>3</v>
      </c>
      <c r="L14" s="52"/>
    </row>
    <row r="15" spans="1:12" x14ac:dyDescent="0.2">
      <c r="A15" s="6">
        <v>4</v>
      </c>
      <c r="B15" s="3">
        <v>13</v>
      </c>
      <c r="C15" s="3">
        <v>1</v>
      </c>
      <c r="D15" s="4">
        <v>2</v>
      </c>
      <c r="F15" s="31">
        <v>7</v>
      </c>
      <c r="G15" s="84">
        <v>13</v>
      </c>
      <c r="H15" s="59">
        <v>2</v>
      </c>
      <c r="I15" s="26">
        <v>4</v>
      </c>
      <c r="L15" s="52"/>
    </row>
    <row r="16" spans="1:12" x14ac:dyDescent="0.2">
      <c r="A16" s="6">
        <v>4</v>
      </c>
      <c r="B16" s="3">
        <v>14</v>
      </c>
      <c r="C16" s="3">
        <v>1</v>
      </c>
      <c r="D16" s="4">
        <v>2</v>
      </c>
      <c r="F16" s="31">
        <v>7</v>
      </c>
      <c r="G16" s="84">
        <v>14</v>
      </c>
      <c r="H16" s="59">
        <v>2</v>
      </c>
      <c r="I16" s="26">
        <v>4</v>
      </c>
      <c r="L16" s="52"/>
    </row>
    <row r="17" spans="1:12" x14ac:dyDescent="0.2">
      <c r="A17" s="6">
        <v>4</v>
      </c>
      <c r="B17" s="3">
        <v>15</v>
      </c>
      <c r="C17" s="3">
        <v>1</v>
      </c>
      <c r="D17" s="4">
        <v>3</v>
      </c>
      <c r="F17" s="31">
        <v>7</v>
      </c>
      <c r="G17" s="84">
        <v>15</v>
      </c>
      <c r="H17" s="59">
        <v>2</v>
      </c>
      <c r="I17" s="26">
        <v>4</v>
      </c>
      <c r="L17" s="52"/>
    </row>
    <row r="18" spans="1:12" x14ac:dyDescent="0.2">
      <c r="A18" s="6">
        <v>4</v>
      </c>
      <c r="B18" s="3">
        <v>16</v>
      </c>
      <c r="C18" s="3">
        <v>1</v>
      </c>
      <c r="D18" s="4">
        <v>4</v>
      </c>
      <c r="F18" s="31">
        <v>8</v>
      </c>
      <c r="G18" s="84">
        <v>16</v>
      </c>
      <c r="H18" s="59">
        <v>2</v>
      </c>
      <c r="I18" s="26">
        <v>4</v>
      </c>
      <c r="L18" s="52"/>
    </row>
    <row r="19" spans="1:12" x14ac:dyDescent="0.2">
      <c r="A19" s="6">
        <v>5</v>
      </c>
      <c r="B19" s="3">
        <v>17</v>
      </c>
      <c r="C19" s="3">
        <v>1</v>
      </c>
      <c r="D19" s="4">
        <v>2</v>
      </c>
      <c r="F19" s="31">
        <v>8</v>
      </c>
      <c r="G19" s="84">
        <v>17</v>
      </c>
      <c r="H19" s="59">
        <v>2</v>
      </c>
      <c r="I19" s="26">
        <v>4</v>
      </c>
      <c r="L19" s="52"/>
    </row>
    <row r="20" spans="1:12" x14ac:dyDescent="0.2">
      <c r="A20" s="6">
        <v>5</v>
      </c>
      <c r="B20" s="3">
        <v>18</v>
      </c>
      <c r="C20" s="3">
        <v>0</v>
      </c>
      <c r="D20" s="4">
        <v>2</v>
      </c>
      <c r="F20" s="31">
        <v>8</v>
      </c>
      <c r="G20" s="84">
        <v>18</v>
      </c>
      <c r="H20" s="59">
        <v>1</v>
      </c>
      <c r="I20" s="26">
        <v>3</v>
      </c>
      <c r="L20" s="52"/>
    </row>
    <row r="21" spans="1:12" x14ac:dyDescent="0.2">
      <c r="A21" s="6">
        <v>5</v>
      </c>
      <c r="B21" s="3">
        <v>19</v>
      </c>
      <c r="C21" s="3">
        <v>1</v>
      </c>
      <c r="D21" s="4">
        <v>1</v>
      </c>
      <c r="F21" s="31">
        <v>9</v>
      </c>
      <c r="G21" s="84">
        <v>19</v>
      </c>
      <c r="H21" s="59">
        <v>2</v>
      </c>
      <c r="I21" s="26">
        <v>4</v>
      </c>
      <c r="L21" s="52"/>
    </row>
    <row r="22" spans="1:12" x14ac:dyDescent="0.2">
      <c r="A22" s="6">
        <v>5</v>
      </c>
      <c r="B22" s="3">
        <v>20</v>
      </c>
      <c r="C22" s="3">
        <v>1</v>
      </c>
      <c r="D22" s="4">
        <v>2</v>
      </c>
      <c r="F22" s="31">
        <v>9</v>
      </c>
      <c r="G22" s="84">
        <v>20</v>
      </c>
      <c r="H22" s="59">
        <v>2</v>
      </c>
      <c r="I22" s="26">
        <v>4</v>
      </c>
      <c r="L22" s="52"/>
    </row>
    <row r="23" spans="1:12" x14ac:dyDescent="0.2">
      <c r="A23" s="6">
        <v>5</v>
      </c>
      <c r="B23" s="3">
        <v>21</v>
      </c>
      <c r="C23" s="3">
        <v>0</v>
      </c>
      <c r="D23" s="4">
        <v>2</v>
      </c>
      <c r="F23" s="31">
        <v>10</v>
      </c>
      <c r="G23" s="84">
        <v>21</v>
      </c>
      <c r="H23" s="59">
        <v>2</v>
      </c>
      <c r="I23" s="26">
        <v>2</v>
      </c>
      <c r="L23" s="52"/>
    </row>
    <row r="24" spans="1:12" x14ac:dyDescent="0.2">
      <c r="A24" s="6">
        <v>5</v>
      </c>
      <c r="B24" s="3">
        <v>22</v>
      </c>
      <c r="C24" s="3">
        <v>1</v>
      </c>
      <c r="D24" s="4">
        <v>2</v>
      </c>
      <c r="F24" s="31">
        <v>10</v>
      </c>
      <c r="G24" s="84">
        <v>22</v>
      </c>
      <c r="H24" s="59">
        <v>3</v>
      </c>
      <c r="I24" s="26">
        <v>3</v>
      </c>
      <c r="L24" s="52"/>
    </row>
    <row r="25" spans="1:12" x14ac:dyDescent="0.2">
      <c r="A25" s="6">
        <v>6</v>
      </c>
      <c r="B25" s="3">
        <v>23</v>
      </c>
      <c r="C25" s="3">
        <v>2</v>
      </c>
      <c r="D25" s="4">
        <v>2</v>
      </c>
      <c r="F25" s="31">
        <v>10</v>
      </c>
      <c r="G25" s="84">
        <v>23</v>
      </c>
      <c r="H25" s="59">
        <v>2</v>
      </c>
      <c r="I25" s="26">
        <v>4</v>
      </c>
      <c r="L25" s="52"/>
    </row>
    <row r="26" spans="1:12" x14ac:dyDescent="0.2">
      <c r="A26" s="6">
        <v>6</v>
      </c>
      <c r="B26" s="3">
        <v>24</v>
      </c>
      <c r="C26" s="3">
        <v>1</v>
      </c>
      <c r="D26" s="4">
        <v>1</v>
      </c>
      <c r="F26" s="31">
        <v>11</v>
      </c>
      <c r="G26" s="84">
        <v>24</v>
      </c>
      <c r="H26" s="59">
        <v>2</v>
      </c>
      <c r="I26" s="26">
        <v>2</v>
      </c>
      <c r="L26" s="52"/>
    </row>
    <row r="27" spans="1:12" x14ac:dyDescent="0.2">
      <c r="A27" s="6">
        <v>6</v>
      </c>
      <c r="B27" s="3">
        <v>25</v>
      </c>
      <c r="C27" s="3">
        <v>1</v>
      </c>
      <c r="D27" s="4">
        <v>1</v>
      </c>
      <c r="F27" s="31">
        <v>11</v>
      </c>
      <c r="G27" s="84">
        <v>25</v>
      </c>
      <c r="H27" s="59">
        <v>2</v>
      </c>
      <c r="I27" s="26">
        <v>4</v>
      </c>
      <c r="L27" s="52"/>
    </row>
    <row r="28" spans="1:12" x14ac:dyDescent="0.2">
      <c r="A28" s="6">
        <v>6</v>
      </c>
      <c r="B28" s="3">
        <v>26</v>
      </c>
      <c r="C28" s="3">
        <v>1</v>
      </c>
      <c r="D28" s="4">
        <v>2</v>
      </c>
      <c r="F28" s="31">
        <v>11</v>
      </c>
      <c r="G28" s="84">
        <v>26</v>
      </c>
      <c r="H28" s="59">
        <v>2</v>
      </c>
      <c r="I28" s="26">
        <v>4</v>
      </c>
      <c r="L28" s="52"/>
    </row>
    <row r="29" spans="1:12" x14ac:dyDescent="0.2">
      <c r="A29" s="6">
        <v>6</v>
      </c>
      <c r="B29" s="3">
        <v>27</v>
      </c>
      <c r="C29" s="3">
        <v>1</v>
      </c>
      <c r="D29" s="4">
        <v>2</v>
      </c>
      <c r="F29" s="31">
        <v>11</v>
      </c>
      <c r="G29" s="84">
        <v>27</v>
      </c>
      <c r="H29" s="59">
        <v>3</v>
      </c>
      <c r="I29" s="26">
        <v>4</v>
      </c>
      <c r="L29" s="52"/>
    </row>
    <row r="30" spans="1:12" x14ac:dyDescent="0.2">
      <c r="A30" s="6">
        <v>6</v>
      </c>
      <c r="B30" s="3">
        <v>28</v>
      </c>
      <c r="C30" s="3">
        <v>1</v>
      </c>
      <c r="D30" s="4">
        <v>2</v>
      </c>
      <c r="F30" s="31">
        <v>12</v>
      </c>
      <c r="G30" s="84">
        <v>28</v>
      </c>
      <c r="H30" s="59">
        <v>3</v>
      </c>
      <c r="I30" s="26">
        <v>4</v>
      </c>
      <c r="L30" s="52"/>
    </row>
    <row r="31" spans="1:12" x14ac:dyDescent="0.2">
      <c r="A31" s="6">
        <v>7</v>
      </c>
      <c r="B31" s="3">
        <v>29</v>
      </c>
      <c r="C31" s="3">
        <v>1</v>
      </c>
      <c r="D31" s="4">
        <v>2</v>
      </c>
      <c r="F31" s="31">
        <v>12</v>
      </c>
      <c r="G31" s="84">
        <v>29</v>
      </c>
      <c r="H31" s="59">
        <v>2</v>
      </c>
      <c r="I31" s="26">
        <v>4</v>
      </c>
      <c r="L31" s="52"/>
    </row>
    <row r="32" spans="1:12" x14ac:dyDescent="0.2">
      <c r="A32" s="6">
        <v>7</v>
      </c>
      <c r="B32" s="3">
        <v>30</v>
      </c>
      <c r="C32" s="3">
        <v>1</v>
      </c>
      <c r="D32" s="4">
        <v>2</v>
      </c>
      <c r="F32" s="31">
        <v>13</v>
      </c>
      <c r="G32" s="84">
        <v>30</v>
      </c>
      <c r="H32" s="59">
        <v>2</v>
      </c>
      <c r="I32" s="26">
        <v>4</v>
      </c>
      <c r="L32" s="52"/>
    </row>
    <row r="33" spans="1:12" x14ac:dyDescent="0.2">
      <c r="A33" s="6">
        <v>7</v>
      </c>
      <c r="B33" s="3">
        <v>31</v>
      </c>
      <c r="C33" s="3">
        <v>1</v>
      </c>
      <c r="D33" s="4">
        <v>2</v>
      </c>
      <c r="F33" s="31">
        <v>13</v>
      </c>
      <c r="G33" s="84">
        <v>31</v>
      </c>
      <c r="H33" s="59">
        <v>1</v>
      </c>
      <c r="I33" s="26">
        <v>2</v>
      </c>
      <c r="L33" s="52"/>
    </row>
    <row r="34" spans="1:12" x14ac:dyDescent="0.2">
      <c r="A34" s="6">
        <v>7</v>
      </c>
      <c r="B34" s="3">
        <v>32</v>
      </c>
      <c r="C34" s="3">
        <v>1</v>
      </c>
      <c r="D34" s="4">
        <v>2</v>
      </c>
      <c r="F34" s="31">
        <v>14</v>
      </c>
      <c r="G34" s="84">
        <v>32</v>
      </c>
      <c r="H34" s="59">
        <v>2</v>
      </c>
      <c r="I34" s="26">
        <v>3</v>
      </c>
      <c r="L34" s="52"/>
    </row>
    <row r="35" spans="1:12" x14ac:dyDescent="0.2">
      <c r="A35" s="6">
        <v>8</v>
      </c>
      <c r="B35" s="3">
        <v>33</v>
      </c>
      <c r="C35" s="3">
        <v>1</v>
      </c>
      <c r="D35" s="4">
        <v>1</v>
      </c>
      <c r="F35" s="32">
        <v>14</v>
      </c>
      <c r="G35" s="9">
        <v>33</v>
      </c>
      <c r="H35" s="9">
        <v>2</v>
      </c>
      <c r="I35" s="27">
        <v>4</v>
      </c>
      <c r="L35" s="52"/>
    </row>
    <row r="36" spans="1:12" x14ac:dyDescent="0.2">
      <c r="A36" s="6">
        <v>8</v>
      </c>
      <c r="B36" s="3">
        <v>34</v>
      </c>
      <c r="C36" s="3">
        <v>1</v>
      </c>
      <c r="D36" s="4">
        <v>1</v>
      </c>
      <c r="H36" s="52"/>
      <c r="I36" s="52"/>
      <c r="J36" s="52"/>
      <c r="K36" s="52"/>
      <c r="L36" s="52"/>
    </row>
    <row r="37" spans="1:12" x14ac:dyDescent="0.2">
      <c r="A37" s="6">
        <v>9</v>
      </c>
      <c r="B37" s="3">
        <v>35</v>
      </c>
      <c r="C37" s="3">
        <v>1</v>
      </c>
      <c r="D37" s="4">
        <v>1</v>
      </c>
      <c r="L37" s="52"/>
    </row>
    <row r="38" spans="1:12" x14ac:dyDescent="0.2">
      <c r="A38" s="6">
        <v>10</v>
      </c>
      <c r="B38" s="3">
        <v>36</v>
      </c>
      <c r="C38" s="3">
        <v>1</v>
      </c>
      <c r="D38" s="4">
        <v>1</v>
      </c>
      <c r="L38" s="52"/>
    </row>
    <row r="39" spans="1:12" x14ac:dyDescent="0.2">
      <c r="A39" s="6">
        <v>10</v>
      </c>
      <c r="B39" s="3">
        <v>37</v>
      </c>
      <c r="C39" s="3">
        <v>1</v>
      </c>
      <c r="D39" s="4">
        <v>3</v>
      </c>
    </row>
    <row r="40" spans="1:12" x14ac:dyDescent="0.2">
      <c r="A40" s="6">
        <v>10</v>
      </c>
      <c r="B40" s="3">
        <v>38</v>
      </c>
      <c r="C40" s="3">
        <v>1</v>
      </c>
      <c r="D40" s="4">
        <v>2</v>
      </c>
    </row>
    <row r="41" spans="1:12" x14ac:dyDescent="0.2">
      <c r="A41" s="6">
        <v>10</v>
      </c>
      <c r="B41" s="3">
        <v>39</v>
      </c>
      <c r="C41" s="3">
        <v>1</v>
      </c>
      <c r="D41" s="4">
        <v>3</v>
      </c>
    </row>
    <row r="42" spans="1:12" x14ac:dyDescent="0.2">
      <c r="A42" s="6">
        <v>10</v>
      </c>
      <c r="B42" s="3">
        <v>40</v>
      </c>
      <c r="C42" s="3">
        <v>1</v>
      </c>
      <c r="D42" s="4">
        <v>3</v>
      </c>
    </row>
    <row r="43" spans="1:12" x14ac:dyDescent="0.2">
      <c r="A43" s="6">
        <v>10</v>
      </c>
      <c r="B43" s="3">
        <v>41</v>
      </c>
      <c r="C43" s="3">
        <v>1</v>
      </c>
      <c r="D43" s="4">
        <v>2</v>
      </c>
    </row>
    <row r="44" spans="1:12" x14ac:dyDescent="0.2">
      <c r="A44" s="6">
        <v>11</v>
      </c>
      <c r="B44" s="3">
        <v>42</v>
      </c>
      <c r="C44" s="3">
        <v>0</v>
      </c>
      <c r="D44" s="4">
        <v>3</v>
      </c>
    </row>
    <row r="45" spans="1:12" x14ac:dyDescent="0.2">
      <c r="A45" s="6">
        <v>11</v>
      </c>
      <c r="B45" s="3">
        <v>43</v>
      </c>
      <c r="C45" s="3">
        <v>1</v>
      </c>
      <c r="D45" s="4">
        <v>1</v>
      </c>
    </row>
    <row r="46" spans="1:12" x14ac:dyDescent="0.2">
      <c r="A46" s="7">
        <v>11</v>
      </c>
      <c r="B46" s="8">
        <v>44</v>
      </c>
      <c r="C46" s="8">
        <v>1</v>
      </c>
      <c r="D46" s="10">
        <v>2</v>
      </c>
    </row>
  </sheetData>
  <mergeCells count="2">
    <mergeCell ref="F1:I1"/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6534-CB38-3340-B605-FE5910C441D7}">
  <dimension ref="A1:K32"/>
  <sheetViews>
    <sheetView zoomScaleNormal="100" workbookViewId="0">
      <selection activeCell="H3" sqref="H3"/>
    </sheetView>
  </sheetViews>
  <sheetFormatPr baseColWidth="10" defaultRowHeight="16" x14ac:dyDescent="0.2"/>
  <cols>
    <col min="1" max="1" width="9.1640625" style="1" bestFit="1" customWidth="1"/>
    <col min="2" max="2" width="8.6640625" style="1" bestFit="1" customWidth="1"/>
    <col min="3" max="3" width="35.1640625" style="1" bestFit="1" customWidth="1"/>
    <col min="4" max="4" width="33.5" style="1" bestFit="1" customWidth="1"/>
    <col min="5" max="5" width="33.33203125" style="1" bestFit="1" customWidth="1"/>
    <col min="6" max="6" width="9.1640625" style="1" bestFit="1" customWidth="1"/>
    <col min="7" max="7" width="8.6640625" style="1" bestFit="1" customWidth="1"/>
    <col min="8" max="8" width="35.1640625" style="1" bestFit="1" customWidth="1"/>
    <col min="9" max="9" width="33.5" style="1" bestFit="1" customWidth="1"/>
    <col min="10" max="10" width="34.83203125" style="1" bestFit="1" customWidth="1"/>
    <col min="11" max="11" width="33.33203125" style="1" bestFit="1" customWidth="1"/>
    <col min="12" max="16384" width="10.83203125" style="1"/>
  </cols>
  <sheetData>
    <row r="1" spans="1:11" x14ac:dyDescent="0.2">
      <c r="A1" s="151" t="s">
        <v>61</v>
      </c>
      <c r="B1" s="152"/>
      <c r="C1" s="152"/>
      <c r="D1" s="153"/>
      <c r="E1" s="24"/>
      <c r="F1" s="174" t="s">
        <v>62</v>
      </c>
      <c r="G1" s="175"/>
      <c r="H1" s="175"/>
      <c r="I1" s="176"/>
      <c r="J1" s="24"/>
      <c r="K1" s="24"/>
    </row>
    <row r="2" spans="1:11" x14ac:dyDescent="0.2">
      <c r="A2" s="28" t="s">
        <v>35</v>
      </c>
      <c r="B2" s="28" t="s">
        <v>1</v>
      </c>
      <c r="C2" s="28" t="s">
        <v>59</v>
      </c>
      <c r="D2" s="28" t="s">
        <v>72</v>
      </c>
      <c r="F2" s="28" t="s">
        <v>35</v>
      </c>
      <c r="G2" s="81" t="s">
        <v>1</v>
      </c>
      <c r="H2" s="28" t="s">
        <v>59</v>
      </c>
      <c r="I2" s="28" t="s">
        <v>72</v>
      </c>
    </row>
    <row r="3" spans="1:11" x14ac:dyDescent="0.2">
      <c r="A3" s="5">
        <v>1</v>
      </c>
      <c r="B3" s="84">
        <v>1</v>
      </c>
      <c r="C3" s="5">
        <v>1</v>
      </c>
      <c r="D3" s="26">
        <v>3</v>
      </c>
      <c r="F3" s="54">
        <v>1</v>
      </c>
      <c r="G3" s="51">
        <v>1</v>
      </c>
      <c r="H3" s="51">
        <v>1</v>
      </c>
      <c r="I3" s="25">
        <v>2</v>
      </c>
    </row>
    <row r="4" spans="1:11" x14ac:dyDescent="0.2">
      <c r="A4" s="5">
        <v>1</v>
      </c>
      <c r="B4" s="84">
        <v>2</v>
      </c>
      <c r="C4" s="5">
        <v>1</v>
      </c>
      <c r="D4" s="26">
        <v>2</v>
      </c>
      <c r="F4" s="31">
        <v>2</v>
      </c>
      <c r="G4" s="84">
        <v>2</v>
      </c>
      <c r="H4" s="83">
        <v>0</v>
      </c>
      <c r="I4" s="26">
        <v>0</v>
      </c>
    </row>
    <row r="5" spans="1:11" x14ac:dyDescent="0.2">
      <c r="A5" s="5">
        <v>1</v>
      </c>
      <c r="B5" s="84">
        <v>3</v>
      </c>
      <c r="C5" s="5">
        <v>1</v>
      </c>
      <c r="D5" s="26">
        <v>2</v>
      </c>
      <c r="F5" s="31">
        <v>3</v>
      </c>
      <c r="G5" s="84">
        <v>3</v>
      </c>
      <c r="H5" s="83">
        <v>0</v>
      </c>
      <c r="I5" s="26">
        <v>1</v>
      </c>
    </row>
    <row r="6" spans="1:11" x14ac:dyDescent="0.2">
      <c r="A6" s="5">
        <v>1</v>
      </c>
      <c r="B6" s="84">
        <v>4</v>
      </c>
      <c r="C6" s="5">
        <v>0</v>
      </c>
      <c r="D6" s="26">
        <v>2</v>
      </c>
      <c r="F6" s="31">
        <v>3</v>
      </c>
      <c r="G6" s="84">
        <v>4</v>
      </c>
      <c r="H6" s="83">
        <v>0</v>
      </c>
      <c r="I6" s="26">
        <v>1</v>
      </c>
    </row>
    <row r="7" spans="1:11" x14ac:dyDescent="0.2">
      <c r="A7" s="5">
        <v>2</v>
      </c>
      <c r="B7" s="84">
        <v>5</v>
      </c>
      <c r="C7" s="5">
        <v>1</v>
      </c>
      <c r="D7" s="26">
        <v>1</v>
      </c>
      <c r="F7" s="31">
        <v>3</v>
      </c>
      <c r="G7" s="84">
        <v>5</v>
      </c>
      <c r="H7" s="83">
        <v>0</v>
      </c>
      <c r="I7" s="26">
        <v>2</v>
      </c>
    </row>
    <row r="8" spans="1:11" x14ac:dyDescent="0.2">
      <c r="A8" s="5">
        <v>2</v>
      </c>
      <c r="B8" s="84">
        <v>6</v>
      </c>
      <c r="C8" s="5">
        <v>1</v>
      </c>
      <c r="D8" s="26">
        <v>2</v>
      </c>
      <c r="F8" s="31">
        <v>3</v>
      </c>
      <c r="G8" s="84">
        <v>6</v>
      </c>
      <c r="H8" s="83">
        <v>1</v>
      </c>
      <c r="I8" s="26">
        <v>2</v>
      </c>
    </row>
    <row r="9" spans="1:11" x14ac:dyDescent="0.2">
      <c r="A9" s="5">
        <v>3</v>
      </c>
      <c r="B9" s="84">
        <v>7</v>
      </c>
      <c r="C9" s="5">
        <v>1</v>
      </c>
      <c r="D9" s="26">
        <v>2</v>
      </c>
      <c r="F9" s="31">
        <v>4</v>
      </c>
      <c r="G9" s="84">
        <v>7</v>
      </c>
      <c r="H9" s="83">
        <v>1</v>
      </c>
      <c r="I9" s="26">
        <v>2</v>
      </c>
    </row>
    <row r="10" spans="1:11" x14ac:dyDescent="0.2">
      <c r="A10" s="5">
        <v>3</v>
      </c>
      <c r="B10" s="84">
        <v>8</v>
      </c>
      <c r="C10" s="5">
        <v>1</v>
      </c>
      <c r="D10" s="26">
        <v>2</v>
      </c>
      <c r="F10" s="31">
        <v>4</v>
      </c>
      <c r="G10" s="84">
        <v>8</v>
      </c>
      <c r="H10" s="83">
        <v>1</v>
      </c>
      <c r="I10" s="26">
        <v>1</v>
      </c>
    </row>
    <row r="11" spans="1:11" x14ac:dyDescent="0.2">
      <c r="A11" s="5">
        <v>4</v>
      </c>
      <c r="B11" s="84">
        <v>9</v>
      </c>
      <c r="C11" s="5">
        <v>1</v>
      </c>
      <c r="D11" s="26">
        <v>2</v>
      </c>
      <c r="F11" s="31">
        <v>4</v>
      </c>
      <c r="G11" s="84">
        <v>9</v>
      </c>
      <c r="H11" s="83">
        <v>1</v>
      </c>
      <c r="I11" s="26">
        <v>2</v>
      </c>
    </row>
    <row r="12" spans="1:11" x14ac:dyDescent="0.2">
      <c r="A12" s="5">
        <v>5</v>
      </c>
      <c r="B12" s="84">
        <v>10</v>
      </c>
      <c r="C12" s="5">
        <v>2</v>
      </c>
      <c r="D12" s="26">
        <v>2</v>
      </c>
      <c r="F12" s="31">
        <v>5</v>
      </c>
      <c r="G12" s="84">
        <v>10</v>
      </c>
      <c r="H12" s="83">
        <v>1</v>
      </c>
      <c r="I12" s="26">
        <v>1</v>
      </c>
    </row>
    <row r="13" spans="1:11" x14ac:dyDescent="0.2">
      <c r="A13" s="5">
        <v>6</v>
      </c>
      <c r="B13" s="84">
        <v>11</v>
      </c>
      <c r="C13" s="5">
        <v>1</v>
      </c>
      <c r="D13" s="26">
        <v>1</v>
      </c>
      <c r="F13" s="31">
        <v>5</v>
      </c>
      <c r="G13" s="84">
        <v>11</v>
      </c>
      <c r="H13" s="83">
        <v>1</v>
      </c>
      <c r="I13" s="26">
        <v>3</v>
      </c>
    </row>
    <row r="14" spans="1:11" x14ac:dyDescent="0.2">
      <c r="A14" s="5">
        <v>6</v>
      </c>
      <c r="B14" s="84">
        <v>12</v>
      </c>
      <c r="C14" s="5">
        <v>1</v>
      </c>
      <c r="D14" s="26">
        <v>2</v>
      </c>
      <c r="F14" s="31">
        <v>5</v>
      </c>
      <c r="G14" s="84">
        <v>12</v>
      </c>
      <c r="H14" s="83">
        <v>1</v>
      </c>
      <c r="I14" s="26">
        <v>2</v>
      </c>
    </row>
    <row r="15" spans="1:11" x14ac:dyDescent="0.2">
      <c r="A15" s="5">
        <v>6</v>
      </c>
      <c r="B15" s="84">
        <v>13</v>
      </c>
      <c r="C15" s="5">
        <v>1</v>
      </c>
      <c r="D15" s="26">
        <v>2</v>
      </c>
      <c r="F15" s="31">
        <v>6</v>
      </c>
      <c r="G15" s="84">
        <v>13</v>
      </c>
      <c r="H15" s="83">
        <v>0</v>
      </c>
      <c r="I15" s="26">
        <v>2</v>
      </c>
    </row>
    <row r="16" spans="1:11" x14ac:dyDescent="0.2">
      <c r="A16" s="5">
        <v>6</v>
      </c>
      <c r="B16" s="84">
        <v>14</v>
      </c>
      <c r="C16" s="5">
        <v>1</v>
      </c>
      <c r="D16" s="26">
        <v>2</v>
      </c>
      <c r="F16" s="31">
        <v>6</v>
      </c>
      <c r="G16" s="84">
        <v>14</v>
      </c>
      <c r="H16" s="83">
        <v>1</v>
      </c>
      <c r="I16" s="26">
        <v>1</v>
      </c>
    </row>
    <row r="17" spans="1:9" x14ac:dyDescent="0.2">
      <c r="A17" s="5">
        <v>7</v>
      </c>
      <c r="B17" s="84">
        <v>15</v>
      </c>
      <c r="C17" s="5">
        <v>1</v>
      </c>
      <c r="D17" s="26">
        <v>2</v>
      </c>
      <c r="F17" s="31">
        <v>6</v>
      </c>
      <c r="G17" s="84">
        <v>15</v>
      </c>
      <c r="H17" s="83">
        <v>0</v>
      </c>
      <c r="I17" s="26">
        <v>1</v>
      </c>
    </row>
    <row r="18" spans="1:9" x14ac:dyDescent="0.2">
      <c r="A18" s="5">
        <v>7</v>
      </c>
      <c r="B18" s="84">
        <v>16</v>
      </c>
      <c r="C18" s="5">
        <v>1</v>
      </c>
      <c r="D18" s="26">
        <v>1</v>
      </c>
      <c r="F18" s="31">
        <v>6</v>
      </c>
      <c r="G18" s="84">
        <v>16</v>
      </c>
      <c r="H18" s="83">
        <v>0</v>
      </c>
      <c r="I18" s="26">
        <v>1</v>
      </c>
    </row>
    <row r="19" spans="1:9" x14ac:dyDescent="0.2">
      <c r="A19" s="5">
        <v>7</v>
      </c>
      <c r="B19" s="84">
        <v>17</v>
      </c>
      <c r="C19" s="5">
        <v>1</v>
      </c>
      <c r="D19" s="26">
        <v>2</v>
      </c>
      <c r="F19" s="31">
        <v>6</v>
      </c>
      <c r="G19" s="84">
        <v>17</v>
      </c>
      <c r="H19" s="83">
        <v>1</v>
      </c>
      <c r="I19" s="26">
        <v>2</v>
      </c>
    </row>
    <row r="20" spans="1:9" x14ac:dyDescent="0.2">
      <c r="A20" s="5">
        <v>7</v>
      </c>
      <c r="B20" s="84">
        <v>18</v>
      </c>
      <c r="C20" s="5">
        <v>1</v>
      </c>
      <c r="D20" s="26">
        <v>3</v>
      </c>
      <c r="F20" s="6">
        <v>7</v>
      </c>
      <c r="G20" s="84">
        <v>18</v>
      </c>
      <c r="H20" s="3">
        <v>0</v>
      </c>
      <c r="I20" s="4">
        <v>0</v>
      </c>
    </row>
    <row r="21" spans="1:9" x14ac:dyDescent="0.2">
      <c r="A21" s="5">
        <v>7</v>
      </c>
      <c r="B21" s="84">
        <v>19</v>
      </c>
      <c r="C21" s="5">
        <v>0</v>
      </c>
      <c r="D21" s="26">
        <v>2</v>
      </c>
      <c r="F21" s="31">
        <v>7</v>
      </c>
      <c r="G21" s="84">
        <v>19</v>
      </c>
      <c r="H21" s="83">
        <v>1</v>
      </c>
      <c r="I21" s="26">
        <v>1</v>
      </c>
    </row>
    <row r="22" spans="1:9" x14ac:dyDescent="0.2">
      <c r="A22" s="5">
        <v>7</v>
      </c>
      <c r="B22" s="84">
        <v>20</v>
      </c>
      <c r="C22" s="5">
        <v>1</v>
      </c>
      <c r="D22" s="26">
        <v>2</v>
      </c>
      <c r="F22" s="31">
        <v>8</v>
      </c>
      <c r="G22" s="84">
        <v>20</v>
      </c>
      <c r="H22" s="83">
        <v>1</v>
      </c>
      <c r="I22" s="26">
        <v>2</v>
      </c>
    </row>
    <row r="23" spans="1:9" x14ac:dyDescent="0.2">
      <c r="A23" s="5">
        <v>7</v>
      </c>
      <c r="B23" s="84">
        <v>21</v>
      </c>
      <c r="C23" s="5">
        <v>0</v>
      </c>
      <c r="D23" s="26">
        <v>2</v>
      </c>
      <c r="F23" s="31">
        <v>8</v>
      </c>
      <c r="G23" s="84">
        <v>21</v>
      </c>
      <c r="H23" s="83">
        <v>1</v>
      </c>
      <c r="I23" s="26">
        <v>2</v>
      </c>
    </row>
    <row r="24" spans="1:9" x14ac:dyDescent="0.2">
      <c r="A24" s="5">
        <v>8</v>
      </c>
      <c r="B24" s="84">
        <v>22</v>
      </c>
      <c r="C24" s="5">
        <v>1</v>
      </c>
      <c r="D24" s="26">
        <v>3</v>
      </c>
      <c r="F24" s="31">
        <v>9</v>
      </c>
      <c r="G24" s="84">
        <v>22</v>
      </c>
      <c r="H24" s="83">
        <v>1</v>
      </c>
      <c r="I24" s="26">
        <v>2</v>
      </c>
    </row>
    <row r="25" spans="1:9" x14ac:dyDescent="0.2">
      <c r="A25" s="5">
        <v>8</v>
      </c>
      <c r="B25" s="84">
        <v>23</v>
      </c>
      <c r="C25" s="5">
        <v>1</v>
      </c>
      <c r="D25" s="26">
        <v>3</v>
      </c>
      <c r="F25" s="31">
        <v>9</v>
      </c>
      <c r="G25" s="84">
        <v>23</v>
      </c>
      <c r="H25" s="83">
        <v>1</v>
      </c>
      <c r="I25" s="26">
        <v>2</v>
      </c>
    </row>
    <row r="26" spans="1:9" x14ac:dyDescent="0.2">
      <c r="A26" s="5">
        <v>8</v>
      </c>
      <c r="B26" s="84">
        <v>24</v>
      </c>
      <c r="C26" s="5">
        <v>0</v>
      </c>
      <c r="D26" s="26">
        <v>2</v>
      </c>
      <c r="F26" s="32">
        <v>9</v>
      </c>
      <c r="G26" s="9">
        <v>24</v>
      </c>
      <c r="H26" s="9">
        <v>1</v>
      </c>
      <c r="I26" s="27">
        <v>1</v>
      </c>
    </row>
    <row r="27" spans="1:9" x14ac:dyDescent="0.2">
      <c r="A27" s="5">
        <v>9</v>
      </c>
      <c r="B27" s="84">
        <v>25</v>
      </c>
      <c r="C27" s="5">
        <v>1</v>
      </c>
      <c r="D27" s="26">
        <v>3</v>
      </c>
    </row>
    <row r="28" spans="1:9" x14ac:dyDescent="0.2">
      <c r="A28" s="5">
        <v>9</v>
      </c>
      <c r="B28" s="84">
        <v>26</v>
      </c>
      <c r="C28" s="5">
        <v>1</v>
      </c>
      <c r="D28" s="26">
        <v>1</v>
      </c>
    </row>
    <row r="29" spans="1:9" x14ac:dyDescent="0.2">
      <c r="A29" s="5">
        <v>9</v>
      </c>
      <c r="B29" s="84">
        <v>27</v>
      </c>
      <c r="C29" s="5">
        <v>1</v>
      </c>
      <c r="D29" s="26">
        <v>1</v>
      </c>
    </row>
    <row r="30" spans="1:9" x14ac:dyDescent="0.2">
      <c r="A30" s="5">
        <v>9</v>
      </c>
      <c r="B30" s="84">
        <v>28</v>
      </c>
      <c r="C30" s="5">
        <v>0</v>
      </c>
      <c r="D30" s="26">
        <v>1</v>
      </c>
    </row>
    <row r="31" spans="1:9" x14ac:dyDescent="0.2">
      <c r="A31" s="9">
        <v>9</v>
      </c>
      <c r="B31" s="9">
        <v>29</v>
      </c>
      <c r="C31" s="9">
        <v>0</v>
      </c>
      <c r="D31" s="27">
        <v>2</v>
      </c>
    </row>
    <row r="32" spans="1:9" x14ac:dyDescent="0.2">
      <c r="A32" s="52"/>
      <c r="B32" s="52"/>
      <c r="C32" s="52"/>
      <c r="D32" s="52"/>
      <c r="E32" s="52"/>
    </row>
  </sheetData>
  <mergeCells count="2">
    <mergeCell ref="A1:D1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21BD-BC82-0544-A437-881BD384F848}">
  <dimension ref="A1:L62"/>
  <sheetViews>
    <sheetView workbookViewId="0">
      <selection activeCell="N26" sqref="N26"/>
    </sheetView>
  </sheetViews>
  <sheetFormatPr baseColWidth="10" defaultRowHeight="16" x14ac:dyDescent="0.2"/>
  <cols>
    <col min="1" max="1" width="9" style="1" bestFit="1" customWidth="1"/>
    <col min="2" max="2" width="12.1640625" style="1" bestFit="1" customWidth="1"/>
    <col min="3" max="3" width="30" style="1" bestFit="1" customWidth="1"/>
    <col min="4" max="4" width="10.83203125" style="1"/>
    <col min="5" max="5" width="9" style="1" bestFit="1" customWidth="1"/>
    <col min="6" max="6" width="12.1640625" style="1" bestFit="1" customWidth="1"/>
    <col min="7" max="7" width="30" style="1" bestFit="1" customWidth="1"/>
    <col min="8" max="8" width="10.83203125" style="1"/>
    <col min="9" max="9" width="3.1640625" style="3" bestFit="1" customWidth="1"/>
    <col min="10" max="11" width="10.83203125" style="1"/>
    <col min="12" max="12" width="1.6640625" style="1" bestFit="1" customWidth="1"/>
    <col min="13" max="16384" width="10.83203125" style="1"/>
  </cols>
  <sheetData>
    <row r="1" spans="1:12" x14ac:dyDescent="0.2">
      <c r="A1" s="151" t="s">
        <v>14</v>
      </c>
      <c r="B1" s="152"/>
      <c r="C1" s="153"/>
      <c r="E1" s="151" t="s">
        <v>15</v>
      </c>
      <c r="F1" s="152"/>
      <c r="G1" s="153"/>
    </row>
    <row r="2" spans="1:12" x14ac:dyDescent="0.2">
      <c r="A2" s="28" t="s">
        <v>35</v>
      </c>
      <c r="B2" s="28" t="s">
        <v>52</v>
      </c>
      <c r="C2" s="28" t="s">
        <v>135</v>
      </c>
      <c r="E2" s="28" t="s">
        <v>35</v>
      </c>
      <c r="F2" s="28" t="s">
        <v>52</v>
      </c>
      <c r="G2" s="28" t="s">
        <v>135</v>
      </c>
      <c r="I2" s="177"/>
    </row>
    <row r="3" spans="1:12" x14ac:dyDescent="0.2">
      <c r="A3" s="80">
        <v>1</v>
      </c>
      <c r="B3" s="3">
        <v>1</v>
      </c>
      <c r="C3" s="4">
        <v>9.2070000000000007</v>
      </c>
      <c r="E3" s="6">
        <v>1</v>
      </c>
      <c r="F3" s="3">
        <v>1</v>
      </c>
      <c r="G3" s="4">
        <v>12.617000000000001</v>
      </c>
      <c r="I3" s="177"/>
    </row>
    <row r="4" spans="1:12" x14ac:dyDescent="0.2">
      <c r="A4" s="6">
        <v>2</v>
      </c>
      <c r="B4" s="3">
        <v>2</v>
      </c>
      <c r="C4" s="4">
        <v>6.18</v>
      </c>
      <c r="E4" s="6">
        <v>2</v>
      </c>
      <c r="F4" s="3">
        <v>2</v>
      </c>
      <c r="G4" s="4">
        <v>11.297000000000001</v>
      </c>
    </row>
    <row r="5" spans="1:12" x14ac:dyDescent="0.2">
      <c r="A5" s="6">
        <v>2</v>
      </c>
      <c r="B5" s="3">
        <v>3</v>
      </c>
      <c r="C5" s="4">
        <v>6.3369999999999997</v>
      </c>
      <c r="E5" s="6">
        <v>3</v>
      </c>
      <c r="F5" s="3">
        <v>3</v>
      </c>
      <c r="G5" s="4">
        <v>13.763</v>
      </c>
    </row>
    <row r="6" spans="1:12" x14ac:dyDescent="0.2">
      <c r="A6" s="6">
        <v>2</v>
      </c>
      <c r="B6" s="3">
        <v>4</v>
      </c>
      <c r="C6" s="4">
        <v>6.9379999999999997</v>
      </c>
      <c r="E6" s="6">
        <v>4</v>
      </c>
      <c r="F6" s="3">
        <v>4</v>
      </c>
      <c r="G6" s="4">
        <v>12.657</v>
      </c>
    </row>
    <row r="7" spans="1:12" x14ac:dyDescent="0.2">
      <c r="A7" s="6">
        <v>2</v>
      </c>
      <c r="B7" s="3">
        <v>5</v>
      </c>
      <c r="C7" s="4">
        <v>6.0960000000000001</v>
      </c>
      <c r="E7" s="6">
        <v>4</v>
      </c>
      <c r="F7" s="3">
        <v>5</v>
      </c>
      <c r="G7" s="4">
        <v>12.329000000000001</v>
      </c>
    </row>
    <row r="8" spans="1:12" x14ac:dyDescent="0.2">
      <c r="A8" s="6">
        <v>2</v>
      </c>
      <c r="B8" s="3">
        <v>6</v>
      </c>
      <c r="C8" s="4">
        <v>7.49</v>
      </c>
      <c r="E8" s="6">
        <v>5</v>
      </c>
      <c r="F8" s="3">
        <v>6</v>
      </c>
      <c r="G8" s="4">
        <v>12.625999999999999</v>
      </c>
    </row>
    <row r="9" spans="1:12" x14ac:dyDescent="0.2">
      <c r="A9" s="6">
        <v>2</v>
      </c>
      <c r="B9" s="3">
        <v>7</v>
      </c>
      <c r="C9" s="4">
        <v>4.6609999999999996</v>
      </c>
      <c r="E9" s="6">
        <v>5</v>
      </c>
      <c r="F9" s="3">
        <v>7</v>
      </c>
      <c r="G9" s="4">
        <v>10.65</v>
      </c>
    </row>
    <row r="10" spans="1:12" x14ac:dyDescent="0.2">
      <c r="A10" s="6">
        <v>3</v>
      </c>
      <c r="B10" s="3">
        <v>8</v>
      </c>
      <c r="C10" s="4">
        <v>9.3209999999999997</v>
      </c>
      <c r="E10" s="6">
        <v>6</v>
      </c>
      <c r="F10" s="3">
        <v>8</v>
      </c>
      <c r="G10" s="4">
        <v>13.744</v>
      </c>
    </row>
    <row r="11" spans="1:12" x14ac:dyDescent="0.2">
      <c r="A11" s="6">
        <v>4</v>
      </c>
      <c r="B11" s="3">
        <v>9</v>
      </c>
      <c r="C11" s="4">
        <v>8.1750000000000007</v>
      </c>
      <c r="E11" s="6">
        <v>6</v>
      </c>
      <c r="F11" s="3">
        <v>9</v>
      </c>
      <c r="G11" s="4">
        <v>11.321</v>
      </c>
    </row>
    <row r="12" spans="1:12" x14ac:dyDescent="0.2">
      <c r="A12" s="6">
        <v>4</v>
      </c>
      <c r="B12" s="3">
        <v>10</v>
      </c>
      <c r="C12" s="4">
        <v>10.227</v>
      </c>
      <c r="E12" s="6">
        <v>7</v>
      </c>
      <c r="F12" s="3">
        <v>10</v>
      </c>
      <c r="G12" s="4">
        <v>11.388999999999999</v>
      </c>
    </row>
    <row r="13" spans="1:12" x14ac:dyDescent="0.2">
      <c r="A13" s="6">
        <v>5</v>
      </c>
      <c r="B13" s="3">
        <v>11</v>
      </c>
      <c r="C13" s="4">
        <v>7.8620000000000001</v>
      </c>
      <c r="E13" s="6">
        <v>8</v>
      </c>
      <c r="F13" s="3">
        <v>11</v>
      </c>
      <c r="G13" s="4">
        <v>10.997999999999999</v>
      </c>
    </row>
    <row r="14" spans="1:12" x14ac:dyDescent="0.2">
      <c r="A14" s="6">
        <v>5</v>
      </c>
      <c r="B14" s="3">
        <v>12</v>
      </c>
      <c r="C14" s="4">
        <v>8.8469999999999995</v>
      </c>
      <c r="E14" s="6">
        <v>8</v>
      </c>
      <c r="F14" s="3">
        <v>12</v>
      </c>
      <c r="G14" s="4">
        <v>9.6549999999999994</v>
      </c>
    </row>
    <row r="15" spans="1:12" x14ac:dyDescent="0.2">
      <c r="A15" s="6">
        <v>5</v>
      </c>
      <c r="B15" s="3">
        <v>13</v>
      </c>
      <c r="C15" s="4">
        <v>6.9470000000000001</v>
      </c>
      <c r="E15" s="6">
        <v>9</v>
      </c>
      <c r="F15" s="3">
        <v>13</v>
      </c>
      <c r="G15" s="4">
        <v>10.452</v>
      </c>
    </row>
    <row r="16" spans="1:12" x14ac:dyDescent="0.2">
      <c r="A16" s="6">
        <v>6</v>
      </c>
      <c r="B16" s="3">
        <v>14</v>
      </c>
      <c r="C16" s="4">
        <v>7.9119999999999999</v>
      </c>
      <c r="E16" s="6">
        <v>10</v>
      </c>
      <c r="F16" s="3">
        <v>14</v>
      </c>
      <c r="G16" s="4">
        <v>10.867000000000001</v>
      </c>
      <c r="L16" s="1" t="s">
        <v>136</v>
      </c>
    </row>
    <row r="17" spans="1:7" x14ac:dyDescent="0.2">
      <c r="A17" s="6">
        <v>6</v>
      </c>
      <c r="B17" s="3">
        <v>15</v>
      </c>
      <c r="C17" s="4">
        <v>8.7240000000000002</v>
      </c>
      <c r="E17" s="6">
        <v>10</v>
      </c>
      <c r="F17" s="3">
        <v>15</v>
      </c>
      <c r="G17" s="4">
        <v>10.68</v>
      </c>
    </row>
    <row r="18" spans="1:7" x14ac:dyDescent="0.2">
      <c r="A18" s="6">
        <v>7</v>
      </c>
      <c r="B18" s="3">
        <v>16</v>
      </c>
      <c r="C18" s="4">
        <v>7.04</v>
      </c>
      <c r="E18" s="6">
        <v>10</v>
      </c>
      <c r="F18" s="3">
        <v>16</v>
      </c>
      <c r="G18" s="4">
        <v>12.37</v>
      </c>
    </row>
    <row r="19" spans="1:7" x14ac:dyDescent="0.2">
      <c r="A19" s="6">
        <v>8</v>
      </c>
      <c r="B19" s="3">
        <v>17</v>
      </c>
      <c r="C19" s="4">
        <v>10.477</v>
      </c>
      <c r="E19" s="6">
        <v>11</v>
      </c>
      <c r="F19" s="3">
        <v>17</v>
      </c>
      <c r="G19" s="4">
        <v>13.711</v>
      </c>
    </row>
    <row r="20" spans="1:7" x14ac:dyDescent="0.2">
      <c r="A20" s="6">
        <v>9</v>
      </c>
      <c r="B20" s="3">
        <v>18</v>
      </c>
      <c r="C20" s="4">
        <v>8.8230000000000004</v>
      </c>
      <c r="E20" s="6">
        <v>11</v>
      </c>
      <c r="F20" s="3">
        <v>18</v>
      </c>
      <c r="G20" s="4">
        <v>9.9570000000000007</v>
      </c>
    </row>
    <row r="21" spans="1:7" x14ac:dyDescent="0.2">
      <c r="A21" s="6">
        <v>9</v>
      </c>
      <c r="B21" s="3">
        <v>19</v>
      </c>
      <c r="C21" s="4">
        <v>8.3650000000000002</v>
      </c>
      <c r="E21" s="6">
        <v>12</v>
      </c>
      <c r="F21" s="3">
        <v>19</v>
      </c>
      <c r="G21" s="4">
        <v>12.275</v>
      </c>
    </row>
    <row r="22" spans="1:7" x14ac:dyDescent="0.2">
      <c r="A22" s="6">
        <v>9</v>
      </c>
      <c r="B22" s="3">
        <v>20</v>
      </c>
      <c r="C22" s="4">
        <v>9.0649999999999995</v>
      </c>
      <c r="E22" s="6">
        <v>12</v>
      </c>
      <c r="F22" s="3">
        <v>20</v>
      </c>
      <c r="G22" s="4">
        <v>12.324</v>
      </c>
    </row>
    <row r="23" spans="1:7" x14ac:dyDescent="0.2">
      <c r="A23" s="6">
        <v>9</v>
      </c>
      <c r="B23" s="3">
        <v>21</v>
      </c>
      <c r="C23" s="4">
        <v>9.2829999999999995</v>
      </c>
      <c r="E23" s="6">
        <v>12</v>
      </c>
      <c r="F23" s="3">
        <v>21</v>
      </c>
      <c r="G23" s="4">
        <v>12.076000000000001</v>
      </c>
    </row>
    <row r="24" spans="1:7" x14ac:dyDescent="0.2">
      <c r="A24" s="6">
        <v>10</v>
      </c>
      <c r="B24" s="3">
        <v>22</v>
      </c>
      <c r="C24" s="4">
        <v>9.625</v>
      </c>
      <c r="E24" s="6">
        <v>13</v>
      </c>
      <c r="F24" s="3">
        <v>22</v>
      </c>
      <c r="G24" s="4">
        <v>12.287000000000001</v>
      </c>
    </row>
    <row r="25" spans="1:7" x14ac:dyDescent="0.2">
      <c r="A25" s="6">
        <v>11</v>
      </c>
      <c r="B25" s="3">
        <v>23</v>
      </c>
      <c r="C25" s="4">
        <v>8.2750000000000004</v>
      </c>
      <c r="E25" s="6">
        <v>13</v>
      </c>
      <c r="F25" s="3">
        <v>23</v>
      </c>
      <c r="G25" s="4">
        <v>14.116</v>
      </c>
    </row>
    <row r="26" spans="1:7" x14ac:dyDescent="0.2">
      <c r="A26" s="6">
        <v>11</v>
      </c>
      <c r="B26" s="3">
        <v>24</v>
      </c>
      <c r="C26" s="4">
        <v>9.0749999999999993</v>
      </c>
      <c r="E26" s="6">
        <v>14</v>
      </c>
      <c r="F26" s="3">
        <v>24</v>
      </c>
      <c r="G26" s="4">
        <v>11.824</v>
      </c>
    </row>
    <row r="27" spans="1:7" x14ac:dyDescent="0.2">
      <c r="A27" s="6">
        <v>12</v>
      </c>
      <c r="B27" s="3">
        <v>25</v>
      </c>
      <c r="C27" s="4">
        <v>8.1910000000000007</v>
      </c>
      <c r="E27" s="6">
        <v>14</v>
      </c>
      <c r="F27" s="3">
        <v>25</v>
      </c>
      <c r="G27" s="4">
        <v>11.086</v>
      </c>
    </row>
    <row r="28" spans="1:7" x14ac:dyDescent="0.2">
      <c r="A28" s="6">
        <v>13</v>
      </c>
      <c r="B28" s="3">
        <v>26</v>
      </c>
      <c r="C28" s="4">
        <v>8.2080000000000002</v>
      </c>
      <c r="E28" s="6">
        <v>14</v>
      </c>
      <c r="F28" s="3">
        <v>26</v>
      </c>
      <c r="G28" s="4">
        <v>10.68</v>
      </c>
    </row>
    <row r="29" spans="1:7" x14ac:dyDescent="0.2">
      <c r="A29" s="6">
        <v>14</v>
      </c>
      <c r="B29" s="3">
        <v>27</v>
      </c>
      <c r="C29" s="4">
        <v>8.6349999999999998</v>
      </c>
      <c r="E29" s="7">
        <v>14</v>
      </c>
      <c r="F29" s="8">
        <v>27</v>
      </c>
      <c r="G29" s="10">
        <v>12.699</v>
      </c>
    </row>
    <row r="30" spans="1:7" x14ac:dyDescent="0.2">
      <c r="A30" s="6">
        <v>15</v>
      </c>
      <c r="B30" s="3">
        <v>28</v>
      </c>
      <c r="C30" s="4">
        <v>8.5399999999999991</v>
      </c>
    </row>
    <row r="31" spans="1:7" x14ac:dyDescent="0.2">
      <c r="A31" s="6">
        <v>15</v>
      </c>
      <c r="B31" s="3">
        <v>29</v>
      </c>
      <c r="C31" s="4">
        <v>9.3829999999999991</v>
      </c>
    </row>
    <row r="32" spans="1:7" x14ac:dyDescent="0.2">
      <c r="A32" s="6">
        <v>15</v>
      </c>
      <c r="B32" s="3">
        <v>30</v>
      </c>
      <c r="C32" s="4">
        <v>6.806</v>
      </c>
    </row>
    <row r="33" spans="1:3" x14ac:dyDescent="0.2">
      <c r="A33" s="7">
        <v>15</v>
      </c>
      <c r="B33" s="8">
        <v>31</v>
      </c>
      <c r="C33" s="10">
        <v>7.6440000000000001</v>
      </c>
    </row>
    <row r="60" spans="9:9" x14ac:dyDescent="0.2">
      <c r="I60" s="3">
        <v>15</v>
      </c>
    </row>
    <row r="62" spans="9:9" x14ac:dyDescent="0.2">
      <c r="I62" s="3">
        <v>15</v>
      </c>
    </row>
  </sheetData>
  <mergeCells count="3">
    <mergeCell ref="A1:C1"/>
    <mergeCell ref="E1:G1"/>
    <mergeCell ref="I2:I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6AAF-C76A-E441-BBBD-233C4DEAC829}">
  <dimension ref="A1:I49"/>
  <sheetViews>
    <sheetView workbookViewId="0">
      <selection activeCell="E41" sqref="E41"/>
    </sheetView>
  </sheetViews>
  <sheetFormatPr baseColWidth="10" defaultRowHeight="16" x14ac:dyDescent="0.2"/>
  <cols>
    <col min="1" max="1" width="9.83203125" bestFit="1" customWidth="1"/>
    <col min="2" max="2" width="8.6640625" bestFit="1" customWidth="1"/>
    <col min="3" max="4" width="22.5" bestFit="1" customWidth="1"/>
    <col min="5" max="5" width="9.83203125" bestFit="1" customWidth="1"/>
    <col min="6" max="6" width="8.6640625" bestFit="1" customWidth="1"/>
    <col min="7" max="7" width="22.5" bestFit="1" customWidth="1"/>
    <col min="8" max="8" width="8.6640625" bestFit="1" customWidth="1"/>
    <col min="9" max="9" width="22.5" bestFit="1" customWidth="1"/>
  </cols>
  <sheetData>
    <row r="1" spans="1:9" x14ac:dyDescent="0.2">
      <c r="A1" s="151" t="s">
        <v>60</v>
      </c>
      <c r="B1" s="152"/>
      <c r="C1" s="153"/>
      <c r="D1" s="24"/>
      <c r="E1" s="151" t="s">
        <v>54</v>
      </c>
      <c r="F1" s="152"/>
      <c r="G1" s="153"/>
      <c r="I1" s="24"/>
    </row>
    <row r="2" spans="1:9" x14ac:dyDescent="0.2">
      <c r="A2" s="28" t="s">
        <v>35</v>
      </c>
      <c r="B2" s="28" t="s">
        <v>1</v>
      </c>
      <c r="C2" s="2" t="s">
        <v>4</v>
      </c>
      <c r="E2" s="28" t="s">
        <v>35</v>
      </c>
      <c r="F2" s="28" t="s">
        <v>1</v>
      </c>
      <c r="G2" s="28" t="s">
        <v>4</v>
      </c>
    </row>
    <row r="3" spans="1:9" x14ac:dyDescent="0.2">
      <c r="A3" s="11">
        <v>1</v>
      </c>
      <c r="B3" s="12">
        <v>1</v>
      </c>
      <c r="C3" s="13">
        <v>0</v>
      </c>
      <c r="E3" s="11">
        <v>1</v>
      </c>
      <c r="F3" s="12">
        <v>1</v>
      </c>
      <c r="G3" s="13">
        <v>0</v>
      </c>
    </row>
    <row r="4" spans="1:9" x14ac:dyDescent="0.2">
      <c r="A4" s="6">
        <v>1</v>
      </c>
      <c r="B4" s="3">
        <v>2</v>
      </c>
      <c r="C4" s="4">
        <v>0</v>
      </c>
      <c r="E4" s="6">
        <v>1</v>
      </c>
      <c r="F4" s="3">
        <v>2</v>
      </c>
      <c r="G4" s="26">
        <v>0</v>
      </c>
    </row>
    <row r="5" spans="1:9" x14ac:dyDescent="0.2">
      <c r="A5" s="6">
        <v>1</v>
      </c>
      <c r="B5" s="3">
        <v>3</v>
      </c>
      <c r="C5" s="4">
        <v>0</v>
      </c>
      <c r="E5" s="6">
        <v>1</v>
      </c>
      <c r="F5" s="3">
        <v>3</v>
      </c>
      <c r="G5" s="26">
        <v>0</v>
      </c>
    </row>
    <row r="6" spans="1:9" x14ac:dyDescent="0.2">
      <c r="A6" s="6">
        <v>1</v>
      </c>
      <c r="B6" s="3">
        <v>4</v>
      </c>
      <c r="C6" s="4">
        <v>0</v>
      </c>
      <c r="E6" s="6">
        <v>1</v>
      </c>
      <c r="F6" s="3">
        <v>4</v>
      </c>
      <c r="G6" s="26">
        <v>1</v>
      </c>
    </row>
    <row r="7" spans="1:9" x14ac:dyDescent="0.2">
      <c r="A7" s="6">
        <v>1</v>
      </c>
      <c r="B7" s="3">
        <v>5</v>
      </c>
      <c r="C7" s="4">
        <v>0</v>
      </c>
      <c r="E7" s="6">
        <v>2</v>
      </c>
      <c r="F7" s="3">
        <v>5</v>
      </c>
      <c r="G7" s="26">
        <v>0</v>
      </c>
    </row>
    <row r="8" spans="1:9" x14ac:dyDescent="0.2">
      <c r="A8" s="6">
        <v>1</v>
      </c>
      <c r="B8" s="3">
        <v>6</v>
      </c>
      <c r="C8" s="4">
        <v>0</v>
      </c>
      <c r="E8" s="6">
        <v>2</v>
      </c>
      <c r="F8" s="3">
        <v>6</v>
      </c>
      <c r="G8" s="26">
        <v>1</v>
      </c>
    </row>
    <row r="9" spans="1:9" x14ac:dyDescent="0.2">
      <c r="A9" s="6">
        <v>1</v>
      </c>
      <c r="B9" s="3">
        <v>7</v>
      </c>
      <c r="C9" s="4">
        <v>0</v>
      </c>
      <c r="E9" s="6">
        <v>2</v>
      </c>
      <c r="F9" s="3">
        <v>7</v>
      </c>
      <c r="G9" s="26">
        <v>0</v>
      </c>
    </row>
    <row r="10" spans="1:9" x14ac:dyDescent="0.2">
      <c r="A10" s="6">
        <v>2</v>
      </c>
      <c r="B10" s="3">
        <v>8</v>
      </c>
      <c r="C10" s="4">
        <v>0</v>
      </c>
      <c r="E10" s="6">
        <v>2</v>
      </c>
      <c r="F10" s="3">
        <v>8</v>
      </c>
      <c r="G10" s="26">
        <v>0</v>
      </c>
    </row>
    <row r="11" spans="1:9" x14ac:dyDescent="0.2">
      <c r="A11" s="6">
        <v>2</v>
      </c>
      <c r="B11" s="3">
        <v>9</v>
      </c>
      <c r="C11" s="4">
        <v>0</v>
      </c>
      <c r="E11" s="6">
        <v>3</v>
      </c>
      <c r="F11" s="3">
        <v>9</v>
      </c>
      <c r="G11" s="26">
        <v>0</v>
      </c>
    </row>
    <row r="12" spans="1:9" x14ac:dyDescent="0.2">
      <c r="A12" s="6">
        <v>2</v>
      </c>
      <c r="B12" s="3">
        <v>10</v>
      </c>
      <c r="C12" s="4">
        <v>0</v>
      </c>
      <c r="E12" s="6">
        <v>3</v>
      </c>
      <c r="F12" s="3">
        <v>10</v>
      </c>
      <c r="G12" s="26">
        <v>1</v>
      </c>
    </row>
    <row r="13" spans="1:9" x14ac:dyDescent="0.2">
      <c r="A13" s="6">
        <v>2</v>
      </c>
      <c r="B13" s="3">
        <v>11</v>
      </c>
      <c r="C13" s="4">
        <v>0</v>
      </c>
      <c r="E13" s="6">
        <v>3</v>
      </c>
      <c r="F13" s="3">
        <v>11</v>
      </c>
      <c r="G13" s="26">
        <v>0</v>
      </c>
    </row>
    <row r="14" spans="1:9" x14ac:dyDescent="0.2">
      <c r="A14" s="6">
        <v>2</v>
      </c>
      <c r="B14" s="3">
        <v>12</v>
      </c>
      <c r="C14" s="4">
        <v>0</v>
      </c>
      <c r="E14" s="6">
        <v>3</v>
      </c>
      <c r="F14" s="3">
        <v>12</v>
      </c>
      <c r="G14" s="26">
        <v>0</v>
      </c>
    </row>
    <row r="15" spans="1:9" x14ac:dyDescent="0.2">
      <c r="A15" s="6">
        <v>2</v>
      </c>
      <c r="B15" s="3">
        <v>13</v>
      </c>
      <c r="C15" s="4">
        <v>0</v>
      </c>
      <c r="E15" s="6">
        <v>4</v>
      </c>
      <c r="F15" s="3">
        <v>13</v>
      </c>
      <c r="G15" s="26">
        <v>0</v>
      </c>
    </row>
    <row r="16" spans="1:9" x14ac:dyDescent="0.2">
      <c r="A16" s="6">
        <v>2</v>
      </c>
      <c r="B16" s="3">
        <v>14</v>
      </c>
      <c r="C16" s="4">
        <v>0</v>
      </c>
      <c r="E16" s="6">
        <v>4</v>
      </c>
      <c r="F16" s="3">
        <v>14</v>
      </c>
      <c r="G16" s="26">
        <v>0</v>
      </c>
    </row>
    <row r="17" spans="1:7" x14ac:dyDescent="0.2">
      <c r="A17" s="6">
        <v>2</v>
      </c>
      <c r="B17" s="3">
        <v>15</v>
      </c>
      <c r="C17" s="4">
        <v>0</v>
      </c>
      <c r="E17" s="6">
        <v>4</v>
      </c>
      <c r="F17" s="3">
        <v>15</v>
      </c>
      <c r="G17" s="26">
        <v>0</v>
      </c>
    </row>
    <row r="18" spans="1:7" x14ac:dyDescent="0.2">
      <c r="A18" s="6">
        <v>3</v>
      </c>
      <c r="B18" s="3">
        <v>16</v>
      </c>
      <c r="C18" s="4">
        <v>0</v>
      </c>
      <c r="E18" s="6">
        <v>4</v>
      </c>
      <c r="F18" s="3">
        <v>16</v>
      </c>
      <c r="G18" s="26">
        <v>0</v>
      </c>
    </row>
    <row r="19" spans="1:7" x14ac:dyDescent="0.2">
      <c r="A19" s="6">
        <v>3</v>
      </c>
      <c r="B19" s="3">
        <v>17</v>
      </c>
      <c r="C19" s="4">
        <v>0</v>
      </c>
      <c r="E19" s="6">
        <v>5</v>
      </c>
      <c r="F19" s="3">
        <v>17</v>
      </c>
      <c r="G19" s="26">
        <v>0</v>
      </c>
    </row>
    <row r="20" spans="1:7" x14ac:dyDescent="0.2">
      <c r="A20" s="6">
        <v>3</v>
      </c>
      <c r="B20" s="3">
        <v>18</v>
      </c>
      <c r="C20" s="26">
        <v>1</v>
      </c>
      <c r="E20" s="6">
        <v>5</v>
      </c>
      <c r="F20" s="3">
        <v>18</v>
      </c>
      <c r="G20" s="26">
        <v>1</v>
      </c>
    </row>
    <row r="21" spans="1:7" x14ac:dyDescent="0.2">
      <c r="A21" s="6">
        <v>3</v>
      </c>
      <c r="B21" s="3">
        <v>19</v>
      </c>
      <c r="C21" s="26">
        <v>0</v>
      </c>
      <c r="E21" s="6">
        <v>5</v>
      </c>
      <c r="F21" s="3">
        <v>19</v>
      </c>
      <c r="G21" s="26">
        <v>0</v>
      </c>
    </row>
    <row r="22" spans="1:7" x14ac:dyDescent="0.2">
      <c r="A22" s="6">
        <v>3</v>
      </c>
      <c r="B22" s="3">
        <v>20</v>
      </c>
      <c r="C22" s="26">
        <v>2</v>
      </c>
      <c r="E22" s="6">
        <v>5</v>
      </c>
      <c r="F22" s="3">
        <v>20</v>
      </c>
      <c r="G22" s="26">
        <v>0</v>
      </c>
    </row>
    <row r="23" spans="1:7" x14ac:dyDescent="0.2">
      <c r="A23" s="6">
        <v>3</v>
      </c>
      <c r="B23" s="3">
        <v>21</v>
      </c>
      <c r="C23" s="26">
        <v>1</v>
      </c>
      <c r="E23" s="6">
        <v>6</v>
      </c>
      <c r="F23" s="3">
        <v>21</v>
      </c>
      <c r="G23" s="26">
        <v>0</v>
      </c>
    </row>
    <row r="24" spans="1:7" x14ac:dyDescent="0.2">
      <c r="A24" s="6">
        <v>3</v>
      </c>
      <c r="B24" s="3">
        <v>22</v>
      </c>
      <c r="C24" s="26">
        <v>0</v>
      </c>
      <c r="E24" s="6">
        <v>6</v>
      </c>
      <c r="F24" s="3">
        <v>22</v>
      </c>
      <c r="G24" s="26">
        <v>0</v>
      </c>
    </row>
    <row r="25" spans="1:7" x14ac:dyDescent="0.2">
      <c r="A25" s="6">
        <v>3</v>
      </c>
      <c r="B25" s="3">
        <v>23</v>
      </c>
      <c r="C25" s="26">
        <v>0</v>
      </c>
      <c r="E25" s="6">
        <v>6</v>
      </c>
      <c r="F25" s="3">
        <v>23</v>
      </c>
      <c r="G25" s="26">
        <v>2</v>
      </c>
    </row>
    <row r="26" spans="1:7" x14ac:dyDescent="0.2">
      <c r="A26" s="6">
        <v>4</v>
      </c>
      <c r="B26" s="3">
        <v>24</v>
      </c>
      <c r="C26" s="26">
        <v>0</v>
      </c>
      <c r="E26" s="6">
        <v>6</v>
      </c>
      <c r="F26" s="3">
        <v>24</v>
      </c>
      <c r="G26" s="26">
        <v>5</v>
      </c>
    </row>
    <row r="27" spans="1:7" x14ac:dyDescent="0.2">
      <c r="A27" s="6">
        <v>4</v>
      </c>
      <c r="B27" s="3">
        <v>25</v>
      </c>
      <c r="C27" s="26">
        <v>0</v>
      </c>
      <c r="E27" s="6">
        <v>7</v>
      </c>
      <c r="F27" s="3">
        <v>25</v>
      </c>
      <c r="G27" s="26">
        <v>0</v>
      </c>
    </row>
    <row r="28" spans="1:7" x14ac:dyDescent="0.2">
      <c r="A28" s="6">
        <v>4</v>
      </c>
      <c r="B28" s="3">
        <v>26</v>
      </c>
      <c r="C28" s="26">
        <v>0</v>
      </c>
      <c r="E28" s="6">
        <v>7</v>
      </c>
      <c r="F28" s="3">
        <v>26</v>
      </c>
      <c r="G28" s="26">
        <v>0</v>
      </c>
    </row>
    <row r="29" spans="1:7" x14ac:dyDescent="0.2">
      <c r="A29" s="6">
        <v>4</v>
      </c>
      <c r="B29" s="3">
        <v>27</v>
      </c>
      <c r="C29" s="26">
        <v>0</v>
      </c>
      <c r="E29" s="6">
        <v>7</v>
      </c>
      <c r="F29" s="3">
        <v>27</v>
      </c>
      <c r="G29" s="26">
        <v>0</v>
      </c>
    </row>
    <row r="30" spans="1:7" x14ac:dyDescent="0.2">
      <c r="A30" s="6">
        <v>4</v>
      </c>
      <c r="B30" s="3">
        <v>28</v>
      </c>
      <c r="C30" s="26">
        <v>0</v>
      </c>
      <c r="E30" s="6">
        <v>7</v>
      </c>
      <c r="F30" s="3">
        <v>28</v>
      </c>
      <c r="G30" s="26">
        <v>0</v>
      </c>
    </row>
    <row r="31" spans="1:7" x14ac:dyDescent="0.2">
      <c r="A31" s="6">
        <v>4</v>
      </c>
      <c r="B31" s="3">
        <v>29</v>
      </c>
      <c r="C31" s="26">
        <v>0</v>
      </c>
      <c r="E31" s="6">
        <v>8</v>
      </c>
      <c r="F31" s="3">
        <v>29</v>
      </c>
      <c r="G31" s="26">
        <v>0</v>
      </c>
    </row>
    <row r="32" spans="1:7" x14ac:dyDescent="0.2">
      <c r="A32" s="6">
        <v>4</v>
      </c>
      <c r="B32" s="3">
        <v>30</v>
      </c>
      <c r="C32" s="26">
        <v>0</v>
      </c>
      <c r="E32" s="7">
        <v>8</v>
      </c>
      <c r="F32" s="8">
        <v>30</v>
      </c>
      <c r="G32" s="27">
        <v>1</v>
      </c>
    </row>
    <row r="33" spans="1:3" x14ac:dyDescent="0.2">
      <c r="A33" s="6">
        <v>4</v>
      </c>
      <c r="B33" s="3">
        <v>31</v>
      </c>
      <c r="C33" s="26">
        <v>0</v>
      </c>
    </row>
    <row r="34" spans="1:3" x14ac:dyDescent="0.2">
      <c r="A34" s="6">
        <v>5</v>
      </c>
      <c r="B34" s="3">
        <v>32</v>
      </c>
      <c r="C34" s="26">
        <v>0</v>
      </c>
    </row>
    <row r="35" spans="1:3" x14ac:dyDescent="0.2">
      <c r="A35" s="6">
        <v>5</v>
      </c>
      <c r="B35" s="3">
        <v>33</v>
      </c>
      <c r="C35" s="26">
        <v>0</v>
      </c>
    </row>
    <row r="36" spans="1:3" x14ac:dyDescent="0.2">
      <c r="A36" s="6">
        <v>5</v>
      </c>
      <c r="B36" s="3">
        <v>34</v>
      </c>
      <c r="C36" s="26">
        <v>0</v>
      </c>
    </row>
    <row r="37" spans="1:3" x14ac:dyDescent="0.2">
      <c r="A37" s="6">
        <v>5</v>
      </c>
      <c r="B37" s="3">
        <v>35</v>
      </c>
      <c r="C37" s="26">
        <v>0</v>
      </c>
    </row>
    <row r="38" spans="1:3" x14ac:dyDescent="0.2">
      <c r="A38" s="6">
        <v>6</v>
      </c>
      <c r="B38" s="3">
        <v>36</v>
      </c>
      <c r="C38" s="26">
        <v>0</v>
      </c>
    </row>
    <row r="39" spans="1:3" x14ac:dyDescent="0.2">
      <c r="A39" s="6">
        <v>6</v>
      </c>
      <c r="B39" s="3">
        <v>37</v>
      </c>
      <c r="C39" s="26">
        <v>0</v>
      </c>
    </row>
    <row r="40" spans="1:3" x14ac:dyDescent="0.2">
      <c r="A40" s="6">
        <v>6</v>
      </c>
      <c r="B40" s="3">
        <v>38</v>
      </c>
      <c r="C40" s="26">
        <v>0</v>
      </c>
    </row>
    <row r="41" spans="1:3" x14ac:dyDescent="0.2">
      <c r="A41" s="6">
        <v>6</v>
      </c>
      <c r="B41" s="3">
        <v>39</v>
      </c>
      <c r="C41" s="26">
        <v>0</v>
      </c>
    </row>
    <row r="42" spans="1:3" x14ac:dyDescent="0.2">
      <c r="A42" s="6">
        <v>6</v>
      </c>
      <c r="B42" s="3">
        <v>40</v>
      </c>
      <c r="C42" s="26">
        <v>0</v>
      </c>
    </row>
    <row r="43" spans="1:3" x14ac:dyDescent="0.2">
      <c r="A43" s="6">
        <v>6</v>
      </c>
      <c r="B43" s="3">
        <v>41</v>
      </c>
      <c r="C43" s="26">
        <v>0</v>
      </c>
    </row>
    <row r="44" spans="1:3" x14ac:dyDescent="0.2">
      <c r="A44" s="6">
        <v>6</v>
      </c>
      <c r="B44" s="3">
        <v>42</v>
      </c>
      <c r="C44" s="26">
        <v>0</v>
      </c>
    </row>
    <row r="45" spans="1:3" x14ac:dyDescent="0.2">
      <c r="A45" s="6">
        <v>7</v>
      </c>
      <c r="B45" s="3">
        <v>43</v>
      </c>
      <c r="C45" s="26">
        <v>0</v>
      </c>
    </row>
    <row r="46" spans="1:3" x14ac:dyDescent="0.2">
      <c r="A46" s="6">
        <v>7</v>
      </c>
      <c r="B46" s="3">
        <v>44</v>
      </c>
      <c r="C46" s="26">
        <v>0</v>
      </c>
    </row>
    <row r="47" spans="1:3" x14ac:dyDescent="0.2">
      <c r="A47" s="6">
        <v>7</v>
      </c>
      <c r="B47" s="3">
        <v>45</v>
      </c>
      <c r="C47" s="26">
        <v>0</v>
      </c>
    </row>
    <row r="48" spans="1:3" x14ac:dyDescent="0.2">
      <c r="A48" s="6">
        <v>7</v>
      </c>
      <c r="B48" s="3">
        <v>46</v>
      </c>
      <c r="C48" s="26">
        <v>0</v>
      </c>
    </row>
    <row r="49" spans="1:3" x14ac:dyDescent="0.2">
      <c r="A49" s="7">
        <v>7</v>
      </c>
      <c r="B49" s="8">
        <v>47</v>
      </c>
      <c r="C49" s="27">
        <v>0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F1FE-7F2D-AA4A-BD30-27330C8B7C9C}">
  <dimension ref="A1:I68"/>
  <sheetViews>
    <sheetView topLeftCell="A25" workbookViewId="0">
      <selection activeCell="J49" sqref="J49"/>
    </sheetView>
  </sheetViews>
  <sheetFormatPr baseColWidth="10" defaultRowHeight="16" x14ac:dyDescent="0.2"/>
  <cols>
    <col min="1" max="1" width="9.83203125" bestFit="1" customWidth="1"/>
    <col min="2" max="2" width="8.6640625" bestFit="1" customWidth="1"/>
    <col min="3" max="4" width="22.5" bestFit="1" customWidth="1"/>
    <col min="5" max="5" width="9.83203125" bestFit="1" customWidth="1"/>
    <col min="6" max="6" width="8.6640625" bestFit="1" customWidth="1"/>
    <col min="7" max="7" width="22.5" bestFit="1" customWidth="1"/>
    <col min="8" max="8" width="8.6640625" bestFit="1" customWidth="1"/>
    <col min="9" max="9" width="22.5" bestFit="1" customWidth="1"/>
    <col min="13" max="13" width="10.83203125" customWidth="1"/>
  </cols>
  <sheetData>
    <row r="1" spans="1:9" x14ac:dyDescent="0.2">
      <c r="A1" s="151" t="s">
        <v>61</v>
      </c>
      <c r="B1" s="152"/>
      <c r="C1" s="153"/>
      <c r="D1" s="24"/>
      <c r="E1" s="151" t="s">
        <v>62</v>
      </c>
      <c r="F1" s="152"/>
      <c r="G1" s="153"/>
      <c r="I1" s="24"/>
    </row>
    <row r="2" spans="1:9" x14ac:dyDescent="0.2">
      <c r="A2" s="28" t="s">
        <v>0</v>
      </c>
      <c r="B2" s="28" t="s">
        <v>1</v>
      </c>
      <c r="C2" s="2" t="s">
        <v>4</v>
      </c>
      <c r="E2" s="2" t="s">
        <v>0</v>
      </c>
      <c r="F2" s="2" t="s">
        <v>1</v>
      </c>
      <c r="G2" s="2" t="s">
        <v>4</v>
      </c>
    </row>
    <row r="3" spans="1:9" x14ac:dyDescent="0.2">
      <c r="A3" s="11">
        <v>1</v>
      </c>
      <c r="B3" s="12">
        <v>1</v>
      </c>
      <c r="C3" s="13">
        <v>0</v>
      </c>
      <c r="E3" s="19">
        <v>1</v>
      </c>
      <c r="F3" s="15">
        <v>1</v>
      </c>
      <c r="G3" s="20">
        <v>2</v>
      </c>
    </row>
    <row r="4" spans="1:9" x14ac:dyDescent="0.2">
      <c r="A4" s="6">
        <v>1</v>
      </c>
      <c r="B4" s="3">
        <v>2</v>
      </c>
      <c r="C4" s="26">
        <v>1</v>
      </c>
      <c r="E4" s="19">
        <v>1</v>
      </c>
      <c r="F4" s="15">
        <v>2</v>
      </c>
      <c r="G4" s="20">
        <v>1</v>
      </c>
    </row>
    <row r="5" spans="1:9" x14ac:dyDescent="0.2">
      <c r="A5" s="6">
        <v>1</v>
      </c>
      <c r="B5" s="3">
        <v>3</v>
      </c>
      <c r="C5" s="26">
        <v>0</v>
      </c>
      <c r="E5" s="19">
        <v>1</v>
      </c>
      <c r="F5" s="15">
        <v>3</v>
      </c>
      <c r="G5" s="20">
        <v>0</v>
      </c>
    </row>
    <row r="6" spans="1:9" x14ac:dyDescent="0.2">
      <c r="A6" s="6">
        <v>1</v>
      </c>
      <c r="B6" s="3">
        <v>4</v>
      </c>
      <c r="C6" s="26">
        <v>0</v>
      </c>
      <c r="E6" s="19">
        <v>1</v>
      </c>
      <c r="F6" s="15">
        <v>4</v>
      </c>
      <c r="G6" s="20">
        <v>0</v>
      </c>
    </row>
    <row r="7" spans="1:9" x14ac:dyDescent="0.2">
      <c r="A7" s="6">
        <v>1</v>
      </c>
      <c r="B7" s="3">
        <v>5</v>
      </c>
      <c r="C7" s="26">
        <v>0</v>
      </c>
      <c r="E7" s="19">
        <v>1</v>
      </c>
      <c r="F7" s="15">
        <v>5</v>
      </c>
      <c r="G7" s="20">
        <v>0</v>
      </c>
    </row>
    <row r="8" spans="1:9" x14ac:dyDescent="0.2">
      <c r="A8" s="6">
        <v>1</v>
      </c>
      <c r="B8" s="3">
        <v>6</v>
      </c>
      <c r="C8" s="26">
        <v>0</v>
      </c>
      <c r="E8" s="19">
        <v>2</v>
      </c>
      <c r="F8" s="15">
        <v>6</v>
      </c>
      <c r="G8" s="20">
        <v>1</v>
      </c>
    </row>
    <row r="9" spans="1:9" x14ac:dyDescent="0.2">
      <c r="A9" s="6">
        <v>1</v>
      </c>
      <c r="B9" s="3">
        <v>7</v>
      </c>
      <c r="C9" s="26">
        <v>0</v>
      </c>
      <c r="E9" s="19">
        <v>2</v>
      </c>
      <c r="F9" s="15">
        <v>7</v>
      </c>
      <c r="G9" s="20">
        <v>0</v>
      </c>
    </row>
    <row r="10" spans="1:9" x14ac:dyDescent="0.2">
      <c r="A10" s="6">
        <v>1</v>
      </c>
      <c r="B10" s="3">
        <v>8</v>
      </c>
      <c r="C10" s="26">
        <v>0</v>
      </c>
      <c r="E10" s="19">
        <v>2</v>
      </c>
      <c r="F10" s="15">
        <v>8</v>
      </c>
      <c r="G10" s="20">
        <v>0</v>
      </c>
    </row>
    <row r="11" spans="1:9" x14ac:dyDescent="0.2">
      <c r="A11" s="6">
        <v>1</v>
      </c>
      <c r="B11" s="3">
        <v>9</v>
      </c>
      <c r="C11" s="26">
        <v>0</v>
      </c>
      <c r="E11" s="19">
        <v>2</v>
      </c>
      <c r="F11" s="15">
        <v>9</v>
      </c>
      <c r="G11" s="20">
        <v>0</v>
      </c>
    </row>
    <row r="12" spans="1:9" x14ac:dyDescent="0.2">
      <c r="A12" s="6">
        <v>1</v>
      </c>
      <c r="B12" s="3">
        <v>10</v>
      </c>
      <c r="C12" s="26">
        <v>0</v>
      </c>
      <c r="E12" s="19">
        <v>2</v>
      </c>
      <c r="F12" s="15">
        <v>10</v>
      </c>
      <c r="G12" s="20">
        <v>1</v>
      </c>
    </row>
    <row r="13" spans="1:9" x14ac:dyDescent="0.2">
      <c r="A13" s="6">
        <v>2</v>
      </c>
      <c r="B13" s="3">
        <v>11</v>
      </c>
      <c r="C13" s="26">
        <v>0</v>
      </c>
      <c r="E13" s="19">
        <v>2</v>
      </c>
      <c r="F13" s="15">
        <v>11</v>
      </c>
      <c r="G13" s="20">
        <v>0</v>
      </c>
    </row>
    <row r="14" spans="1:9" x14ac:dyDescent="0.2">
      <c r="A14" s="6">
        <v>2</v>
      </c>
      <c r="B14" s="3">
        <v>12</v>
      </c>
      <c r="C14" s="26">
        <v>0</v>
      </c>
      <c r="E14" s="19">
        <v>3</v>
      </c>
      <c r="F14" s="15">
        <v>12</v>
      </c>
      <c r="G14" s="20">
        <v>0</v>
      </c>
    </row>
    <row r="15" spans="1:9" x14ac:dyDescent="0.2">
      <c r="A15" s="6">
        <v>2</v>
      </c>
      <c r="B15" s="3">
        <v>13</v>
      </c>
      <c r="C15" s="26">
        <v>0</v>
      </c>
      <c r="E15" s="19">
        <v>3</v>
      </c>
      <c r="F15" s="15">
        <v>13</v>
      </c>
      <c r="G15" s="20">
        <v>2</v>
      </c>
    </row>
    <row r="16" spans="1:9" x14ac:dyDescent="0.2">
      <c r="A16" s="6">
        <v>2</v>
      </c>
      <c r="B16" s="3">
        <v>14</v>
      </c>
      <c r="C16" s="26">
        <v>0</v>
      </c>
      <c r="E16" s="19">
        <v>3</v>
      </c>
      <c r="F16" s="15">
        <v>14</v>
      </c>
      <c r="G16" s="20">
        <v>0</v>
      </c>
    </row>
    <row r="17" spans="1:7" x14ac:dyDescent="0.2">
      <c r="A17" s="6">
        <v>2</v>
      </c>
      <c r="B17" s="3">
        <v>15</v>
      </c>
      <c r="C17" s="26">
        <v>0</v>
      </c>
      <c r="E17" s="19">
        <v>3</v>
      </c>
      <c r="F17" s="15">
        <v>15</v>
      </c>
      <c r="G17" s="20">
        <v>0</v>
      </c>
    </row>
    <row r="18" spans="1:7" x14ac:dyDescent="0.2">
      <c r="A18" s="6">
        <v>2</v>
      </c>
      <c r="B18" s="3">
        <v>16</v>
      </c>
      <c r="C18" s="26">
        <v>0</v>
      </c>
      <c r="E18" s="19">
        <v>3</v>
      </c>
      <c r="F18" s="15">
        <v>16</v>
      </c>
      <c r="G18" s="20">
        <v>4</v>
      </c>
    </row>
    <row r="19" spans="1:7" x14ac:dyDescent="0.2">
      <c r="A19" s="6">
        <v>2</v>
      </c>
      <c r="B19" s="3">
        <v>17</v>
      </c>
      <c r="C19" s="26">
        <v>0</v>
      </c>
      <c r="E19" s="19">
        <v>3</v>
      </c>
      <c r="F19" s="15">
        <v>17</v>
      </c>
      <c r="G19" s="20">
        <v>1</v>
      </c>
    </row>
    <row r="20" spans="1:7" x14ac:dyDescent="0.2">
      <c r="A20" s="6">
        <v>2</v>
      </c>
      <c r="B20" s="3">
        <v>18</v>
      </c>
      <c r="C20" s="26">
        <v>0</v>
      </c>
      <c r="E20" s="19">
        <v>3</v>
      </c>
      <c r="F20" s="15">
        <v>18</v>
      </c>
      <c r="G20" s="20">
        <v>0</v>
      </c>
    </row>
    <row r="21" spans="1:7" x14ac:dyDescent="0.2">
      <c r="A21" s="6">
        <v>2</v>
      </c>
      <c r="B21" s="3">
        <v>19</v>
      </c>
      <c r="C21" s="26">
        <v>0</v>
      </c>
      <c r="E21" s="19">
        <v>3</v>
      </c>
      <c r="F21" s="15">
        <v>19</v>
      </c>
      <c r="G21" s="20">
        <v>0</v>
      </c>
    </row>
    <row r="22" spans="1:7" x14ac:dyDescent="0.2">
      <c r="A22" s="6">
        <v>2</v>
      </c>
      <c r="B22" s="3">
        <v>20</v>
      </c>
      <c r="C22" s="26">
        <v>0</v>
      </c>
      <c r="E22" s="19">
        <v>4</v>
      </c>
      <c r="F22" s="15">
        <v>20</v>
      </c>
      <c r="G22" s="20">
        <v>0</v>
      </c>
    </row>
    <row r="23" spans="1:7" x14ac:dyDescent="0.2">
      <c r="A23" s="6">
        <v>2</v>
      </c>
      <c r="B23" s="3">
        <v>21</v>
      </c>
      <c r="C23" s="26">
        <v>0</v>
      </c>
      <c r="E23" s="19">
        <v>4</v>
      </c>
      <c r="F23" s="15">
        <v>21</v>
      </c>
      <c r="G23" s="20">
        <v>0</v>
      </c>
    </row>
    <row r="24" spans="1:7" x14ac:dyDescent="0.2">
      <c r="A24" s="6">
        <v>2</v>
      </c>
      <c r="B24" s="3">
        <v>22</v>
      </c>
      <c r="C24" s="26">
        <v>0</v>
      </c>
      <c r="E24" s="19">
        <v>4</v>
      </c>
      <c r="F24" s="15">
        <v>22</v>
      </c>
      <c r="G24" s="20">
        <v>0</v>
      </c>
    </row>
    <row r="25" spans="1:7" x14ac:dyDescent="0.2">
      <c r="A25" s="6">
        <v>2</v>
      </c>
      <c r="B25" s="3">
        <v>23</v>
      </c>
      <c r="C25" s="26">
        <v>0</v>
      </c>
      <c r="E25" s="19">
        <v>4</v>
      </c>
      <c r="F25" s="15">
        <v>23</v>
      </c>
      <c r="G25" s="20">
        <v>1</v>
      </c>
    </row>
    <row r="26" spans="1:7" x14ac:dyDescent="0.2">
      <c r="A26" s="6">
        <v>3</v>
      </c>
      <c r="B26" s="3">
        <v>24</v>
      </c>
      <c r="C26" s="26">
        <v>0</v>
      </c>
      <c r="E26" s="19">
        <v>4</v>
      </c>
      <c r="F26" s="15">
        <v>24</v>
      </c>
      <c r="G26" s="20">
        <v>0</v>
      </c>
    </row>
    <row r="27" spans="1:7" x14ac:dyDescent="0.2">
      <c r="A27" s="6">
        <v>3</v>
      </c>
      <c r="B27" s="3">
        <v>25</v>
      </c>
      <c r="C27" s="26">
        <v>0</v>
      </c>
      <c r="E27" s="19">
        <v>5</v>
      </c>
      <c r="F27" s="15">
        <v>25</v>
      </c>
      <c r="G27" s="20">
        <v>0</v>
      </c>
    </row>
    <row r="28" spans="1:7" x14ac:dyDescent="0.2">
      <c r="A28" s="6">
        <v>3</v>
      </c>
      <c r="B28" s="3">
        <v>26</v>
      </c>
      <c r="C28" s="26">
        <v>0</v>
      </c>
      <c r="E28" s="19">
        <v>5</v>
      </c>
      <c r="F28" s="15">
        <v>26</v>
      </c>
      <c r="G28" s="20">
        <v>0</v>
      </c>
    </row>
    <row r="29" spans="1:7" x14ac:dyDescent="0.2">
      <c r="A29" s="6">
        <v>4</v>
      </c>
      <c r="B29" s="3">
        <v>27</v>
      </c>
      <c r="C29" s="26">
        <v>0</v>
      </c>
      <c r="E29" s="19">
        <v>5</v>
      </c>
      <c r="F29" s="15">
        <v>27</v>
      </c>
      <c r="G29" s="20">
        <v>0</v>
      </c>
    </row>
    <row r="30" spans="1:7" x14ac:dyDescent="0.2">
      <c r="A30" s="6">
        <v>4</v>
      </c>
      <c r="B30" s="3">
        <v>28</v>
      </c>
      <c r="C30" s="26">
        <v>0</v>
      </c>
      <c r="E30" s="19">
        <v>5</v>
      </c>
      <c r="F30" s="15">
        <v>28</v>
      </c>
      <c r="G30" s="20">
        <v>0</v>
      </c>
    </row>
    <row r="31" spans="1:7" x14ac:dyDescent="0.2">
      <c r="A31" s="6">
        <v>4</v>
      </c>
      <c r="B31" s="3">
        <v>29</v>
      </c>
      <c r="C31" s="26">
        <v>0</v>
      </c>
      <c r="E31" s="19">
        <v>5</v>
      </c>
      <c r="F31" s="15">
        <v>29</v>
      </c>
      <c r="G31" s="20">
        <v>0</v>
      </c>
    </row>
    <row r="32" spans="1:7" x14ac:dyDescent="0.2">
      <c r="A32" s="6">
        <v>4</v>
      </c>
      <c r="B32" s="3">
        <v>30</v>
      </c>
      <c r="C32" s="26">
        <v>0</v>
      </c>
      <c r="E32" s="19">
        <v>5</v>
      </c>
      <c r="F32" s="15">
        <v>30</v>
      </c>
      <c r="G32" s="20">
        <v>0</v>
      </c>
    </row>
    <row r="33" spans="1:7" x14ac:dyDescent="0.2">
      <c r="A33" s="6">
        <v>5</v>
      </c>
      <c r="B33" s="3">
        <v>31</v>
      </c>
      <c r="C33" s="26">
        <v>0</v>
      </c>
      <c r="E33" s="19">
        <v>5</v>
      </c>
      <c r="F33" s="15">
        <v>31</v>
      </c>
      <c r="G33" s="20">
        <v>0</v>
      </c>
    </row>
    <row r="34" spans="1:7" x14ac:dyDescent="0.2">
      <c r="A34" s="6">
        <v>5</v>
      </c>
      <c r="B34" s="3">
        <v>32</v>
      </c>
      <c r="C34" s="26">
        <v>0</v>
      </c>
      <c r="E34" s="19">
        <v>6</v>
      </c>
      <c r="F34" s="15">
        <v>32</v>
      </c>
      <c r="G34" s="20">
        <v>0</v>
      </c>
    </row>
    <row r="35" spans="1:7" x14ac:dyDescent="0.2">
      <c r="A35" s="6">
        <v>5</v>
      </c>
      <c r="B35" s="3">
        <v>33</v>
      </c>
      <c r="C35" s="26">
        <v>0</v>
      </c>
      <c r="E35" s="19">
        <v>6</v>
      </c>
      <c r="F35" s="15">
        <v>33</v>
      </c>
      <c r="G35" s="20">
        <v>1</v>
      </c>
    </row>
    <row r="36" spans="1:7" x14ac:dyDescent="0.2">
      <c r="A36" s="6">
        <v>5</v>
      </c>
      <c r="B36" s="3">
        <v>34</v>
      </c>
      <c r="C36" s="26">
        <v>0</v>
      </c>
      <c r="E36" s="19">
        <v>6</v>
      </c>
      <c r="F36" s="15">
        <v>34</v>
      </c>
      <c r="G36" s="20">
        <v>1</v>
      </c>
    </row>
    <row r="37" spans="1:7" x14ac:dyDescent="0.2">
      <c r="A37" s="6">
        <v>5</v>
      </c>
      <c r="B37" s="3">
        <v>35</v>
      </c>
      <c r="C37" s="26">
        <v>0</v>
      </c>
      <c r="E37" s="19">
        <v>6</v>
      </c>
      <c r="F37" s="15">
        <v>35</v>
      </c>
      <c r="G37" s="20">
        <v>0</v>
      </c>
    </row>
    <row r="38" spans="1:7" x14ac:dyDescent="0.2">
      <c r="A38" s="6">
        <v>5</v>
      </c>
      <c r="B38" s="3">
        <v>36</v>
      </c>
      <c r="C38" s="26">
        <v>0</v>
      </c>
      <c r="E38" s="19">
        <v>6</v>
      </c>
      <c r="F38" s="15">
        <v>36</v>
      </c>
      <c r="G38" s="20">
        <v>0</v>
      </c>
    </row>
    <row r="39" spans="1:7" x14ac:dyDescent="0.2">
      <c r="A39" s="6">
        <v>5</v>
      </c>
      <c r="B39" s="3">
        <v>37</v>
      </c>
      <c r="C39" s="26">
        <v>0</v>
      </c>
      <c r="E39" s="19">
        <v>6</v>
      </c>
      <c r="F39" s="15">
        <v>37</v>
      </c>
      <c r="G39" s="20">
        <v>0</v>
      </c>
    </row>
    <row r="40" spans="1:7" x14ac:dyDescent="0.2">
      <c r="A40" s="6">
        <v>5</v>
      </c>
      <c r="B40" s="3">
        <v>38</v>
      </c>
      <c r="C40" s="26">
        <v>0</v>
      </c>
      <c r="E40" s="19">
        <v>7</v>
      </c>
      <c r="F40" s="15">
        <v>38</v>
      </c>
      <c r="G40" s="20">
        <v>4</v>
      </c>
    </row>
    <row r="41" spans="1:7" x14ac:dyDescent="0.2">
      <c r="A41" s="6">
        <v>5</v>
      </c>
      <c r="B41" s="3">
        <v>39</v>
      </c>
      <c r="C41" s="26">
        <v>1</v>
      </c>
      <c r="E41" s="19">
        <v>7</v>
      </c>
      <c r="F41" s="15">
        <v>39</v>
      </c>
      <c r="G41" s="20">
        <v>4</v>
      </c>
    </row>
    <row r="42" spans="1:7" x14ac:dyDescent="0.2">
      <c r="A42" s="6">
        <v>5</v>
      </c>
      <c r="B42" s="3">
        <v>40</v>
      </c>
      <c r="C42" s="26">
        <v>0</v>
      </c>
      <c r="E42" s="19">
        <v>8</v>
      </c>
      <c r="F42" s="15">
        <v>40</v>
      </c>
      <c r="G42" s="20">
        <v>2</v>
      </c>
    </row>
    <row r="43" spans="1:7" x14ac:dyDescent="0.2">
      <c r="A43" s="6">
        <v>5</v>
      </c>
      <c r="B43" s="3">
        <v>41</v>
      </c>
      <c r="C43" s="26">
        <v>0</v>
      </c>
      <c r="E43" s="19">
        <v>8</v>
      </c>
      <c r="F43" s="15">
        <v>41</v>
      </c>
      <c r="G43" s="20">
        <v>3</v>
      </c>
    </row>
    <row r="44" spans="1:7" x14ac:dyDescent="0.2">
      <c r="A44" s="6">
        <v>5</v>
      </c>
      <c r="B44" s="3">
        <v>42</v>
      </c>
      <c r="C44" s="26">
        <v>0</v>
      </c>
      <c r="E44" s="19">
        <v>8</v>
      </c>
      <c r="F44" s="15">
        <v>42</v>
      </c>
      <c r="G44" s="20">
        <v>0</v>
      </c>
    </row>
    <row r="45" spans="1:7" x14ac:dyDescent="0.2">
      <c r="A45" s="6">
        <v>6</v>
      </c>
      <c r="B45" s="3">
        <v>43</v>
      </c>
      <c r="C45" s="26">
        <v>0</v>
      </c>
      <c r="E45" s="19">
        <v>9</v>
      </c>
      <c r="F45" s="15">
        <v>43</v>
      </c>
      <c r="G45" s="20">
        <v>0</v>
      </c>
    </row>
    <row r="46" spans="1:7" x14ac:dyDescent="0.2">
      <c r="A46" s="6">
        <v>6</v>
      </c>
      <c r="B46" s="3">
        <v>44</v>
      </c>
      <c r="C46" s="26">
        <v>0</v>
      </c>
      <c r="E46" s="19">
        <v>9</v>
      </c>
      <c r="F46" s="15">
        <v>44</v>
      </c>
      <c r="G46" s="20">
        <v>0</v>
      </c>
    </row>
    <row r="47" spans="1:7" x14ac:dyDescent="0.2">
      <c r="A47" s="6">
        <v>6</v>
      </c>
      <c r="B47" s="3">
        <v>45</v>
      </c>
      <c r="C47" s="26">
        <v>0</v>
      </c>
      <c r="E47" s="19">
        <v>9</v>
      </c>
      <c r="F47" s="15">
        <v>45</v>
      </c>
      <c r="G47" s="20">
        <v>1</v>
      </c>
    </row>
    <row r="48" spans="1:7" x14ac:dyDescent="0.2">
      <c r="A48" s="6">
        <v>6</v>
      </c>
      <c r="B48" s="3">
        <v>46</v>
      </c>
      <c r="C48" s="26">
        <v>0</v>
      </c>
      <c r="E48" s="19">
        <v>9</v>
      </c>
      <c r="F48" s="15">
        <v>46</v>
      </c>
      <c r="G48" s="20">
        <v>0</v>
      </c>
    </row>
    <row r="49" spans="1:7" x14ac:dyDescent="0.2">
      <c r="A49" s="6">
        <v>6</v>
      </c>
      <c r="B49" s="3">
        <v>47</v>
      </c>
      <c r="C49" s="26">
        <v>0</v>
      </c>
      <c r="E49" s="19">
        <v>9</v>
      </c>
      <c r="F49" s="15">
        <v>47</v>
      </c>
      <c r="G49" s="20">
        <v>0</v>
      </c>
    </row>
    <row r="50" spans="1:7" x14ac:dyDescent="0.2">
      <c r="A50" s="6">
        <v>6</v>
      </c>
      <c r="B50" s="3">
        <v>48</v>
      </c>
      <c r="C50" s="26">
        <v>0</v>
      </c>
      <c r="E50" s="19">
        <v>9</v>
      </c>
      <c r="F50" s="15">
        <v>48</v>
      </c>
      <c r="G50" s="20">
        <v>0</v>
      </c>
    </row>
    <row r="51" spans="1:7" x14ac:dyDescent="0.2">
      <c r="A51" s="6">
        <v>6</v>
      </c>
      <c r="B51" s="3">
        <v>49</v>
      </c>
      <c r="C51" s="26">
        <v>0</v>
      </c>
      <c r="E51" s="19">
        <v>9</v>
      </c>
      <c r="F51" s="15">
        <v>49</v>
      </c>
      <c r="G51" s="20">
        <v>0</v>
      </c>
    </row>
    <row r="52" spans="1:7" x14ac:dyDescent="0.2">
      <c r="A52" s="6">
        <v>6</v>
      </c>
      <c r="B52" s="3">
        <v>50</v>
      </c>
      <c r="C52" s="26">
        <v>0</v>
      </c>
      <c r="E52" s="21">
        <v>9</v>
      </c>
      <c r="F52" s="22">
        <v>50</v>
      </c>
      <c r="G52" s="23">
        <v>2</v>
      </c>
    </row>
    <row r="53" spans="1:7" x14ac:dyDescent="0.2">
      <c r="A53" s="6">
        <v>6</v>
      </c>
      <c r="B53" s="3">
        <v>51</v>
      </c>
      <c r="C53" s="26">
        <v>0</v>
      </c>
    </row>
    <row r="54" spans="1:7" x14ac:dyDescent="0.2">
      <c r="A54" s="6">
        <v>6</v>
      </c>
      <c r="B54" s="3">
        <v>52</v>
      </c>
      <c r="C54" s="26">
        <v>0</v>
      </c>
    </row>
    <row r="55" spans="1:7" x14ac:dyDescent="0.2">
      <c r="A55" s="6">
        <v>6</v>
      </c>
      <c r="B55" s="3">
        <v>53</v>
      </c>
      <c r="C55" s="26">
        <v>1</v>
      </c>
    </row>
    <row r="56" spans="1:7" x14ac:dyDescent="0.2">
      <c r="A56" s="6">
        <v>7</v>
      </c>
      <c r="B56" s="3">
        <v>54</v>
      </c>
      <c r="C56" s="26">
        <v>0</v>
      </c>
    </row>
    <row r="57" spans="1:7" x14ac:dyDescent="0.2">
      <c r="A57" s="6">
        <v>7</v>
      </c>
      <c r="B57" s="3">
        <v>55</v>
      </c>
      <c r="C57" s="26">
        <v>0</v>
      </c>
    </row>
    <row r="58" spans="1:7" x14ac:dyDescent="0.2">
      <c r="A58" s="6">
        <v>7</v>
      </c>
      <c r="B58" s="3">
        <v>56</v>
      </c>
      <c r="C58" s="26">
        <v>0</v>
      </c>
    </row>
    <row r="59" spans="1:7" x14ac:dyDescent="0.2">
      <c r="A59" s="6">
        <v>7</v>
      </c>
      <c r="B59" s="3">
        <v>57</v>
      </c>
      <c r="C59" s="26">
        <v>0</v>
      </c>
    </row>
    <row r="60" spans="1:7" x14ac:dyDescent="0.2">
      <c r="A60" s="6">
        <v>7</v>
      </c>
      <c r="B60" s="3">
        <v>58</v>
      </c>
      <c r="C60" s="26">
        <v>0</v>
      </c>
    </row>
    <row r="61" spans="1:7" x14ac:dyDescent="0.2">
      <c r="A61" s="6">
        <v>7</v>
      </c>
      <c r="B61" s="3">
        <v>59</v>
      </c>
      <c r="C61" s="26">
        <v>0</v>
      </c>
    </row>
    <row r="62" spans="1:7" x14ac:dyDescent="0.2">
      <c r="A62" s="6">
        <v>7</v>
      </c>
      <c r="B62" s="3">
        <v>60</v>
      </c>
      <c r="C62" s="26">
        <v>0</v>
      </c>
    </row>
    <row r="63" spans="1:7" x14ac:dyDescent="0.2">
      <c r="A63" s="6">
        <v>7</v>
      </c>
      <c r="B63" s="3">
        <v>61</v>
      </c>
      <c r="C63" s="26">
        <v>1</v>
      </c>
    </row>
    <row r="64" spans="1:7" x14ac:dyDescent="0.2">
      <c r="A64" s="6">
        <v>7</v>
      </c>
      <c r="B64" s="3">
        <v>62</v>
      </c>
      <c r="C64" s="26">
        <v>0</v>
      </c>
    </row>
    <row r="65" spans="1:3" x14ac:dyDescent="0.2">
      <c r="A65" s="6">
        <v>7</v>
      </c>
      <c r="B65" s="3">
        <v>63</v>
      </c>
      <c r="C65" s="26">
        <v>1</v>
      </c>
    </row>
    <row r="66" spans="1:3" x14ac:dyDescent="0.2">
      <c r="A66" s="6">
        <v>7</v>
      </c>
      <c r="B66" s="3">
        <v>64</v>
      </c>
      <c r="C66" s="26">
        <v>0</v>
      </c>
    </row>
    <row r="67" spans="1:3" x14ac:dyDescent="0.2">
      <c r="A67" s="6">
        <v>7</v>
      </c>
      <c r="B67" s="3">
        <v>65</v>
      </c>
      <c r="C67" s="26">
        <v>0</v>
      </c>
    </row>
    <row r="68" spans="1:3" x14ac:dyDescent="0.2">
      <c r="A68" s="7">
        <v>7</v>
      </c>
      <c r="B68" s="8">
        <v>66</v>
      </c>
      <c r="C68" s="10">
        <v>0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A515-7236-A84A-883D-CB021CC2AA9F}">
  <dimension ref="A1:E13"/>
  <sheetViews>
    <sheetView workbookViewId="0">
      <selection activeCell="D24" sqref="D24"/>
    </sheetView>
  </sheetViews>
  <sheetFormatPr baseColWidth="10" defaultRowHeight="16" x14ac:dyDescent="0.2"/>
  <cols>
    <col min="1" max="1" width="12.1640625" style="131" bestFit="1" customWidth="1"/>
    <col min="2" max="2" width="23.5" style="131" bestFit="1" customWidth="1"/>
    <col min="3" max="3" width="10.83203125" style="131"/>
    <col min="4" max="4" width="12.1640625" style="131" bestFit="1" customWidth="1"/>
    <col min="5" max="5" width="23.5" style="131" bestFit="1" customWidth="1"/>
    <col min="6" max="16384" width="10.83203125" style="131"/>
  </cols>
  <sheetData>
    <row r="1" spans="1:5" x14ac:dyDescent="0.2">
      <c r="A1" s="178" t="s">
        <v>14</v>
      </c>
      <c r="B1" s="179"/>
      <c r="C1" s="137"/>
      <c r="D1" s="178" t="s">
        <v>15</v>
      </c>
      <c r="E1" s="179"/>
    </row>
    <row r="2" spans="1:5" x14ac:dyDescent="0.2">
      <c r="A2" s="130" t="s">
        <v>52</v>
      </c>
      <c r="B2" s="130" t="s">
        <v>138</v>
      </c>
      <c r="D2" s="132" t="s">
        <v>52</v>
      </c>
      <c r="E2" s="132" t="s">
        <v>138</v>
      </c>
    </row>
    <row r="3" spans="1:5" x14ac:dyDescent="0.2">
      <c r="A3" s="133">
        <v>1</v>
      </c>
      <c r="B3" s="126">
        <v>0.2876129</v>
      </c>
      <c r="D3" s="134">
        <v>1</v>
      </c>
      <c r="E3" s="126">
        <v>1.2559290000000001E-2</v>
      </c>
    </row>
    <row r="4" spans="1:5" x14ac:dyDescent="0.2">
      <c r="A4" s="134">
        <v>2</v>
      </c>
      <c r="B4" s="126">
        <v>0.24588409999999999</v>
      </c>
      <c r="C4" s="135"/>
      <c r="D4" s="134">
        <v>2</v>
      </c>
      <c r="E4" s="126">
        <v>8.6784420000000001E-2</v>
      </c>
    </row>
    <row r="5" spans="1:5" x14ac:dyDescent="0.2">
      <c r="A5" s="134">
        <v>3</v>
      </c>
      <c r="B5" s="126">
        <v>0.2851284</v>
      </c>
      <c r="C5" s="135"/>
      <c r="D5" s="134">
        <v>3</v>
      </c>
      <c r="E5" s="126">
        <v>0.4262898</v>
      </c>
    </row>
    <row r="6" spans="1:5" x14ac:dyDescent="0.2">
      <c r="A6" s="134">
        <v>4</v>
      </c>
      <c r="B6" s="126">
        <v>0.22309209999999999</v>
      </c>
      <c r="C6" s="135"/>
      <c r="D6" s="134">
        <v>4</v>
      </c>
      <c r="E6" s="126">
        <v>8.1155270000000002E-2</v>
      </c>
    </row>
    <row r="7" spans="1:5" x14ac:dyDescent="0.2">
      <c r="A7" s="134">
        <v>5</v>
      </c>
      <c r="B7" s="126">
        <v>0.13420080000000001</v>
      </c>
      <c r="C7" s="135"/>
      <c r="D7" s="134">
        <v>5</v>
      </c>
      <c r="E7" s="126">
        <v>0.26618560000000002</v>
      </c>
    </row>
    <row r="8" spans="1:5" x14ac:dyDescent="0.2">
      <c r="A8" s="134">
        <v>6</v>
      </c>
      <c r="B8" s="126">
        <v>0.2907497</v>
      </c>
      <c r="C8" s="135"/>
      <c r="D8" s="134">
        <v>6</v>
      </c>
      <c r="E8" s="126">
        <v>0.18912609999999999</v>
      </c>
    </row>
    <row r="9" spans="1:5" x14ac:dyDescent="0.2">
      <c r="A9" s="134">
        <v>7</v>
      </c>
      <c r="B9" s="126">
        <v>0.29160589999999997</v>
      </c>
      <c r="C9" s="135"/>
      <c r="D9" s="134">
        <v>7</v>
      </c>
      <c r="E9" s="126">
        <v>0.22194910000000001</v>
      </c>
    </row>
    <row r="10" spans="1:5" x14ac:dyDescent="0.2">
      <c r="A10" s="134">
        <v>8</v>
      </c>
      <c r="B10" s="126">
        <v>0.22131139999999999</v>
      </c>
      <c r="C10" s="135"/>
      <c r="D10" s="134">
        <v>8</v>
      </c>
      <c r="E10" s="126">
        <v>0.22622300000000001</v>
      </c>
    </row>
    <row r="11" spans="1:5" x14ac:dyDescent="0.2">
      <c r="A11" s="134">
        <v>9</v>
      </c>
      <c r="B11" s="126">
        <v>0.1499345</v>
      </c>
      <c r="C11" s="135"/>
      <c r="D11" s="136">
        <v>9</v>
      </c>
      <c r="E11" s="127">
        <v>0.14648079999999999</v>
      </c>
    </row>
    <row r="12" spans="1:5" x14ac:dyDescent="0.2">
      <c r="A12" s="134">
        <v>10</v>
      </c>
      <c r="B12" s="126">
        <v>0.17713960000000001</v>
      </c>
      <c r="C12" s="135"/>
      <c r="D12" s="135"/>
      <c r="E12" s="129"/>
    </row>
    <row r="13" spans="1:5" x14ac:dyDescent="0.2">
      <c r="A13" s="136">
        <v>11</v>
      </c>
      <c r="B13" s="127">
        <v>0.3140676</v>
      </c>
      <c r="C13" s="135"/>
      <c r="D13" s="135"/>
      <c r="E13" s="129"/>
    </row>
  </sheetData>
  <mergeCells count="2">
    <mergeCell ref="A1:B1"/>
    <mergeCell ref="D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D5EB-4716-9D46-8F67-857749198DD8}">
  <dimension ref="A1:N80"/>
  <sheetViews>
    <sheetView workbookViewId="0">
      <selection activeCell="E19" sqref="E19"/>
    </sheetView>
  </sheetViews>
  <sheetFormatPr baseColWidth="10" defaultRowHeight="16" x14ac:dyDescent="0.2"/>
  <cols>
    <col min="1" max="1" width="9" style="131" bestFit="1" customWidth="1"/>
    <col min="2" max="2" width="16.5" style="131" bestFit="1" customWidth="1"/>
    <col min="3" max="3" width="10.83203125" style="131"/>
    <col min="4" max="4" width="9" style="131" bestFit="1" customWidth="1"/>
    <col min="5" max="5" width="16.5" style="131" bestFit="1" customWidth="1"/>
    <col min="6" max="7" width="10.83203125" style="131"/>
    <col min="8" max="8" width="46.83203125" style="131" bestFit="1" customWidth="1"/>
    <col min="9" max="9" width="9" style="131" bestFit="1" customWidth="1"/>
    <col min="10" max="10" width="10.5" style="131" bestFit="1" customWidth="1"/>
    <col min="11" max="11" width="6.5" style="131" bestFit="1" customWidth="1"/>
    <col min="12" max="12" width="23.33203125" style="131" bestFit="1" customWidth="1"/>
    <col min="13" max="13" width="16.5" style="131" bestFit="1" customWidth="1"/>
    <col min="14" max="16384" width="10.83203125" style="131"/>
  </cols>
  <sheetData>
    <row r="1" spans="1:14" x14ac:dyDescent="0.2">
      <c r="A1" s="178" t="s">
        <v>61</v>
      </c>
      <c r="B1" s="179"/>
      <c r="D1" s="180" t="s">
        <v>62</v>
      </c>
      <c r="E1" s="181"/>
      <c r="H1" s="129"/>
      <c r="I1" s="137"/>
      <c r="J1" s="137"/>
      <c r="K1" s="137"/>
      <c r="L1" s="137"/>
      <c r="M1" s="137"/>
      <c r="N1" s="129"/>
    </row>
    <row r="2" spans="1:14" x14ac:dyDescent="0.2">
      <c r="A2" s="130" t="s">
        <v>35</v>
      </c>
      <c r="B2" s="130" t="s">
        <v>64</v>
      </c>
      <c r="D2" s="130" t="s">
        <v>35</v>
      </c>
      <c r="E2" s="130" t="s">
        <v>64</v>
      </c>
      <c r="H2" s="137"/>
      <c r="I2" s="129"/>
      <c r="J2" s="137"/>
      <c r="K2" s="129"/>
      <c r="L2" s="137"/>
      <c r="M2" s="129"/>
      <c r="N2" s="129"/>
    </row>
    <row r="3" spans="1:14" x14ac:dyDescent="0.2">
      <c r="A3" s="134">
        <v>1</v>
      </c>
      <c r="B3" s="4">
        <v>0.41866666666666669</v>
      </c>
      <c r="D3" s="134">
        <v>1</v>
      </c>
      <c r="E3" s="4">
        <v>0.64316666666666666</v>
      </c>
      <c r="H3" s="129"/>
      <c r="I3" s="129"/>
      <c r="J3" s="129"/>
      <c r="K3" s="129"/>
      <c r="L3" s="129"/>
      <c r="M3" s="129"/>
      <c r="N3" s="129"/>
    </row>
    <row r="4" spans="1:14" x14ac:dyDescent="0.2">
      <c r="A4" s="134">
        <v>2</v>
      </c>
      <c r="B4" s="4">
        <v>0.32150000000000006</v>
      </c>
      <c r="D4" s="134">
        <v>2</v>
      </c>
      <c r="E4" s="4">
        <v>0.54983333333333329</v>
      </c>
      <c r="H4" s="129"/>
      <c r="I4" s="129"/>
      <c r="J4" s="129"/>
      <c r="K4" s="129"/>
      <c r="L4" s="129"/>
      <c r="M4" s="129"/>
      <c r="N4" s="129"/>
    </row>
    <row r="5" spans="1:14" x14ac:dyDescent="0.2">
      <c r="A5" s="134">
        <v>3</v>
      </c>
      <c r="B5" s="4">
        <v>0.4995</v>
      </c>
      <c r="D5" s="134">
        <v>3</v>
      </c>
      <c r="E5" s="4">
        <v>0.56450000000000011</v>
      </c>
      <c r="H5" s="129"/>
      <c r="I5" s="129"/>
      <c r="J5" s="129"/>
      <c r="K5" s="129"/>
      <c r="L5" s="129"/>
      <c r="M5" s="129"/>
      <c r="N5" s="129"/>
    </row>
    <row r="6" spans="1:14" x14ac:dyDescent="0.2">
      <c r="A6" s="134">
        <v>4</v>
      </c>
      <c r="B6" s="4">
        <v>0.39866666666666656</v>
      </c>
      <c r="D6" s="134">
        <v>4</v>
      </c>
      <c r="E6" s="4">
        <v>0.5143333333333332</v>
      </c>
      <c r="H6" s="129"/>
      <c r="I6" s="129"/>
      <c r="J6" s="129"/>
      <c r="K6" s="129"/>
      <c r="L6" s="129"/>
      <c r="M6" s="129"/>
      <c r="N6" s="129"/>
    </row>
    <row r="7" spans="1:14" x14ac:dyDescent="0.2">
      <c r="A7" s="134">
        <v>5</v>
      </c>
      <c r="B7" s="4">
        <v>0.46483333333333338</v>
      </c>
      <c r="D7" s="134">
        <v>5</v>
      </c>
      <c r="E7" s="4">
        <v>0.46700000000000003</v>
      </c>
      <c r="H7" s="129"/>
      <c r="I7" s="129"/>
      <c r="J7" s="129"/>
      <c r="K7" s="129"/>
      <c r="L7" s="129"/>
      <c r="M7" s="129"/>
      <c r="N7" s="129"/>
    </row>
    <row r="8" spans="1:14" x14ac:dyDescent="0.2">
      <c r="A8" s="134">
        <v>6</v>
      </c>
      <c r="B8" s="4">
        <v>0.60916666666666663</v>
      </c>
      <c r="D8" s="134">
        <v>6</v>
      </c>
      <c r="E8" s="4">
        <v>0.23766666666666669</v>
      </c>
      <c r="H8" s="129"/>
      <c r="I8" s="129"/>
      <c r="J8" s="129"/>
      <c r="K8" s="129"/>
      <c r="L8" s="129"/>
      <c r="M8" s="129"/>
      <c r="N8" s="129"/>
    </row>
    <row r="9" spans="1:14" x14ac:dyDescent="0.2">
      <c r="A9" s="134">
        <v>7</v>
      </c>
      <c r="B9" s="4">
        <v>0.40649999999999992</v>
      </c>
      <c r="D9" s="134">
        <v>7</v>
      </c>
      <c r="E9" s="4">
        <v>0.35616666666666674</v>
      </c>
      <c r="H9" s="129"/>
      <c r="I9" s="129"/>
      <c r="J9" s="129"/>
      <c r="K9" s="129"/>
      <c r="L9" s="129"/>
      <c r="M9" s="129"/>
      <c r="N9" s="129"/>
    </row>
    <row r="10" spans="1:14" x14ac:dyDescent="0.2">
      <c r="A10" s="134">
        <v>8</v>
      </c>
      <c r="B10" s="4">
        <v>0.40833333333333327</v>
      </c>
      <c r="D10" s="134">
        <v>8</v>
      </c>
      <c r="E10" s="4">
        <v>0.437</v>
      </c>
      <c r="H10" s="129"/>
      <c r="I10" s="129"/>
      <c r="J10" s="129"/>
      <c r="K10" s="129"/>
      <c r="L10" s="129"/>
      <c r="M10" s="129"/>
      <c r="N10" s="129"/>
    </row>
    <row r="11" spans="1:14" x14ac:dyDescent="0.2">
      <c r="A11" s="134">
        <v>9</v>
      </c>
      <c r="B11" s="4">
        <v>0.28916666666666657</v>
      </c>
      <c r="D11" s="134">
        <v>9</v>
      </c>
      <c r="E11" s="4">
        <v>0.44566666666666671</v>
      </c>
      <c r="H11" s="129"/>
      <c r="I11" s="129"/>
      <c r="J11" s="129"/>
      <c r="K11" s="129"/>
      <c r="L11" s="129"/>
      <c r="M11" s="129"/>
      <c r="N11" s="129"/>
    </row>
    <row r="12" spans="1:14" x14ac:dyDescent="0.2">
      <c r="A12" s="134">
        <v>10</v>
      </c>
      <c r="B12" s="4">
        <v>0.51216666666666655</v>
      </c>
      <c r="D12" s="136">
        <v>10</v>
      </c>
      <c r="E12" s="10">
        <v>0.37999999999999995</v>
      </c>
      <c r="H12" s="129"/>
      <c r="I12" s="129"/>
      <c r="J12" s="129"/>
      <c r="K12" s="129"/>
      <c r="L12" s="129"/>
      <c r="M12" s="129"/>
      <c r="N12" s="129"/>
    </row>
    <row r="13" spans="1:14" x14ac:dyDescent="0.2">
      <c r="A13" s="136">
        <v>11</v>
      </c>
      <c r="B13" s="10">
        <v>0.35733333333333328</v>
      </c>
      <c r="D13" s="135"/>
      <c r="E13" s="135"/>
      <c r="F13" s="135"/>
      <c r="H13" s="129"/>
      <c r="I13" s="129"/>
      <c r="J13" s="129"/>
      <c r="K13" s="129"/>
      <c r="L13" s="129"/>
      <c r="M13" s="129"/>
      <c r="N13" s="129"/>
    </row>
    <row r="14" spans="1:14" x14ac:dyDescent="0.2">
      <c r="A14" s="135"/>
      <c r="B14" s="135"/>
      <c r="C14" s="135"/>
      <c r="D14" s="135"/>
      <c r="E14" s="135"/>
      <c r="F14" s="135"/>
      <c r="G14" s="135"/>
      <c r="H14" s="129"/>
      <c r="I14" s="129"/>
      <c r="J14" s="129"/>
      <c r="K14" s="129"/>
      <c r="L14" s="129"/>
      <c r="M14" s="129"/>
      <c r="N14" s="129"/>
    </row>
    <row r="15" spans="1:14" x14ac:dyDescent="0.2">
      <c r="A15" s="135"/>
      <c r="B15" s="135"/>
      <c r="C15" s="135"/>
      <c r="D15" s="135"/>
      <c r="E15" s="135"/>
      <c r="F15" s="135"/>
      <c r="G15" s="135"/>
      <c r="H15" s="129"/>
      <c r="I15" s="129"/>
      <c r="J15" s="129"/>
      <c r="K15" s="129"/>
      <c r="L15" s="129"/>
      <c r="M15" s="129"/>
      <c r="N15" s="129"/>
    </row>
    <row r="16" spans="1:14" x14ac:dyDescent="0.2">
      <c r="A16" s="135"/>
      <c r="B16" s="135"/>
      <c r="C16" s="135"/>
      <c r="D16" s="135"/>
      <c r="E16" s="135"/>
      <c r="F16" s="135"/>
      <c r="G16" s="135"/>
      <c r="H16" s="129"/>
      <c r="I16" s="129"/>
      <c r="J16" s="129"/>
      <c r="K16" s="129"/>
      <c r="L16" s="129"/>
      <c r="M16" s="129"/>
      <c r="N16" s="129"/>
    </row>
    <row r="17" spans="1:14" x14ac:dyDescent="0.2">
      <c r="A17" s="135"/>
      <c r="B17" s="135"/>
      <c r="C17" s="135"/>
      <c r="D17" s="135"/>
      <c r="E17" s="135"/>
      <c r="F17" s="135"/>
      <c r="G17" s="135"/>
      <c r="H17" s="129"/>
      <c r="I17" s="129"/>
      <c r="J17" s="129"/>
      <c r="K17" s="129"/>
      <c r="L17" s="129"/>
      <c r="M17" s="129"/>
      <c r="N17" s="129"/>
    </row>
    <row r="18" spans="1:14" x14ac:dyDescent="0.2">
      <c r="A18" s="135"/>
      <c r="B18" s="135"/>
      <c r="C18" s="135"/>
      <c r="D18" s="135"/>
      <c r="E18" s="135"/>
      <c r="F18" s="135"/>
      <c r="G18" s="135"/>
      <c r="H18" s="129"/>
      <c r="I18" s="129"/>
      <c r="J18" s="129"/>
      <c r="K18" s="129"/>
      <c r="L18" s="129"/>
      <c r="M18" s="129"/>
      <c r="N18" s="129"/>
    </row>
    <row r="19" spans="1:14" x14ac:dyDescent="0.2">
      <c r="A19" s="135"/>
      <c r="B19" s="135"/>
      <c r="C19" s="135"/>
      <c r="D19" s="135"/>
      <c r="E19" s="135"/>
      <c r="F19" s="135"/>
      <c r="G19" s="135"/>
      <c r="H19" s="129"/>
      <c r="I19" s="129"/>
      <c r="J19" s="129"/>
      <c r="K19" s="129"/>
      <c r="L19" s="129"/>
      <c r="M19" s="129"/>
      <c r="N19" s="129"/>
    </row>
    <row r="20" spans="1:14" x14ac:dyDescent="0.2">
      <c r="A20" s="135"/>
      <c r="B20" s="135"/>
      <c r="C20" s="135"/>
      <c r="D20" s="135"/>
      <c r="E20" s="135"/>
      <c r="F20" s="135"/>
      <c r="G20" s="135"/>
      <c r="H20" s="129"/>
      <c r="I20" s="129"/>
      <c r="J20" s="129"/>
      <c r="K20" s="129"/>
      <c r="L20" s="129"/>
      <c r="M20" s="129"/>
      <c r="N20" s="129"/>
    </row>
    <row r="21" spans="1:14" x14ac:dyDescent="0.2">
      <c r="A21" s="135"/>
      <c r="B21" s="135"/>
      <c r="C21" s="135"/>
      <c r="D21" s="135"/>
      <c r="E21" s="135"/>
      <c r="F21" s="135"/>
      <c r="G21" s="135"/>
      <c r="H21" s="129"/>
      <c r="I21" s="129"/>
      <c r="J21" s="129"/>
      <c r="K21" s="129"/>
      <c r="L21" s="129"/>
      <c r="M21" s="129"/>
      <c r="N21" s="129"/>
    </row>
    <row r="22" spans="1:14" x14ac:dyDescent="0.2">
      <c r="A22" s="135"/>
      <c r="B22" s="135"/>
      <c r="C22" s="135"/>
      <c r="D22" s="135"/>
      <c r="E22" s="135"/>
      <c r="F22" s="135"/>
      <c r="G22" s="135"/>
      <c r="H22" s="129"/>
      <c r="I22" s="129"/>
      <c r="J22" s="129"/>
      <c r="K22" s="129"/>
      <c r="L22" s="129"/>
      <c r="M22" s="129"/>
      <c r="N22" s="129"/>
    </row>
    <row r="23" spans="1:14" x14ac:dyDescent="0.2">
      <c r="A23" s="135"/>
      <c r="B23" s="135"/>
      <c r="C23" s="135"/>
      <c r="D23" s="135"/>
      <c r="E23" s="135"/>
      <c r="F23" s="135"/>
      <c r="G23" s="135"/>
      <c r="H23" s="129"/>
      <c r="I23" s="129"/>
      <c r="J23" s="129"/>
      <c r="K23" s="129"/>
      <c r="L23" s="129"/>
      <c r="M23" s="129"/>
      <c r="N23" s="129"/>
    </row>
    <row r="24" spans="1:14" x14ac:dyDescent="0.2">
      <c r="A24" s="135"/>
      <c r="B24" s="135"/>
      <c r="C24" s="135"/>
      <c r="D24" s="135"/>
      <c r="E24" s="135"/>
      <c r="F24" s="135"/>
      <c r="G24" s="135"/>
      <c r="H24" s="129"/>
      <c r="I24" s="129"/>
      <c r="J24" s="129"/>
      <c r="K24" s="129"/>
      <c r="L24" s="129"/>
      <c r="M24" s="129"/>
      <c r="N24" s="129"/>
    </row>
    <row r="25" spans="1:14" x14ac:dyDescent="0.2">
      <c r="A25" s="135"/>
      <c r="B25" s="135"/>
      <c r="C25" s="135"/>
      <c r="D25" s="135"/>
      <c r="E25" s="135"/>
      <c r="F25" s="135"/>
      <c r="G25" s="135"/>
      <c r="H25" s="129"/>
      <c r="I25" s="129"/>
      <c r="J25" s="129"/>
      <c r="K25" s="129"/>
      <c r="L25" s="129"/>
      <c r="M25" s="129"/>
      <c r="N25" s="129"/>
    </row>
    <row r="26" spans="1:14" x14ac:dyDescent="0.2">
      <c r="A26" s="135"/>
      <c r="B26" s="135"/>
      <c r="C26" s="135"/>
      <c r="D26" s="135"/>
      <c r="E26" s="135"/>
      <c r="F26" s="135"/>
      <c r="G26" s="135"/>
      <c r="H26" s="129"/>
      <c r="I26" s="129"/>
      <c r="J26" s="129"/>
      <c r="K26" s="129"/>
      <c r="L26" s="129"/>
      <c r="M26" s="129"/>
      <c r="N26" s="129"/>
    </row>
    <row r="27" spans="1:14" x14ac:dyDescent="0.2">
      <c r="A27" s="135"/>
      <c r="B27" s="135"/>
      <c r="C27" s="135"/>
      <c r="D27" s="135"/>
      <c r="E27" s="135"/>
      <c r="F27" s="135"/>
      <c r="G27" s="135"/>
      <c r="H27" s="129"/>
      <c r="I27" s="129"/>
      <c r="J27" s="129"/>
      <c r="K27" s="129"/>
      <c r="L27" s="129"/>
      <c r="M27" s="129"/>
      <c r="N27" s="129"/>
    </row>
    <row r="28" spans="1:14" x14ac:dyDescent="0.2">
      <c r="A28" s="135"/>
      <c r="B28" s="135"/>
      <c r="C28" s="135"/>
      <c r="D28" s="135"/>
      <c r="E28" s="135"/>
      <c r="F28" s="135"/>
      <c r="G28" s="135"/>
      <c r="H28" s="129"/>
      <c r="I28" s="129"/>
      <c r="J28" s="129"/>
      <c r="K28" s="129"/>
      <c r="L28" s="129"/>
      <c r="M28" s="129"/>
      <c r="N28" s="129"/>
    </row>
    <row r="29" spans="1:14" x14ac:dyDescent="0.2">
      <c r="A29" s="135"/>
      <c r="B29" s="135"/>
      <c r="C29" s="135"/>
      <c r="D29" s="135"/>
      <c r="E29" s="135"/>
      <c r="F29" s="135"/>
      <c r="G29" s="135"/>
      <c r="H29" s="129"/>
      <c r="I29" s="129"/>
      <c r="J29" s="129"/>
      <c r="K29" s="129"/>
      <c r="L29" s="129"/>
      <c r="M29" s="129"/>
      <c r="N29" s="129"/>
    </row>
    <row r="30" spans="1:14" x14ac:dyDescent="0.2">
      <c r="A30" s="135"/>
      <c r="B30" s="135"/>
      <c r="C30" s="135"/>
      <c r="D30" s="135"/>
      <c r="E30" s="135"/>
      <c r="F30" s="135"/>
      <c r="G30" s="135"/>
      <c r="H30" s="129"/>
      <c r="I30" s="129"/>
      <c r="J30" s="129"/>
      <c r="K30" s="129"/>
      <c r="L30" s="129"/>
      <c r="M30" s="129"/>
      <c r="N30" s="129"/>
    </row>
    <row r="31" spans="1:14" x14ac:dyDescent="0.2">
      <c r="A31" s="135"/>
      <c r="B31" s="135"/>
      <c r="C31" s="135"/>
      <c r="D31" s="135"/>
      <c r="E31" s="135"/>
      <c r="F31" s="135"/>
      <c r="G31" s="135"/>
      <c r="H31" s="129"/>
      <c r="I31" s="129"/>
      <c r="J31" s="129"/>
      <c r="K31" s="129"/>
      <c r="L31" s="129"/>
      <c r="M31" s="129"/>
      <c r="N31" s="129"/>
    </row>
    <row r="32" spans="1:14" x14ac:dyDescent="0.2">
      <c r="A32" s="135"/>
      <c r="B32" s="135"/>
      <c r="C32" s="135"/>
      <c r="D32" s="135"/>
      <c r="E32" s="135"/>
      <c r="F32" s="135"/>
      <c r="G32" s="135"/>
      <c r="H32" s="129"/>
      <c r="I32" s="129"/>
      <c r="J32" s="129"/>
      <c r="K32" s="129"/>
      <c r="L32" s="129"/>
      <c r="M32" s="129"/>
      <c r="N32" s="129"/>
    </row>
    <row r="33" spans="1:14" x14ac:dyDescent="0.2">
      <c r="A33" s="135"/>
      <c r="B33" s="135"/>
      <c r="C33" s="135"/>
      <c r="D33" s="135"/>
      <c r="E33" s="135"/>
      <c r="F33" s="135"/>
      <c r="G33" s="135"/>
      <c r="H33" s="129"/>
      <c r="I33" s="129"/>
      <c r="J33" s="129"/>
      <c r="K33" s="129"/>
      <c r="L33" s="129"/>
      <c r="M33" s="129"/>
      <c r="N33" s="129"/>
    </row>
    <row r="34" spans="1:14" x14ac:dyDescent="0.2">
      <c r="A34" s="135"/>
      <c r="B34" s="135"/>
      <c r="C34" s="135"/>
      <c r="D34" s="135"/>
      <c r="E34" s="135"/>
      <c r="F34" s="135"/>
      <c r="G34" s="135"/>
      <c r="H34" s="129"/>
      <c r="I34" s="129"/>
      <c r="J34" s="129"/>
      <c r="K34" s="129"/>
      <c r="L34" s="129"/>
      <c r="M34" s="129"/>
      <c r="N34" s="129"/>
    </row>
    <row r="35" spans="1:14" x14ac:dyDescent="0.2">
      <c r="A35" s="135"/>
      <c r="B35" s="135"/>
      <c r="C35" s="135"/>
      <c r="D35" s="135"/>
      <c r="E35" s="135"/>
      <c r="F35" s="135"/>
      <c r="G35" s="135"/>
      <c r="H35" s="129"/>
      <c r="I35" s="129"/>
      <c r="J35" s="129"/>
      <c r="K35" s="129"/>
      <c r="L35" s="129"/>
      <c r="M35" s="129"/>
      <c r="N35" s="129"/>
    </row>
    <row r="36" spans="1:14" x14ac:dyDescent="0.2">
      <c r="A36" s="135"/>
      <c r="B36" s="135"/>
      <c r="C36" s="135"/>
      <c r="D36" s="135"/>
      <c r="E36" s="135"/>
      <c r="F36" s="135"/>
      <c r="G36" s="135"/>
      <c r="H36" s="129"/>
      <c r="I36" s="129"/>
      <c r="J36" s="129"/>
      <c r="K36" s="129"/>
      <c r="L36" s="129"/>
      <c r="M36" s="129"/>
      <c r="N36" s="129"/>
    </row>
    <row r="37" spans="1:14" x14ac:dyDescent="0.2">
      <c r="A37" s="135"/>
      <c r="B37" s="135"/>
      <c r="C37" s="135"/>
      <c r="D37" s="135"/>
      <c r="E37" s="135"/>
      <c r="F37" s="135"/>
      <c r="G37" s="135"/>
      <c r="H37" s="129"/>
      <c r="I37" s="129"/>
      <c r="J37" s="129"/>
      <c r="K37" s="129"/>
      <c r="L37" s="129"/>
      <c r="M37" s="129"/>
      <c r="N37" s="129"/>
    </row>
    <row r="38" spans="1:14" x14ac:dyDescent="0.2">
      <c r="A38" s="135"/>
      <c r="B38" s="135"/>
      <c r="C38" s="135"/>
      <c r="D38" s="135"/>
      <c r="E38" s="135"/>
      <c r="F38" s="135"/>
      <c r="G38" s="135"/>
      <c r="H38" s="129"/>
      <c r="I38" s="129"/>
      <c r="J38" s="129"/>
      <c r="K38" s="129"/>
      <c r="L38" s="129"/>
      <c r="M38" s="129"/>
      <c r="N38" s="129"/>
    </row>
    <row r="39" spans="1:14" x14ac:dyDescent="0.2">
      <c r="A39" s="135"/>
      <c r="B39" s="135"/>
      <c r="C39" s="135"/>
      <c r="D39" s="135"/>
      <c r="E39" s="135"/>
      <c r="F39" s="135"/>
      <c r="G39" s="135"/>
      <c r="H39" s="129"/>
      <c r="I39" s="129"/>
      <c r="J39" s="129"/>
      <c r="K39" s="129"/>
      <c r="L39" s="129"/>
      <c r="M39" s="129"/>
      <c r="N39" s="129"/>
    </row>
    <row r="40" spans="1:14" x14ac:dyDescent="0.2">
      <c r="A40" s="135"/>
      <c r="B40" s="135"/>
      <c r="C40" s="135"/>
      <c r="D40" s="135"/>
      <c r="E40" s="135"/>
      <c r="F40" s="135"/>
      <c r="G40" s="135"/>
      <c r="H40" s="129"/>
      <c r="I40" s="129"/>
      <c r="J40" s="129"/>
      <c r="K40" s="129"/>
      <c r="L40" s="129"/>
      <c r="M40" s="129"/>
      <c r="N40" s="129"/>
    </row>
    <row r="41" spans="1:14" x14ac:dyDescent="0.2">
      <c r="A41" s="135"/>
      <c r="B41" s="135"/>
      <c r="C41" s="135"/>
      <c r="D41" s="135"/>
      <c r="E41" s="135"/>
      <c r="F41" s="135"/>
      <c r="G41" s="135"/>
      <c r="H41" s="129"/>
      <c r="I41" s="129"/>
      <c r="J41" s="129"/>
      <c r="K41" s="129"/>
      <c r="L41" s="129"/>
      <c r="M41" s="129"/>
      <c r="N41" s="129"/>
    </row>
    <row r="42" spans="1:14" x14ac:dyDescent="0.2">
      <c r="A42" s="135"/>
      <c r="B42" s="135"/>
      <c r="C42" s="135"/>
      <c r="D42" s="135"/>
      <c r="E42" s="135"/>
      <c r="F42" s="135"/>
      <c r="G42" s="135"/>
      <c r="H42" s="129"/>
      <c r="I42" s="129"/>
      <c r="J42" s="129"/>
      <c r="K42" s="129"/>
      <c r="L42" s="129"/>
      <c r="M42" s="129"/>
      <c r="N42" s="129"/>
    </row>
    <row r="43" spans="1:14" x14ac:dyDescent="0.2">
      <c r="A43" s="135"/>
      <c r="B43" s="135"/>
      <c r="C43" s="135"/>
      <c r="D43" s="135"/>
      <c r="E43" s="135"/>
      <c r="F43" s="135"/>
      <c r="G43" s="135"/>
      <c r="H43" s="129"/>
      <c r="I43" s="129"/>
      <c r="J43" s="129"/>
      <c r="K43" s="129"/>
      <c r="L43" s="129"/>
      <c r="M43" s="129"/>
      <c r="N43" s="129"/>
    </row>
    <row r="44" spans="1:14" x14ac:dyDescent="0.2">
      <c r="A44" s="135"/>
      <c r="B44" s="135"/>
      <c r="C44" s="135"/>
      <c r="D44" s="135"/>
      <c r="E44" s="135"/>
      <c r="F44" s="135"/>
      <c r="G44" s="135"/>
      <c r="H44" s="129"/>
      <c r="I44" s="129"/>
      <c r="J44" s="129"/>
      <c r="K44" s="129"/>
      <c r="L44" s="129"/>
      <c r="M44" s="129"/>
      <c r="N44" s="129"/>
    </row>
    <row r="45" spans="1:14" x14ac:dyDescent="0.2">
      <c r="A45" s="135"/>
      <c r="B45" s="135"/>
      <c r="C45" s="135"/>
      <c r="D45" s="135"/>
      <c r="E45" s="135"/>
      <c r="F45" s="135"/>
      <c r="G45" s="135"/>
      <c r="H45" s="129"/>
      <c r="I45" s="129"/>
      <c r="J45" s="129"/>
      <c r="K45" s="129"/>
      <c r="L45" s="129"/>
      <c r="M45" s="129"/>
      <c r="N45" s="129"/>
    </row>
    <row r="46" spans="1:14" x14ac:dyDescent="0.2">
      <c r="A46" s="135"/>
      <c r="B46" s="135"/>
      <c r="C46" s="135"/>
      <c r="D46" s="135"/>
      <c r="E46" s="135"/>
      <c r="F46" s="135"/>
      <c r="G46" s="135"/>
      <c r="H46" s="129"/>
      <c r="I46" s="129"/>
      <c r="J46" s="129"/>
      <c r="K46" s="129"/>
      <c r="L46" s="129"/>
      <c r="M46" s="129"/>
      <c r="N46" s="129"/>
    </row>
    <row r="47" spans="1:14" x14ac:dyDescent="0.2">
      <c r="A47" s="135"/>
      <c r="B47" s="135"/>
      <c r="C47" s="135"/>
      <c r="D47" s="135"/>
      <c r="E47" s="135"/>
      <c r="F47" s="135"/>
      <c r="G47" s="135"/>
      <c r="H47" s="129"/>
      <c r="I47" s="129"/>
      <c r="J47" s="129"/>
      <c r="K47" s="129"/>
      <c r="L47" s="129"/>
      <c r="M47" s="129"/>
      <c r="N47" s="129"/>
    </row>
    <row r="48" spans="1:14" x14ac:dyDescent="0.2">
      <c r="A48" s="135"/>
      <c r="B48" s="135"/>
      <c r="C48" s="135"/>
      <c r="D48" s="135"/>
      <c r="E48" s="135"/>
      <c r="F48" s="135"/>
      <c r="G48" s="135"/>
      <c r="H48" s="129"/>
      <c r="I48" s="129"/>
      <c r="J48" s="129"/>
      <c r="K48" s="129"/>
      <c r="L48" s="129"/>
      <c r="M48" s="129"/>
      <c r="N48" s="129"/>
    </row>
    <row r="49" spans="1:14" x14ac:dyDescent="0.2">
      <c r="A49" s="135"/>
      <c r="B49" s="135"/>
      <c r="C49" s="135"/>
      <c r="D49" s="135"/>
      <c r="E49" s="135"/>
      <c r="F49" s="135"/>
      <c r="G49" s="135"/>
      <c r="H49" s="129"/>
      <c r="I49" s="129"/>
      <c r="J49" s="129"/>
      <c r="K49" s="129"/>
      <c r="L49" s="129"/>
      <c r="M49" s="129"/>
      <c r="N49" s="129"/>
    </row>
    <row r="50" spans="1:14" x14ac:dyDescent="0.2">
      <c r="A50" s="135"/>
      <c r="B50" s="135"/>
      <c r="C50" s="135"/>
      <c r="D50" s="135"/>
      <c r="E50" s="135"/>
      <c r="F50" s="135"/>
      <c r="G50" s="135"/>
      <c r="H50" s="129"/>
      <c r="I50" s="129"/>
      <c r="J50" s="129"/>
      <c r="K50" s="129"/>
      <c r="L50" s="129"/>
      <c r="M50" s="129"/>
      <c r="N50" s="129"/>
    </row>
    <row r="51" spans="1:14" x14ac:dyDescent="0.2">
      <c r="A51" s="135"/>
      <c r="B51" s="135"/>
      <c r="C51" s="135"/>
      <c r="D51" s="135"/>
      <c r="E51" s="135"/>
      <c r="F51" s="135"/>
      <c r="G51" s="135"/>
      <c r="H51" s="129"/>
      <c r="I51" s="129"/>
      <c r="J51" s="129"/>
      <c r="K51" s="129"/>
      <c r="L51" s="129"/>
      <c r="M51" s="129"/>
      <c r="N51" s="129"/>
    </row>
    <row r="52" spans="1:14" x14ac:dyDescent="0.2">
      <c r="A52" s="135"/>
      <c r="B52" s="135"/>
      <c r="C52" s="135"/>
      <c r="D52" s="135"/>
      <c r="E52" s="135"/>
      <c r="F52" s="135"/>
      <c r="G52" s="135"/>
      <c r="H52" s="129"/>
      <c r="I52" s="129"/>
      <c r="J52" s="129"/>
      <c r="K52" s="129"/>
      <c r="L52" s="129"/>
      <c r="M52" s="129"/>
      <c r="N52" s="129"/>
    </row>
    <row r="53" spans="1:14" x14ac:dyDescent="0.2">
      <c r="A53" s="135"/>
      <c r="B53" s="135"/>
      <c r="C53" s="135"/>
      <c r="D53" s="135"/>
      <c r="E53" s="135"/>
      <c r="F53" s="135"/>
      <c r="G53" s="135"/>
      <c r="H53" s="129"/>
      <c r="I53" s="129"/>
      <c r="J53" s="129"/>
      <c r="K53" s="129"/>
      <c r="L53" s="129"/>
      <c r="M53" s="129"/>
      <c r="N53" s="129"/>
    </row>
    <row r="54" spans="1:14" x14ac:dyDescent="0.2">
      <c r="A54" s="135"/>
      <c r="B54" s="135"/>
      <c r="C54" s="135"/>
      <c r="D54" s="135"/>
      <c r="E54" s="135"/>
      <c r="F54" s="135"/>
      <c r="G54" s="135"/>
      <c r="H54" s="129"/>
      <c r="I54" s="129"/>
      <c r="J54" s="129"/>
      <c r="K54" s="129"/>
      <c r="L54" s="129"/>
      <c r="M54" s="129"/>
      <c r="N54" s="129"/>
    </row>
    <row r="55" spans="1:14" x14ac:dyDescent="0.2">
      <c r="A55" s="135"/>
      <c r="B55" s="135"/>
      <c r="C55" s="135"/>
      <c r="D55" s="135"/>
      <c r="E55" s="135"/>
      <c r="F55" s="135"/>
      <c r="G55" s="135"/>
      <c r="H55" s="129"/>
      <c r="I55" s="129"/>
      <c r="J55" s="129"/>
      <c r="K55" s="129"/>
      <c r="L55" s="129"/>
      <c r="M55" s="129"/>
      <c r="N55" s="129"/>
    </row>
    <row r="56" spans="1:14" x14ac:dyDescent="0.2">
      <c r="A56" s="135"/>
      <c r="B56" s="135"/>
      <c r="C56" s="135"/>
      <c r="D56" s="135"/>
      <c r="E56" s="135"/>
      <c r="F56" s="135"/>
      <c r="G56" s="135"/>
      <c r="H56" s="129"/>
      <c r="I56" s="129"/>
      <c r="J56" s="129"/>
      <c r="K56" s="129"/>
      <c r="L56" s="129"/>
      <c r="M56" s="129"/>
      <c r="N56" s="129"/>
    </row>
    <row r="57" spans="1:14" x14ac:dyDescent="0.2">
      <c r="A57" s="135"/>
      <c r="B57" s="135"/>
      <c r="C57" s="135"/>
      <c r="D57" s="135"/>
      <c r="E57" s="135"/>
      <c r="F57" s="135"/>
      <c r="G57" s="135"/>
      <c r="H57" s="129"/>
      <c r="I57" s="129"/>
      <c r="J57" s="129"/>
      <c r="K57" s="129"/>
      <c r="L57" s="129"/>
      <c r="M57" s="129"/>
      <c r="N57" s="129"/>
    </row>
    <row r="58" spans="1:14" x14ac:dyDescent="0.2">
      <c r="A58" s="135"/>
      <c r="B58" s="135"/>
      <c r="C58" s="135"/>
      <c r="D58" s="135"/>
      <c r="E58" s="135"/>
      <c r="F58" s="135"/>
      <c r="G58" s="135"/>
      <c r="H58" s="129"/>
      <c r="I58" s="129"/>
      <c r="J58" s="129"/>
      <c r="K58" s="129"/>
      <c r="L58" s="129"/>
      <c r="M58" s="129"/>
      <c r="N58" s="129"/>
    </row>
    <row r="59" spans="1:14" x14ac:dyDescent="0.2">
      <c r="A59" s="135"/>
      <c r="B59" s="135"/>
      <c r="C59" s="135"/>
      <c r="D59" s="135"/>
      <c r="E59" s="135"/>
      <c r="F59" s="135"/>
      <c r="G59" s="135"/>
      <c r="H59" s="129"/>
      <c r="I59" s="129"/>
      <c r="J59" s="129"/>
      <c r="K59" s="129"/>
      <c r="L59" s="129"/>
      <c r="M59" s="129"/>
      <c r="N59" s="129"/>
    </row>
    <row r="60" spans="1:14" x14ac:dyDescent="0.2">
      <c r="A60" s="135"/>
      <c r="B60" s="135"/>
      <c r="C60" s="135"/>
      <c r="D60" s="135"/>
      <c r="E60" s="135"/>
      <c r="F60" s="135"/>
      <c r="G60" s="135"/>
      <c r="H60" s="129"/>
      <c r="I60" s="129"/>
      <c r="J60" s="129"/>
      <c r="K60" s="129"/>
      <c r="L60" s="129"/>
      <c r="M60" s="129"/>
      <c r="N60" s="129"/>
    </row>
    <row r="61" spans="1:14" x14ac:dyDescent="0.2">
      <c r="A61" s="135"/>
      <c r="B61" s="135"/>
      <c r="C61" s="135"/>
      <c r="D61" s="135"/>
      <c r="E61" s="135"/>
      <c r="F61" s="135"/>
      <c r="G61" s="135"/>
      <c r="H61" s="129"/>
      <c r="I61" s="129"/>
      <c r="J61" s="129"/>
      <c r="K61" s="129"/>
      <c r="L61" s="129"/>
      <c r="M61" s="129"/>
      <c r="N61" s="129"/>
    </row>
    <row r="62" spans="1:14" x14ac:dyDescent="0.2">
      <c r="A62" s="135"/>
      <c r="B62" s="135"/>
      <c r="C62" s="135"/>
      <c r="D62" s="135"/>
      <c r="E62" s="135"/>
      <c r="F62" s="135"/>
      <c r="G62" s="135"/>
      <c r="H62" s="129"/>
      <c r="I62" s="129"/>
      <c r="J62" s="129"/>
      <c r="K62" s="129"/>
      <c r="L62" s="129"/>
      <c r="M62" s="129"/>
      <c r="N62" s="129"/>
    </row>
    <row r="63" spans="1:14" x14ac:dyDescent="0.2">
      <c r="A63" s="135"/>
      <c r="B63" s="135"/>
      <c r="C63" s="135"/>
      <c r="D63" s="135"/>
      <c r="E63" s="135"/>
      <c r="F63" s="135"/>
      <c r="G63" s="135"/>
      <c r="H63" s="129"/>
      <c r="I63" s="129"/>
      <c r="J63" s="129"/>
      <c r="K63" s="129"/>
      <c r="L63" s="129"/>
      <c r="M63" s="129"/>
      <c r="N63" s="129"/>
    </row>
    <row r="64" spans="1:14" x14ac:dyDescent="0.2">
      <c r="A64" s="135"/>
      <c r="B64" s="135"/>
      <c r="C64" s="135"/>
      <c r="D64" s="135"/>
      <c r="E64" s="135"/>
      <c r="F64" s="135"/>
      <c r="G64" s="135"/>
      <c r="H64" s="129"/>
      <c r="I64" s="129"/>
      <c r="J64" s="129"/>
      <c r="K64" s="129"/>
      <c r="L64" s="129"/>
      <c r="M64" s="129"/>
      <c r="N64" s="129"/>
    </row>
    <row r="65" spans="1:14" x14ac:dyDescent="0.2">
      <c r="A65" s="135"/>
      <c r="B65" s="135"/>
      <c r="C65" s="135"/>
      <c r="D65" s="135"/>
      <c r="E65" s="135"/>
      <c r="F65" s="135"/>
      <c r="G65" s="135"/>
      <c r="H65" s="129"/>
      <c r="I65" s="129"/>
      <c r="J65" s="129"/>
      <c r="K65" s="129"/>
      <c r="L65" s="129"/>
      <c r="M65" s="129"/>
      <c r="N65" s="129"/>
    </row>
    <row r="66" spans="1:14" x14ac:dyDescent="0.2">
      <c r="A66" s="135"/>
      <c r="B66" s="135"/>
      <c r="C66" s="135"/>
      <c r="D66" s="135"/>
      <c r="E66" s="135"/>
      <c r="F66" s="135"/>
      <c r="G66" s="135"/>
      <c r="H66" s="129"/>
      <c r="I66" s="129"/>
      <c r="J66" s="129"/>
      <c r="K66" s="129"/>
      <c r="L66" s="129"/>
      <c r="M66" s="129"/>
      <c r="N66" s="129"/>
    </row>
    <row r="67" spans="1:14" x14ac:dyDescent="0.2">
      <c r="A67" s="135"/>
      <c r="B67" s="135"/>
      <c r="C67" s="135"/>
      <c r="D67" s="135"/>
      <c r="E67" s="135"/>
      <c r="F67" s="135"/>
      <c r="G67" s="135"/>
      <c r="H67" s="129"/>
      <c r="I67" s="129"/>
      <c r="J67" s="129"/>
      <c r="K67" s="129"/>
      <c r="L67" s="129"/>
      <c r="M67" s="129"/>
      <c r="N67" s="129"/>
    </row>
    <row r="68" spans="1:14" x14ac:dyDescent="0.2">
      <c r="A68" s="135"/>
      <c r="B68" s="135"/>
      <c r="C68" s="135"/>
      <c r="D68" s="135"/>
      <c r="E68" s="135"/>
      <c r="F68" s="135"/>
      <c r="G68" s="135"/>
      <c r="H68" s="129"/>
      <c r="I68" s="129"/>
      <c r="J68" s="129"/>
      <c r="K68" s="129"/>
      <c r="L68" s="129"/>
      <c r="M68" s="129"/>
      <c r="N68" s="129"/>
    </row>
    <row r="69" spans="1:14" x14ac:dyDescent="0.2">
      <c r="A69" s="135"/>
      <c r="B69" s="135"/>
      <c r="C69" s="135"/>
      <c r="D69" s="135"/>
      <c r="E69" s="135"/>
      <c r="F69" s="135"/>
      <c r="G69" s="135"/>
      <c r="H69" s="129"/>
      <c r="I69" s="129"/>
      <c r="J69" s="129"/>
      <c r="K69" s="129"/>
      <c r="L69" s="129"/>
      <c r="M69" s="129"/>
      <c r="N69" s="129"/>
    </row>
    <row r="70" spans="1:14" x14ac:dyDescent="0.2">
      <c r="A70" s="135"/>
      <c r="B70" s="135"/>
      <c r="C70" s="135"/>
      <c r="D70" s="135"/>
      <c r="E70" s="135"/>
      <c r="F70" s="135"/>
      <c r="G70" s="135"/>
      <c r="H70" s="129"/>
      <c r="I70" s="129"/>
      <c r="J70" s="129"/>
      <c r="K70" s="129"/>
      <c r="L70" s="129"/>
      <c r="M70" s="129"/>
      <c r="N70" s="129"/>
    </row>
    <row r="71" spans="1:14" x14ac:dyDescent="0.2">
      <c r="A71" s="135"/>
      <c r="B71" s="135"/>
      <c r="C71" s="135"/>
      <c r="D71" s="135"/>
      <c r="E71" s="135"/>
      <c r="F71" s="135"/>
      <c r="G71" s="135"/>
      <c r="H71" s="129"/>
      <c r="I71" s="129"/>
      <c r="J71" s="129"/>
      <c r="K71" s="129"/>
      <c r="L71" s="129"/>
      <c r="M71" s="129"/>
      <c r="N71" s="129"/>
    </row>
    <row r="72" spans="1:14" x14ac:dyDescent="0.2">
      <c r="A72" s="135"/>
      <c r="B72" s="135"/>
      <c r="C72" s="135"/>
      <c r="D72" s="135"/>
      <c r="E72" s="135"/>
      <c r="F72" s="135"/>
      <c r="G72" s="135"/>
      <c r="H72" s="129"/>
      <c r="I72" s="129"/>
      <c r="J72" s="129"/>
      <c r="K72" s="129"/>
      <c r="L72" s="129"/>
      <c r="M72" s="129"/>
      <c r="N72" s="129"/>
    </row>
    <row r="73" spans="1:14" x14ac:dyDescent="0.2">
      <c r="A73" s="135"/>
      <c r="B73" s="135"/>
      <c r="C73" s="135"/>
      <c r="D73" s="129"/>
      <c r="E73" s="135"/>
      <c r="F73" s="135"/>
      <c r="G73" s="135"/>
      <c r="H73" s="129"/>
      <c r="I73" s="129"/>
      <c r="J73" s="129"/>
      <c r="K73" s="129"/>
      <c r="L73" s="129"/>
      <c r="M73" s="129"/>
      <c r="N73" s="129"/>
    </row>
    <row r="74" spans="1:14" x14ac:dyDescent="0.2">
      <c r="A74" s="135"/>
      <c r="B74" s="135"/>
      <c r="C74" s="135"/>
      <c r="D74" s="129"/>
      <c r="E74" s="135"/>
      <c r="F74" s="135"/>
      <c r="G74" s="135"/>
      <c r="H74" s="129"/>
      <c r="I74" s="129"/>
      <c r="J74" s="129"/>
      <c r="K74" s="129"/>
      <c r="L74" s="129"/>
      <c r="M74" s="129"/>
      <c r="N74" s="129"/>
    </row>
    <row r="75" spans="1:14" x14ac:dyDescent="0.2">
      <c r="A75" s="135"/>
      <c r="B75" s="135"/>
      <c r="C75" s="135"/>
      <c r="D75" s="129"/>
      <c r="E75" s="135"/>
      <c r="F75" s="135"/>
      <c r="G75" s="135"/>
      <c r="H75" s="129"/>
      <c r="I75" s="129"/>
      <c r="J75" s="129"/>
      <c r="K75" s="129"/>
      <c r="L75" s="129"/>
      <c r="M75" s="129"/>
      <c r="N75" s="129"/>
    </row>
    <row r="76" spans="1:14" x14ac:dyDescent="0.2">
      <c r="A76" s="135"/>
      <c r="B76" s="135"/>
      <c r="C76" s="135"/>
      <c r="D76" s="129"/>
      <c r="E76" s="135"/>
      <c r="F76" s="135"/>
      <c r="G76" s="135"/>
    </row>
    <row r="77" spans="1:14" x14ac:dyDescent="0.2">
      <c r="A77" s="135"/>
      <c r="B77" s="135"/>
      <c r="D77" s="129"/>
    </row>
    <row r="78" spans="1:14" x14ac:dyDescent="0.2">
      <c r="A78" s="135"/>
      <c r="B78" s="135"/>
      <c r="D78" s="129"/>
    </row>
    <row r="79" spans="1:14" x14ac:dyDescent="0.2">
      <c r="A79" s="135"/>
      <c r="B79" s="135"/>
      <c r="D79" s="129"/>
    </row>
    <row r="80" spans="1:14" x14ac:dyDescent="0.2">
      <c r="A80" s="135"/>
      <c r="B80" s="135"/>
      <c r="D80" s="129"/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C891-0E75-8344-8458-36D23AED2209}">
  <dimension ref="A1:K27"/>
  <sheetViews>
    <sheetView workbookViewId="0">
      <selection activeCell="F6" sqref="F6"/>
    </sheetView>
  </sheetViews>
  <sheetFormatPr baseColWidth="10" defaultRowHeight="16" x14ac:dyDescent="0.2"/>
  <cols>
    <col min="1" max="1" width="8.33203125" style="95" bestFit="1" customWidth="1"/>
    <col min="2" max="2" width="22.33203125" style="95" bestFit="1" customWidth="1"/>
    <col min="3" max="4" width="8.33203125" style="95" bestFit="1" customWidth="1"/>
    <col min="5" max="5" width="22.33203125" style="95" bestFit="1" customWidth="1"/>
    <col min="6" max="6" width="58.33203125" style="95" bestFit="1" customWidth="1"/>
    <col min="7" max="7" width="13" style="95" bestFit="1" customWidth="1"/>
    <col min="8" max="8" width="8.33203125" style="95" bestFit="1" customWidth="1"/>
    <col min="9" max="9" width="22.33203125" style="95" bestFit="1" customWidth="1"/>
    <col min="10" max="16384" width="10.83203125" style="95"/>
  </cols>
  <sheetData>
    <row r="1" spans="1:11" x14ac:dyDescent="0.2">
      <c r="A1" s="151" t="s">
        <v>18</v>
      </c>
      <c r="B1" s="153"/>
      <c r="C1" s="24"/>
      <c r="D1" s="151" t="s">
        <v>19</v>
      </c>
      <c r="E1" s="153"/>
      <c r="G1" s="24"/>
      <c r="H1" s="24"/>
      <c r="I1" s="24"/>
      <c r="J1" s="24"/>
      <c r="K1" s="24"/>
    </row>
    <row r="2" spans="1:11" x14ac:dyDescent="0.2">
      <c r="A2" s="2" t="s">
        <v>16</v>
      </c>
      <c r="B2" s="2" t="s">
        <v>17</v>
      </c>
      <c r="D2" s="28" t="s">
        <v>16</v>
      </c>
      <c r="E2" s="2" t="s">
        <v>17</v>
      </c>
      <c r="G2" s="96"/>
      <c r="H2" s="96"/>
      <c r="I2" s="96"/>
      <c r="J2" s="96"/>
    </row>
    <row r="3" spans="1:11" x14ac:dyDescent="0.2">
      <c r="A3" s="86">
        <v>1</v>
      </c>
      <c r="B3" s="18">
        <v>40</v>
      </c>
      <c r="D3" s="89">
        <v>1</v>
      </c>
      <c r="E3" s="20">
        <v>81</v>
      </c>
      <c r="G3" s="96"/>
      <c r="H3" s="96"/>
      <c r="I3" s="96"/>
      <c r="J3" s="96"/>
    </row>
    <row r="4" spans="1:11" x14ac:dyDescent="0.2">
      <c r="A4" s="89">
        <v>2</v>
      </c>
      <c r="B4" s="20">
        <v>40</v>
      </c>
      <c r="D4" s="89">
        <v>2</v>
      </c>
      <c r="E4" s="20">
        <v>78</v>
      </c>
      <c r="G4" s="96"/>
      <c r="H4" s="96"/>
      <c r="I4" s="96"/>
      <c r="J4" s="96"/>
    </row>
    <row r="5" spans="1:11" x14ac:dyDescent="0.2">
      <c r="A5" s="89">
        <v>3</v>
      </c>
      <c r="B5" s="20">
        <v>38</v>
      </c>
      <c r="D5" s="89">
        <v>3</v>
      </c>
      <c r="E5" s="20">
        <v>82</v>
      </c>
    </row>
    <row r="6" spans="1:11" x14ac:dyDescent="0.2">
      <c r="A6" s="89">
        <v>4</v>
      </c>
      <c r="B6" s="20">
        <v>39</v>
      </c>
      <c r="D6" s="89">
        <v>4</v>
      </c>
      <c r="E6" s="20">
        <v>77</v>
      </c>
    </row>
    <row r="7" spans="1:11" x14ac:dyDescent="0.2">
      <c r="A7" s="89">
        <v>5</v>
      </c>
      <c r="B7" s="20">
        <v>40</v>
      </c>
      <c r="D7" s="89">
        <v>5</v>
      </c>
      <c r="E7" s="20">
        <v>83</v>
      </c>
    </row>
    <row r="8" spans="1:11" x14ac:dyDescent="0.2">
      <c r="A8" s="89">
        <v>6</v>
      </c>
      <c r="B8" s="20">
        <v>39</v>
      </c>
      <c r="D8" s="89">
        <v>6</v>
      </c>
      <c r="E8" s="20">
        <v>79</v>
      </c>
    </row>
    <row r="9" spans="1:11" x14ac:dyDescent="0.2">
      <c r="A9" s="89">
        <v>7</v>
      </c>
      <c r="B9" s="20">
        <v>40</v>
      </c>
      <c r="D9" s="89">
        <v>7</v>
      </c>
      <c r="E9" s="20">
        <v>78</v>
      </c>
    </row>
    <row r="10" spans="1:11" x14ac:dyDescent="0.2">
      <c r="A10" s="89">
        <v>8</v>
      </c>
      <c r="B10" s="20">
        <v>40</v>
      </c>
      <c r="D10" s="89">
        <v>8</v>
      </c>
      <c r="E10" s="20">
        <v>80</v>
      </c>
    </row>
    <row r="11" spans="1:11" x14ac:dyDescent="0.2">
      <c r="A11" s="89">
        <v>9</v>
      </c>
      <c r="B11" s="20">
        <v>40</v>
      </c>
      <c r="D11" s="89">
        <v>9</v>
      </c>
      <c r="E11" s="20">
        <v>78</v>
      </c>
    </row>
    <row r="12" spans="1:11" x14ac:dyDescent="0.2">
      <c r="A12" s="89">
        <v>10</v>
      </c>
      <c r="B12" s="20">
        <v>40</v>
      </c>
      <c r="D12" s="89">
        <v>10</v>
      </c>
      <c r="E12" s="20">
        <v>81</v>
      </c>
    </row>
    <row r="13" spans="1:11" x14ac:dyDescent="0.2">
      <c r="A13" s="89">
        <v>11</v>
      </c>
      <c r="B13" s="20">
        <v>40</v>
      </c>
      <c r="D13" s="89">
        <v>11</v>
      </c>
      <c r="E13" s="20">
        <v>80</v>
      </c>
    </row>
    <row r="14" spans="1:11" x14ac:dyDescent="0.2">
      <c r="A14" s="89">
        <v>12</v>
      </c>
      <c r="B14" s="20">
        <v>38</v>
      </c>
      <c r="D14" s="89">
        <v>12</v>
      </c>
      <c r="E14" s="20">
        <v>80</v>
      </c>
    </row>
    <row r="15" spans="1:11" x14ac:dyDescent="0.2">
      <c r="A15" s="89">
        <v>13</v>
      </c>
      <c r="B15" s="20">
        <v>41</v>
      </c>
      <c r="D15" s="89">
        <v>13</v>
      </c>
      <c r="E15" s="20">
        <v>81</v>
      </c>
    </row>
    <row r="16" spans="1:11" x14ac:dyDescent="0.2">
      <c r="A16" s="89">
        <v>14</v>
      </c>
      <c r="B16" s="20">
        <v>40</v>
      </c>
      <c r="D16" s="89">
        <v>14</v>
      </c>
      <c r="E16" s="20">
        <v>79</v>
      </c>
    </row>
    <row r="17" spans="1:5" x14ac:dyDescent="0.2">
      <c r="A17" s="89">
        <v>15</v>
      </c>
      <c r="B17" s="20">
        <v>42</v>
      </c>
      <c r="D17" s="89">
        <v>15</v>
      </c>
      <c r="E17" s="20">
        <v>81</v>
      </c>
    </row>
    <row r="18" spans="1:5" x14ac:dyDescent="0.2">
      <c r="A18" s="89">
        <v>16</v>
      </c>
      <c r="B18" s="20">
        <v>40</v>
      </c>
      <c r="D18" s="89">
        <v>16</v>
      </c>
      <c r="E18" s="20">
        <v>81</v>
      </c>
    </row>
    <row r="19" spans="1:5" x14ac:dyDescent="0.2">
      <c r="A19" s="89">
        <v>17</v>
      </c>
      <c r="B19" s="20">
        <v>40</v>
      </c>
      <c r="D19" s="89">
        <v>17</v>
      </c>
      <c r="E19" s="20">
        <v>80</v>
      </c>
    </row>
    <row r="20" spans="1:5" x14ac:dyDescent="0.2">
      <c r="A20" s="89">
        <v>18</v>
      </c>
      <c r="B20" s="20">
        <v>40</v>
      </c>
      <c r="D20" s="89">
        <v>18</v>
      </c>
      <c r="E20" s="20">
        <v>79</v>
      </c>
    </row>
    <row r="21" spans="1:5" x14ac:dyDescent="0.2">
      <c r="A21" s="89">
        <v>19</v>
      </c>
      <c r="B21" s="20">
        <v>41</v>
      </c>
      <c r="D21" s="89">
        <v>19</v>
      </c>
      <c r="E21" s="20">
        <v>80</v>
      </c>
    </row>
    <row r="22" spans="1:5" x14ac:dyDescent="0.2">
      <c r="A22" s="89">
        <v>20</v>
      </c>
      <c r="B22" s="20">
        <v>40</v>
      </c>
      <c r="D22" s="89">
        <v>20</v>
      </c>
      <c r="E22" s="20">
        <v>79</v>
      </c>
    </row>
    <row r="23" spans="1:5" x14ac:dyDescent="0.2">
      <c r="A23" s="89">
        <v>21</v>
      </c>
      <c r="B23" s="20">
        <v>40</v>
      </c>
      <c r="D23" s="89">
        <v>21</v>
      </c>
      <c r="E23" s="20">
        <v>79</v>
      </c>
    </row>
    <row r="24" spans="1:5" x14ac:dyDescent="0.2">
      <c r="A24" s="92">
        <v>22</v>
      </c>
      <c r="B24" s="23">
        <v>40</v>
      </c>
      <c r="D24" s="89">
        <v>22</v>
      </c>
      <c r="E24" s="20">
        <v>80</v>
      </c>
    </row>
    <row r="25" spans="1:5" x14ac:dyDescent="0.2">
      <c r="D25" s="89">
        <v>23</v>
      </c>
      <c r="E25" s="20">
        <v>79</v>
      </c>
    </row>
    <row r="26" spans="1:5" x14ac:dyDescent="0.2">
      <c r="D26" s="89">
        <v>24</v>
      </c>
      <c r="E26" s="20">
        <v>81</v>
      </c>
    </row>
    <row r="27" spans="1:5" x14ac:dyDescent="0.2">
      <c r="D27" s="92">
        <v>25</v>
      </c>
      <c r="E27" s="23">
        <v>79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B2D7-EC0F-1E45-B93D-1D8A1A1A1E45}">
  <dimension ref="A1:G72"/>
  <sheetViews>
    <sheetView zoomScaleNormal="100" workbookViewId="0">
      <selection activeCell="A2" sqref="A2"/>
    </sheetView>
  </sheetViews>
  <sheetFormatPr baseColWidth="10" defaultRowHeight="16" x14ac:dyDescent="0.2"/>
  <cols>
    <col min="1" max="1" width="12.1640625" style="1" bestFit="1" customWidth="1"/>
    <col min="2" max="2" width="7.1640625" style="1" bestFit="1" customWidth="1"/>
    <col min="3" max="3" width="16.5" style="1" bestFit="1" customWidth="1"/>
    <col min="4" max="4" width="10.83203125" style="1"/>
    <col min="5" max="5" width="12.1640625" style="1" bestFit="1" customWidth="1"/>
    <col min="6" max="6" width="7.1640625" style="1" bestFit="1" customWidth="1"/>
    <col min="7" max="7" width="16.5" style="1" bestFit="1" customWidth="1"/>
    <col min="8" max="16384" width="10.83203125" style="1"/>
  </cols>
  <sheetData>
    <row r="1" spans="1:7" x14ac:dyDescent="0.2">
      <c r="A1" s="151" t="s">
        <v>12</v>
      </c>
      <c r="B1" s="152"/>
      <c r="C1" s="153"/>
      <c r="E1" s="151" t="s">
        <v>8</v>
      </c>
      <c r="F1" s="152"/>
      <c r="G1" s="153"/>
    </row>
    <row r="2" spans="1:7" x14ac:dyDescent="0.2">
      <c r="A2" s="28" t="s">
        <v>52</v>
      </c>
      <c r="B2" s="28" t="s">
        <v>141</v>
      </c>
      <c r="C2" s="28" t="s">
        <v>64</v>
      </c>
      <c r="E2" s="28" t="s">
        <v>52</v>
      </c>
      <c r="F2" s="28" t="s">
        <v>141</v>
      </c>
      <c r="G2" s="28" t="s">
        <v>64</v>
      </c>
    </row>
    <row r="3" spans="1:7" s="3" customFormat="1" x14ac:dyDescent="0.2">
      <c r="A3" s="6">
        <v>1</v>
      </c>
      <c r="B3" s="3">
        <v>1</v>
      </c>
      <c r="C3" s="4">
        <v>15.493095676530629</v>
      </c>
      <c r="E3" s="6">
        <v>1</v>
      </c>
      <c r="F3" s="3">
        <v>1</v>
      </c>
      <c r="G3" s="4">
        <v>6.6973634936773401</v>
      </c>
    </row>
    <row r="4" spans="1:7" x14ac:dyDescent="0.2">
      <c r="A4" s="6">
        <v>1</v>
      </c>
      <c r="B4" s="3">
        <v>2</v>
      </c>
      <c r="C4" s="4">
        <v>9.7493351992815214</v>
      </c>
      <c r="E4" s="6">
        <v>1</v>
      </c>
      <c r="F4" s="3">
        <v>2</v>
      </c>
      <c r="G4" s="4">
        <v>9.9185098420515043</v>
      </c>
    </row>
    <row r="5" spans="1:7" x14ac:dyDescent="0.2">
      <c r="A5" s="6">
        <v>1</v>
      </c>
      <c r="B5" s="3">
        <v>3</v>
      </c>
      <c r="C5" s="4">
        <v>12.895865151781113</v>
      </c>
      <c r="E5" s="6">
        <v>1</v>
      </c>
      <c r="F5" s="3">
        <v>3</v>
      </c>
      <c r="G5" s="4">
        <v>13.670622961912184</v>
      </c>
    </row>
    <row r="6" spans="1:7" x14ac:dyDescent="0.2">
      <c r="A6" s="6">
        <v>1</v>
      </c>
      <c r="B6" s="3">
        <v>4</v>
      </c>
      <c r="C6" s="4">
        <v>10.788118104340596</v>
      </c>
      <c r="E6" s="6">
        <v>1</v>
      </c>
      <c r="F6" s="3">
        <v>4</v>
      </c>
      <c r="G6" s="4">
        <v>7.3693601162906042</v>
      </c>
    </row>
    <row r="7" spans="1:7" x14ac:dyDescent="0.2">
      <c r="A7" s="6">
        <v>1</v>
      </c>
      <c r="B7" s="3">
        <v>5</v>
      </c>
      <c r="C7" s="4">
        <v>12.549951228718232</v>
      </c>
      <c r="E7" s="6">
        <v>1</v>
      </c>
      <c r="F7" s="3">
        <v>5</v>
      </c>
      <c r="G7" s="4">
        <v>9.7528946498836682</v>
      </c>
    </row>
    <row r="8" spans="1:7" x14ac:dyDescent="0.2">
      <c r="A8" s="6">
        <v>1</v>
      </c>
      <c r="B8" s="3">
        <v>6</v>
      </c>
      <c r="C8" s="4">
        <v>9.7997835664696495</v>
      </c>
      <c r="E8" s="6">
        <v>1</v>
      </c>
      <c r="F8" s="3">
        <v>6</v>
      </c>
      <c r="G8" s="4">
        <v>9.406048748602597</v>
      </c>
    </row>
    <row r="9" spans="1:7" x14ac:dyDescent="0.2">
      <c r="A9" s="6">
        <v>1</v>
      </c>
      <c r="B9" s="3">
        <v>7</v>
      </c>
      <c r="C9" s="4">
        <v>11.286943704188291</v>
      </c>
      <c r="E9" s="6">
        <v>1</v>
      </c>
      <c r="F9" s="3">
        <v>7</v>
      </c>
      <c r="G9" s="4">
        <v>11.004277088416536</v>
      </c>
    </row>
    <row r="10" spans="1:7" x14ac:dyDescent="0.2">
      <c r="A10" s="6">
        <v>1</v>
      </c>
      <c r="B10" s="3">
        <v>8</v>
      </c>
      <c r="C10" s="4">
        <v>9.091091084355849</v>
      </c>
      <c r="E10" s="6">
        <v>1</v>
      </c>
      <c r="F10" s="3">
        <v>8</v>
      </c>
      <c r="G10" s="4">
        <v>5.4998918563584489</v>
      </c>
    </row>
    <row r="11" spans="1:7" x14ac:dyDescent="0.2">
      <c r="A11" s="6">
        <v>1</v>
      </c>
      <c r="B11" s="3">
        <v>9</v>
      </c>
      <c r="C11" s="4">
        <v>9.091091084355849</v>
      </c>
      <c r="E11" s="6">
        <v>1</v>
      </c>
      <c r="F11" s="3">
        <v>9</v>
      </c>
      <c r="G11" s="4">
        <v>5.4447550958937025</v>
      </c>
    </row>
    <row r="12" spans="1:7" x14ac:dyDescent="0.2">
      <c r="A12" s="6">
        <v>2</v>
      </c>
      <c r="B12" s="3">
        <v>10</v>
      </c>
      <c r="C12" s="4">
        <v>9.1801575479609721</v>
      </c>
      <c r="E12" s="6">
        <v>1</v>
      </c>
      <c r="F12" s="3">
        <v>10</v>
      </c>
      <c r="G12" s="4">
        <v>18.648992947347654</v>
      </c>
    </row>
    <row r="13" spans="1:7" x14ac:dyDescent="0.2">
      <c r="A13" s="6">
        <v>2</v>
      </c>
      <c r="B13" s="3">
        <v>11</v>
      </c>
      <c r="C13" s="4">
        <v>8.3909725755606281</v>
      </c>
      <c r="E13" s="6">
        <v>2</v>
      </c>
      <c r="F13" s="3">
        <v>11</v>
      </c>
      <c r="G13" s="4">
        <v>5.0684334400970261</v>
      </c>
    </row>
    <row r="14" spans="1:7" x14ac:dyDescent="0.2">
      <c r="A14" s="6">
        <v>2</v>
      </c>
      <c r="B14" s="3">
        <v>12</v>
      </c>
      <c r="C14" s="4">
        <v>8.576123229553394</v>
      </c>
      <c r="E14" s="6">
        <v>2</v>
      </c>
      <c r="F14" s="3">
        <v>12</v>
      </c>
      <c r="G14" s="4">
        <v>14.699675349704474</v>
      </c>
    </row>
    <row r="15" spans="1:7" x14ac:dyDescent="0.2">
      <c r="A15" s="6">
        <v>2</v>
      </c>
      <c r="B15" s="3">
        <v>13</v>
      </c>
      <c r="C15" s="4">
        <v>7.7037492314240694</v>
      </c>
      <c r="E15" s="6">
        <v>2</v>
      </c>
      <c r="F15" s="3">
        <v>13</v>
      </c>
      <c r="G15" s="4">
        <v>15.337950726731115</v>
      </c>
    </row>
    <row r="16" spans="1:7" x14ac:dyDescent="0.2">
      <c r="A16" s="6">
        <v>2</v>
      </c>
      <c r="B16" s="3">
        <v>14</v>
      </c>
      <c r="C16" s="4">
        <v>12.902816030048799</v>
      </c>
      <c r="E16" s="6">
        <v>2</v>
      </c>
      <c r="F16" s="3">
        <v>14</v>
      </c>
      <c r="G16" s="4">
        <v>10.691443758314254</v>
      </c>
    </row>
    <row r="17" spans="1:7" x14ac:dyDescent="0.2">
      <c r="A17" s="6">
        <v>2</v>
      </c>
      <c r="B17" s="3">
        <v>15</v>
      </c>
      <c r="C17" s="4">
        <v>12.936927903228042</v>
      </c>
      <c r="E17" s="6">
        <v>2</v>
      </c>
      <c r="F17" s="3">
        <v>15</v>
      </c>
      <c r="G17" s="4">
        <v>17.858501605854062</v>
      </c>
    </row>
    <row r="18" spans="1:7" x14ac:dyDescent="0.2">
      <c r="A18" s="6">
        <v>2</v>
      </c>
      <c r="B18" s="3">
        <v>16</v>
      </c>
      <c r="C18" s="4">
        <v>7.8246847443332745</v>
      </c>
      <c r="E18" s="6">
        <v>2</v>
      </c>
      <c r="F18" s="3">
        <v>16</v>
      </c>
      <c r="G18" s="4">
        <v>17.055061926206829</v>
      </c>
    </row>
    <row r="19" spans="1:7" x14ac:dyDescent="0.2">
      <c r="A19" s="6">
        <v>2</v>
      </c>
      <c r="B19" s="3">
        <v>17</v>
      </c>
      <c r="C19" s="4">
        <v>9.1582059517200296</v>
      </c>
      <c r="E19" s="6">
        <v>2</v>
      </c>
      <c r="F19" s="3">
        <v>17</v>
      </c>
      <c r="G19" s="4">
        <v>10.153459965861037</v>
      </c>
    </row>
    <row r="20" spans="1:7" x14ac:dyDescent="0.2">
      <c r="A20" s="6">
        <v>2</v>
      </c>
      <c r="B20" s="3">
        <v>18</v>
      </c>
      <c r="C20" s="4">
        <v>9.5090722836365771</v>
      </c>
      <c r="E20" s="6">
        <v>3</v>
      </c>
      <c r="F20" s="3">
        <v>18</v>
      </c>
      <c r="G20" s="4">
        <v>8.5461805660845034</v>
      </c>
    </row>
    <row r="21" spans="1:7" x14ac:dyDescent="0.2">
      <c r="A21" s="6">
        <v>2</v>
      </c>
      <c r="B21" s="3">
        <v>19</v>
      </c>
      <c r="C21" s="4">
        <v>6.6019594553058685</v>
      </c>
      <c r="E21" s="6">
        <v>3</v>
      </c>
      <c r="F21" s="3">
        <v>19</v>
      </c>
      <c r="G21" s="4">
        <v>7.0965938399619368</v>
      </c>
    </row>
    <row r="22" spans="1:7" x14ac:dyDescent="0.2">
      <c r="A22" s="6">
        <v>3</v>
      </c>
      <c r="B22" s="3">
        <v>20</v>
      </c>
      <c r="C22" s="4">
        <v>10.816120050239839</v>
      </c>
      <c r="E22" s="6">
        <v>3</v>
      </c>
      <c r="F22" s="3">
        <v>20</v>
      </c>
      <c r="G22" s="4">
        <v>6.15292912470602</v>
      </c>
    </row>
    <row r="23" spans="1:7" x14ac:dyDescent="0.2">
      <c r="A23" s="6">
        <v>3</v>
      </c>
      <c r="B23" s="3">
        <v>21</v>
      </c>
      <c r="C23" s="4">
        <v>6.3064325540126154</v>
      </c>
      <c r="E23" s="6">
        <v>3</v>
      </c>
      <c r="F23" s="3">
        <v>21</v>
      </c>
      <c r="G23" s="4">
        <v>6.2494276397312847</v>
      </c>
    </row>
    <row r="24" spans="1:7" x14ac:dyDescent="0.2">
      <c r="A24" s="6">
        <v>3</v>
      </c>
      <c r="B24" s="3">
        <v>22</v>
      </c>
      <c r="C24" s="4">
        <v>8.7247280452272609</v>
      </c>
      <c r="E24" s="6">
        <v>3</v>
      </c>
      <c r="F24" s="3">
        <v>22</v>
      </c>
      <c r="G24" s="4">
        <v>8.353242593259143</v>
      </c>
    </row>
    <row r="25" spans="1:7" x14ac:dyDescent="0.2">
      <c r="A25" s="6">
        <v>3</v>
      </c>
      <c r="B25" s="3">
        <v>23</v>
      </c>
      <c r="C25" s="4">
        <v>10.72818411487204</v>
      </c>
      <c r="E25" s="6">
        <v>3</v>
      </c>
      <c r="F25" s="3">
        <v>23</v>
      </c>
      <c r="G25" s="4">
        <v>8.5825472918976278</v>
      </c>
    </row>
    <row r="26" spans="1:7" x14ac:dyDescent="0.2">
      <c r="A26" s="6">
        <v>3</v>
      </c>
      <c r="B26" s="3">
        <v>24</v>
      </c>
      <c r="C26" s="4">
        <v>8.6758358494182559</v>
      </c>
      <c r="E26" s="6">
        <v>3</v>
      </c>
      <c r="F26" s="3">
        <v>24</v>
      </c>
      <c r="G26" s="4">
        <v>10.077991138213127</v>
      </c>
    </row>
    <row r="27" spans="1:7" x14ac:dyDescent="0.2">
      <c r="A27" s="6">
        <v>3</v>
      </c>
      <c r="B27" s="3">
        <v>25</v>
      </c>
      <c r="C27" s="4">
        <v>10.665810951413478</v>
      </c>
      <c r="E27" s="6">
        <v>3</v>
      </c>
      <c r="F27" s="3">
        <v>25</v>
      </c>
      <c r="G27" s="4">
        <v>6.436910468923223</v>
      </c>
    </row>
    <row r="28" spans="1:7" x14ac:dyDescent="0.2">
      <c r="A28" s="6">
        <v>3</v>
      </c>
      <c r="B28" s="3">
        <v>26</v>
      </c>
      <c r="C28" s="4">
        <v>10.097114461056034</v>
      </c>
      <c r="E28" s="6">
        <v>3</v>
      </c>
      <c r="F28" s="3">
        <v>26</v>
      </c>
      <c r="G28" s="4">
        <v>6.6932476114909614</v>
      </c>
    </row>
    <row r="29" spans="1:7" x14ac:dyDescent="0.2">
      <c r="A29" s="6">
        <v>3</v>
      </c>
      <c r="B29" s="3">
        <v>27</v>
      </c>
      <c r="C29" s="4">
        <v>9.1064818649495187</v>
      </c>
      <c r="E29" s="6">
        <v>3</v>
      </c>
      <c r="F29" s="3">
        <v>27</v>
      </c>
      <c r="G29" s="4">
        <v>8.0461380861540288</v>
      </c>
    </row>
    <row r="30" spans="1:7" x14ac:dyDescent="0.2">
      <c r="A30" s="6">
        <v>4</v>
      </c>
      <c r="B30" s="3">
        <v>28</v>
      </c>
      <c r="C30" s="4">
        <v>11.189993364849974</v>
      </c>
      <c r="E30" s="7">
        <v>3</v>
      </c>
      <c r="F30" s="8">
        <v>28</v>
      </c>
      <c r="G30" s="10">
        <v>12.814219914986042</v>
      </c>
    </row>
    <row r="31" spans="1:7" x14ac:dyDescent="0.2">
      <c r="A31" s="6">
        <v>4</v>
      </c>
      <c r="B31" s="3">
        <v>29</v>
      </c>
      <c r="C31" s="4">
        <v>8.9082243096705316</v>
      </c>
    </row>
    <row r="32" spans="1:7" x14ac:dyDescent="0.2">
      <c r="A32" s="6">
        <v>4</v>
      </c>
      <c r="B32" s="3">
        <v>30</v>
      </c>
      <c r="C32" s="4">
        <v>8.1258028196803043</v>
      </c>
    </row>
    <row r="33" spans="1:3" x14ac:dyDescent="0.2">
      <c r="A33" s="6">
        <v>4</v>
      </c>
      <c r="B33" s="3">
        <v>31</v>
      </c>
      <c r="C33" s="4">
        <v>8.1258028196803043</v>
      </c>
    </row>
    <row r="34" spans="1:3" x14ac:dyDescent="0.2">
      <c r="A34" s="6">
        <v>4</v>
      </c>
      <c r="B34" s="3">
        <v>32</v>
      </c>
      <c r="C34" s="4">
        <v>8.2423853565480272</v>
      </c>
    </row>
    <row r="35" spans="1:3" x14ac:dyDescent="0.2">
      <c r="A35" s="6">
        <v>4</v>
      </c>
      <c r="B35" s="3">
        <v>33</v>
      </c>
      <c r="C35" s="4">
        <v>8.2423853565480272</v>
      </c>
    </row>
    <row r="36" spans="1:3" x14ac:dyDescent="0.2">
      <c r="A36" s="6">
        <v>4</v>
      </c>
      <c r="B36" s="3">
        <v>34</v>
      </c>
      <c r="C36" s="4">
        <v>7.9827826681528151</v>
      </c>
    </row>
    <row r="37" spans="1:3" x14ac:dyDescent="0.2">
      <c r="A37" s="6">
        <v>4</v>
      </c>
      <c r="B37" s="3">
        <v>35</v>
      </c>
      <c r="C37" s="4">
        <v>6.4135883295430673</v>
      </c>
    </row>
    <row r="38" spans="1:3" x14ac:dyDescent="0.2">
      <c r="A38" s="7">
        <v>4</v>
      </c>
      <c r="B38" s="8">
        <v>36</v>
      </c>
      <c r="C38" s="10">
        <v>10.148282270824897</v>
      </c>
    </row>
    <row r="71" spans="1:3" x14ac:dyDescent="0.2">
      <c r="A71" s="3"/>
      <c r="B71" s="3"/>
      <c r="C71" s="4"/>
    </row>
    <row r="72" spans="1:3" x14ac:dyDescent="0.2">
      <c r="A72" s="3"/>
      <c r="B72" s="3"/>
      <c r="C72" s="4"/>
    </row>
  </sheetData>
  <mergeCells count="2">
    <mergeCell ref="A1:C1"/>
    <mergeCell ref="E1:G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8E56-83B9-5B49-ACBE-C867F59B6B25}">
  <dimension ref="A1:G78"/>
  <sheetViews>
    <sheetView topLeftCell="A7" zoomScaleNormal="100" workbookViewId="0">
      <selection activeCell="K14" sqref="K14"/>
    </sheetView>
  </sheetViews>
  <sheetFormatPr baseColWidth="10" defaultRowHeight="16" x14ac:dyDescent="0.2"/>
  <cols>
    <col min="1" max="1" width="12.1640625" style="1" bestFit="1" customWidth="1"/>
    <col min="2" max="2" width="7.1640625" style="1" bestFit="1" customWidth="1"/>
    <col min="3" max="3" width="16.5" style="1" bestFit="1" customWidth="1"/>
    <col min="4" max="4" width="10.83203125" style="1"/>
    <col min="5" max="5" width="12.1640625" style="1" bestFit="1" customWidth="1"/>
    <col min="6" max="6" width="7.1640625" style="1" bestFit="1" customWidth="1"/>
    <col min="7" max="7" width="16.5" style="1" bestFit="1" customWidth="1"/>
    <col min="8" max="16384" width="10.83203125" style="1"/>
  </cols>
  <sheetData>
    <row r="1" spans="1:7" x14ac:dyDescent="0.2">
      <c r="A1" s="151" t="s">
        <v>14</v>
      </c>
      <c r="B1" s="152"/>
      <c r="C1" s="153"/>
      <c r="E1" s="151" t="s">
        <v>15</v>
      </c>
      <c r="F1" s="152"/>
      <c r="G1" s="153"/>
    </row>
    <row r="2" spans="1:7" x14ac:dyDescent="0.2">
      <c r="A2" s="28" t="s">
        <v>52</v>
      </c>
      <c r="B2" s="28" t="s">
        <v>141</v>
      </c>
      <c r="C2" s="28" t="s">
        <v>64</v>
      </c>
      <c r="E2" s="28" t="s">
        <v>52</v>
      </c>
      <c r="F2" s="28" t="s">
        <v>141</v>
      </c>
      <c r="G2" s="28" t="s">
        <v>64</v>
      </c>
    </row>
    <row r="3" spans="1:7" s="3" customFormat="1" ht="15" customHeight="1" x14ac:dyDescent="0.2">
      <c r="A3" s="6">
        <v>1</v>
      </c>
      <c r="B3" s="3">
        <v>1</v>
      </c>
      <c r="C3" s="4">
        <v>5.5278811278920799</v>
      </c>
      <c r="E3" s="6">
        <v>1</v>
      </c>
      <c r="F3" s="3">
        <v>1</v>
      </c>
      <c r="G3" s="4">
        <v>9.454212251230981</v>
      </c>
    </row>
    <row r="4" spans="1:7" ht="15" customHeight="1" x14ac:dyDescent="0.2">
      <c r="A4" s="6">
        <v>1</v>
      </c>
      <c r="B4" s="3">
        <v>2</v>
      </c>
      <c r="C4" s="4">
        <v>10.173278039964865</v>
      </c>
      <c r="E4" s="6">
        <v>1</v>
      </c>
      <c r="F4" s="3">
        <v>2</v>
      </c>
      <c r="G4" s="4">
        <v>11.7034735798604</v>
      </c>
    </row>
    <row r="5" spans="1:7" ht="15" customHeight="1" x14ac:dyDescent="0.2">
      <c r="A5" s="6">
        <v>1</v>
      </c>
      <c r="B5" s="3">
        <v>3</v>
      </c>
      <c r="C5" s="4">
        <v>7.929527389253245</v>
      </c>
      <c r="E5" s="6">
        <v>1</v>
      </c>
      <c r="F5" s="3">
        <v>3</v>
      </c>
      <c r="G5" s="4">
        <v>3.7747314478253462</v>
      </c>
    </row>
    <row r="6" spans="1:7" ht="15" customHeight="1" x14ac:dyDescent="0.2">
      <c r="A6" s="6">
        <v>1</v>
      </c>
      <c r="B6" s="3">
        <v>4</v>
      </c>
      <c r="C6" s="4">
        <v>9.834168771966036</v>
      </c>
      <c r="E6" s="6">
        <v>1</v>
      </c>
      <c r="F6" s="3">
        <v>4</v>
      </c>
      <c r="G6" s="4">
        <v>13.654052509837136</v>
      </c>
    </row>
    <row r="7" spans="1:7" ht="15" customHeight="1" x14ac:dyDescent="0.2">
      <c r="A7" s="6">
        <v>1</v>
      </c>
      <c r="B7" s="3">
        <v>5</v>
      </c>
      <c r="C7" s="4">
        <v>8.5059174053628297</v>
      </c>
      <c r="E7" s="6">
        <v>1</v>
      </c>
      <c r="F7" s="3">
        <v>5</v>
      </c>
      <c r="G7" s="4">
        <v>11.367938213465321</v>
      </c>
    </row>
    <row r="8" spans="1:7" ht="15" customHeight="1" x14ac:dyDescent="0.2">
      <c r="A8" s="6">
        <v>1</v>
      </c>
      <c r="B8" s="3">
        <v>6</v>
      </c>
      <c r="C8" s="4">
        <v>10.488715719450783</v>
      </c>
      <c r="E8" s="6">
        <v>1</v>
      </c>
      <c r="F8" s="3">
        <v>6</v>
      </c>
      <c r="G8" s="4">
        <v>8.6772077399700311</v>
      </c>
    </row>
    <row r="9" spans="1:7" ht="15" customHeight="1" x14ac:dyDescent="0.2">
      <c r="A9" s="6">
        <v>1</v>
      </c>
      <c r="B9" s="3">
        <v>7</v>
      </c>
      <c r="C9" s="4">
        <v>8.1149084971467964</v>
      </c>
      <c r="E9" s="6">
        <v>1</v>
      </c>
      <c r="F9" s="3">
        <v>7</v>
      </c>
      <c r="G9" s="4">
        <v>5.5490607490717432</v>
      </c>
    </row>
    <row r="10" spans="1:7" ht="15" customHeight="1" x14ac:dyDescent="0.2">
      <c r="A10" s="6">
        <v>1</v>
      </c>
      <c r="B10" s="3">
        <v>8</v>
      </c>
      <c r="C10" s="4">
        <v>13.643451537391615</v>
      </c>
      <c r="E10" s="6">
        <v>1</v>
      </c>
      <c r="F10" s="3">
        <v>8</v>
      </c>
      <c r="G10" s="4">
        <v>7.3146709874127502</v>
      </c>
    </row>
    <row r="11" spans="1:7" ht="15" customHeight="1" x14ac:dyDescent="0.2">
      <c r="A11" s="6">
        <v>1</v>
      </c>
      <c r="B11" s="3">
        <v>9</v>
      </c>
      <c r="C11" s="4">
        <v>8.8311271677300311</v>
      </c>
      <c r="E11" s="6">
        <v>2</v>
      </c>
      <c r="F11" s="3">
        <v>9</v>
      </c>
      <c r="G11" s="4">
        <v>6.258107400342019</v>
      </c>
    </row>
    <row r="12" spans="1:7" ht="15" customHeight="1" x14ac:dyDescent="0.2">
      <c r="A12" s="6">
        <v>2</v>
      </c>
      <c r="B12" s="3">
        <v>10</v>
      </c>
      <c r="C12" s="4">
        <v>11.703473579860404</v>
      </c>
      <c r="E12" s="6">
        <v>2</v>
      </c>
      <c r="F12" s="3">
        <v>10</v>
      </c>
      <c r="G12" s="4">
        <v>5.2961921579748026</v>
      </c>
    </row>
    <row r="13" spans="1:7" ht="15" customHeight="1" x14ac:dyDescent="0.2">
      <c r="A13" s="6">
        <v>2</v>
      </c>
      <c r="B13" s="3">
        <v>11</v>
      </c>
      <c r="C13" s="4">
        <v>4.7227332244817122</v>
      </c>
      <c r="E13" s="6">
        <v>2</v>
      </c>
      <c r="F13" s="3">
        <v>11</v>
      </c>
      <c r="G13" s="4">
        <v>9.4124634215386749</v>
      </c>
    </row>
    <row r="14" spans="1:7" ht="15" customHeight="1" x14ac:dyDescent="0.2">
      <c r="A14" s="6">
        <v>2</v>
      </c>
      <c r="B14" s="3">
        <v>12</v>
      </c>
      <c r="C14" s="4">
        <v>6.4056633307245656</v>
      </c>
      <c r="E14" s="6">
        <v>2</v>
      </c>
      <c r="F14" s="3">
        <v>12</v>
      </c>
      <c r="G14" s="4">
        <v>9.0776942510455694</v>
      </c>
    </row>
    <row r="15" spans="1:7" ht="15" customHeight="1" x14ac:dyDescent="0.2">
      <c r="A15" s="6">
        <v>2</v>
      </c>
      <c r="B15" s="3">
        <v>13</v>
      </c>
      <c r="C15" s="4">
        <v>11.749915935336039</v>
      </c>
      <c r="E15" s="6">
        <v>2</v>
      </c>
      <c r="F15" s="3">
        <v>13</v>
      </c>
      <c r="G15" s="4">
        <v>10.568061963903798</v>
      </c>
    </row>
    <row r="16" spans="1:7" ht="15" customHeight="1" x14ac:dyDescent="0.2">
      <c r="A16" s="6">
        <v>2</v>
      </c>
      <c r="B16" s="3">
        <v>14</v>
      </c>
      <c r="C16" s="4">
        <v>6.896689788132023</v>
      </c>
      <c r="E16" s="6">
        <v>2</v>
      </c>
      <c r="F16" s="3">
        <v>14</v>
      </c>
      <c r="G16" s="4">
        <v>9.4334032734219626</v>
      </c>
    </row>
    <row r="17" spans="1:7" ht="15" customHeight="1" x14ac:dyDescent="0.2">
      <c r="A17" s="6">
        <v>2</v>
      </c>
      <c r="B17" s="3">
        <v>15</v>
      </c>
      <c r="C17" s="4">
        <v>4.0593129083299591</v>
      </c>
      <c r="E17" s="6">
        <v>2</v>
      </c>
      <c r="F17" s="3">
        <v>15</v>
      </c>
      <c r="G17" s="4">
        <v>5.8771791237994631</v>
      </c>
    </row>
    <row r="18" spans="1:7" ht="15" customHeight="1" x14ac:dyDescent="0.2">
      <c r="A18" s="6">
        <v>2</v>
      </c>
      <c r="B18" s="3">
        <v>16</v>
      </c>
      <c r="C18" s="4">
        <v>8.6650717850889531</v>
      </c>
      <c r="E18" s="6">
        <v>2</v>
      </c>
      <c r="F18" s="3">
        <v>16</v>
      </c>
      <c r="G18" s="4">
        <v>6.7167761414851013</v>
      </c>
    </row>
    <row r="19" spans="1:7" ht="15" customHeight="1" x14ac:dyDescent="0.2">
      <c r="A19" s="6">
        <v>2</v>
      </c>
      <c r="B19" s="3">
        <v>17</v>
      </c>
      <c r="C19" s="4">
        <v>8.2008715108877599</v>
      </c>
      <c r="E19" s="6">
        <v>3</v>
      </c>
      <c r="F19" s="3">
        <v>17</v>
      </c>
      <c r="G19" s="4">
        <v>5.0288363038462665</v>
      </c>
    </row>
    <row r="20" spans="1:7" ht="15" customHeight="1" x14ac:dyDescent="0.2">
      <c r="A20" s="6">
        <v>2</v>
      </c>
      <c r="B20" s="3">
        <v>18</v>
      </c>
      <c r="C20" s="4">
        <v>7.0944443340282826</v>
      </c>
      <c r="E20" s="6">
        <v>3</v>
      </c>
      <c r="F20" s="3">
        <v>18</v>
      </c>
      <c r="G20" s="4">
        <v>7.3937485116009967</v>
      </c>
    </row>
    <row r="21" spans="1:7" ht="15" customHeight="1" x14ac:dyDescent="0.2">
      <c r="A21" s="6">
        <v>3</v>
      </c>
      <c r="B21" s="3">
        <v>19</v>
      </c>
      <c r="C21" s="4">
        <v>5.300985092054419</v>
      </c>
      <c r="E21" s="6">
        <v>3</v>
      </c>
      <c r="F21" s="3">
        <v>19</v>
      </c>
      <c r="G21" s="4">
        <v>10.680714273655788</v>
      </c>
    </row>
    <row r="22" spans="1:7" ht="15" customHeight="1" x14ac:dyDescent="0.2">
      <c r="A22" s="6">
        <v>3</v>
      </c>
      <c r="B22" s="3">
        <v>20</v>
      </c>
      <c r="C22" s="4">
        <v>8.0461380861540253</v>
      </c>
      <c r="E22" s="6">
        <v>3</v>
      </c>
      <c r="F22" s="3">
        <v>20</v>
      </c>
      <c r="G22" s="4">
        <v>5.6963809459497545</v>
      </c>
    </row>
    <row r="23" spans="1:7" ht="15" customHeight="1" x14ac:dyDescent="0.2">
      <c r="A23" s="6">
        <v>3</v>
      </c>
      <c r="B23" s="3">
        <v>21</v>
      </c>
      <c r="C23" s="4">
        <v>6.0346035646155212</v>
      </c>
      <c r="E23" s="6">
        <v>3</v>
      </c>
      <c r="F23" s="3">
        <v>21</v>
      </c>
      <c r="G23" s="4">
        <v>11.427848296276736</v>
      </c>
    </row>
    <row r="24" spans="1:7" ht="15" customHeight="1" x14ac:dyDescent="0.2">
      <c r="A24" s="6">
        <v>3</v>
      </c>
      <c r="B24" s="3">
        <v>22</v>
      </c>
      <c r="C24" s="4">
        <v>7.78658524466519</v>
      </c>
      <c r="E24" s="6">
        <v>3</v>
      </c>
      <c r="F24" s="3">
        <v>22</v>
      </c>
      <c r="G24" s="4">
        <v>2.1174047595142182</v>
      </c>
    </row>
    <row r="25" spans="1:7" ht="15" customHeight="1" x14ac:dyDescent="0.2">
      <c r="A25" s="6">
        <v>3</v>
      </c>
      <c r="B25" s="3">
        <v>23</v>
      </c>
      <c r="C25" s="4">
        <v>9.0519053469232809</v>
      </c>
      <c r="E25" s="6">
        <v>3</v>
      </c>
      <c r="F25" s="3">
        <v>23</v>
      </c>
      <c r="G25" s="4">
        <v>6.6588728988860915</v>
      </c>
    </row>
    <row r="26" spans="1:7" ht="15" customHeight="1" x14ac:dyDescent="0.2">
      <c r="A26" s="6">
        <v>3</v>
      </c>
      <c r="B26" s="3">
        <v>24</v>
      </c>
      <c r="C26" s="4">
        <v>10.549381046290835</v>
      </c>
      <c r="E26" s="6">
        <v>3</v>
      </c>
      <c r="F26" s="3">
        <v>24</v>
      </c>
      <c r="G26" s="4">
        <v>5.1990430710533699</v>
      </c>
    </row>
    <row r="27" spans="1:7" ht="15" customHeight="1" x14ac:dyDescent="0.2">
      <c r="A27" s="6">
        <v>4</v>
      </c>
      <c r="B27" s="3">
        <v>25</v>
      </c>
      <c r="C27" s="4">
        <v>6.5508380878422168</v>
      </c>
      <c r="E27" s="6">
        <v>3</v>
      </c>
      <c r="F27" s="3">
        <v>25</v>
      </c>
      <c r="G27" s="4">
        <v>4.3005220805306017</v>
      </c>
    </row>
    <row r="28" spans="1:7" ht="15" customHeight="1" x14ac:dyDescent="0.2">
      <c r="A28" s="6">
        <v>4</v>
      </c>
      <c r="B28" s="3">
        <v>26</v>
      </c>
      <c r="C28" s="4">
        <v>5.2716077116181568</v>
      </c>
      <c r="E28" s="6">
        <v>3</v>
      </c>
      <c r="F28" s="3">
        <v>26</v>
      </c>
      <c r="G28" s="4">
        <v>9.7858436182954414</v>
      </c>
    </row>
    <row r="29" spans="1:7" ht="15" customHeight="1" x14ac:dyDescent="0.2">
      <c r="A29" s="6">
        <v>4</v>
      </c>
      <c r="B29" s="3">
        <v>27</v>
      </c>
      <c r="C29" s="4">
        <v>8.046138086154027</v>
      </c>
      <c r="E29" s="6">
        <v>3</v>
      </c>
      <c r="F29" s="3">
        <v>27</v>
      </c>
      <c r="G29" s="4">
        <v>11.034703661011237</v>
      </c>
    </row>
    <row r="30" spans="1:7" ht="15" customHeight="1" x14ac:dyDescent="0.2">
      <c r="A30" s="6">
        <v>4</v>
      </c>
      <c r="B30" s="3">
        <v>28</v>
      </c>
      <c r="C30" s="4">
        <v>9.3871611005130315</v>
      </c>
      <c r="E30" s="6">
        <v>3</v>
      </c>
      <c r="F30" s="3">
        <v>28</v>
      </c>
      <c r="G30" s="4">
        <v>11.160772184020104</v>
      </c>
    </row>
    <row r="31" spans="1:7" ht="15" customHeight="1" x14ac:dyDescent="0.2">
      <c r="A31" s="6">
        <v>4</v>
      </c>
      <c r="B31" s="3">
        <v>29</v>
      </c>
      <c r="C31" s="4">
        <v>6.2022314414103974</v>
      </c>
      <c r="E31" s="6">
        <v>3</v>
      </c>
      <c r="F31" s="3">
        <v>29</v>
      </c>
      <c r="G31" s="4">
        <v>5.6540429794595868</v>
      </c>
    </row>
    <row r="32" spans="1:7" ht="15" customHeight="1" x14ac:dyDescent="0.2">
      <c r="A32" s="6">
        <v>4</v>
      </c>
      <c r="B32" s="3">
        <v>30</v>
      </c>
      <c r="C32" s="4">
        <v>5.260936440946864</v>
      </c>
      <c r="E32" s="6">
        <v>3</v>
      </c>
      <c r="F32" s="3">
        <v>30</v>
      </c>
      <c r="G32" s="4">
        <v>6.4816112360685221</v>
      </c>
    </row>
    <row r="33" spans="1:7" ht="15" customHeight="1" x14ac:dyDescent="0.2">
      <c r="A33" s="6">
        <v>4</v>
      </c>
      <c r="B33" s="3">
        <v>31</v>
      </c>
      <c r="C33" s="4">
        <v>2.4488246349164435</v>
      </c>
      <c r="E33" s="6">
        <v>3</v>
      </c>
      <c r="F33" s="3">
        <v>31</v>
      </c>
      <c r="G33" s="4">
        <v>7.3835149496472265</v>
      </c>
    </row>
    <row r="34" spans="1:7" ht="15" customHeight="1" x14ac:dyDescent="0.2">
      <c r="A34" s="6">
        <v>5</v>
      </c>
      <c r="B34" s="3">
        <v>32</v>
      </c>
      <c r="C34" s="4">
        <v>9.2444990777088822</v>
      </c>
      <c r="E34" s="6">
        <v>3</v>
      </c>
      <c r="F34" s="3">
        <v>32</v>
      </c>
      <c r="G34" s="4">
        <v>11.203483411100546</v>
      </c>
    </row>
    <row r="35" spans="1:7" ht="15" customHeight="1" x14ac:dyDescent="0.2">
      <c r="A35" s="6">
        <v>5</v>
      </c>
      <c r="B35" s="3">
        <v>33</v>
      </c>
      <c r="C35" s="4">
        <v>9.6161162493060317</v>
      </c>
      <c r="E35" s="6">
        <v>4</v>
      </c>
      <c r="F35" s="3">
        <v>33</v>
      </c>
      <c r="G35" s="4">
        <v>15.287662363692652</v>
      </c>
    </row>
    <row r="36" spans="1:7" ht="15" customHeight="1" x14ac:dyDescent="0.2">
      <c r="A36" s="6">
        <v>5</v>
      </c>
      <c r="B36" s="3">
        <v>34</v>
      </c>
      <c r="C36" s="4">
        <v>4.3394902037684639</v>
      </c>
      <c r="E36" s="6">
        <v>4</v>
      </c>
      <c r="F36" s="3">
        <v>34</v>
      </c>
      <c r="G36" s="4">
        <v>12.296928018461818</v>
      </c>
    </row>
    <row r="37" spans="1:7" ht="15" customHeight="1" x14ac:dyDescent="0.2">
      <c r="A37" s="6">
        <v>5</v>
      </c>
      <c r="B37" s="3">
        <v>35</v>
      </c>
      <c r="C37" s="4">
        <v>3.1290537001710095</v>
      </c>
      <c r="E37" s="6">
        <v>4</v>
      </c>
      <c r="F37" s="3">
        <v>35</v>
      </c>
      <c r="G37" s="4">
        <v>7.3146709874127529</v>
      </c>
    </row>
    <row r="38" spans="1:7" ht="15" customHeight="1" x14ac:dyDescent="0.2">
      <c r="A38" s="6">
        <v>5</v>
      </c>
      <c r="B38" s="3">
        <v>36</v>
      </c>
      <c r="C38" s="4">
        <v>3.0490628537004736</v>
      </c>
      <c r="E38" s="6">
        <v>4</v>
      </c>
      <c r="F38" s="3">
        <v>36</v>
      </c>
      <c r="G38" s="4">
        <v>4.5171301536303314</v>
      </c>
    </row>
    <row r="39" spans="1:7" x14ac:dyDescent="0.2">
      <c r="A39" s="6">
        <v>5</v>
      </c>
      <c r="B39" s="3">
        <v>37</v>
      </c>
      <c r="C39" s="4">
        <v>5.8798701398817892</v>
      </c>
      <c r="E39" s="6">
        <v>4</v>
      </c>
      <c r="F39" s="3">
        <v>37</v>
      </c>
      <c r="G39" s="4">
        <v>7.5477047533834263</v>
      </c>
    </row>
    <row r="40" spans="1:7" x14ac:dyDescent="0.2">
      <c r="A40" s="6">
        <v>5</v>
      </c>
      <c r="B40" s="3">
        <v>38</v>
      </c>
      <c r="C40" s="4">
        <v>5.4782216756793378</v>
      </c>
      <c r="E40" s="6">
        <v>4</v>
      </c>
      <c r="F40" s="3">
        <v>38</v>
      </c>
      <c r="G40" s="4">
        <v>6.2292681957321507</v>
      </c>
    </row>
    <row r="41" spans="1:7" x14ac:dyDescent="0.2">
      <c r="A41" s="6">
        <v>5</v>
      </c>
      <c r="B41" s="3">
        <v>39</v>
      </c>
      <c r="C41" s="4">
        <v>8.4850183453987906</v>
      </c>
      <c r="E41" s="6">
        <v>4</v>
      </c>
      <c r="F41" s="3">
        <v>39</v>
      </c>
      <c r="G41" s="4">
        <v>13.344814386792045</v>
      </c>
    </row>
    <row r="42" spans="1:7" x14ac:dyDescent="0.2">
      <c r="A42" s="6">
        <v>5</v>
      </c>
      <c r="B42" s="3">
        <v>40</v>
      </c>
      <c r="C42" s="4">
        <v>6.15292912470602</v>
      </c>
      <c r="E42" s="6">
        <v>4</v>
      </c>
      <c r="F42" s="3">
        <v>40</v>
      </c>
      <c r="G42" s="4">
        <v>13.195666461292605</v>
      </c>
    </row>
    <row r="43" spans="1:7" x14ac:dyDescent="0.2">
      <c r="A43" s="6">
        <v>5</v>
      </c>
      <c r="B43" s="3">
        <v>41</v>
      </c>
      <c r="C43" s="4">
        <v>7.179630907645131</v>
      </c>
      <c r="E43" s="6">
        <v>5</v>
      </c>
      <c r="F43" s="3">
        <v>41</v>
      </c>
      <c r="G43" s="4">
        <v>9.1189564976412303</v>
      </c>
    </row>
    <row r="44" spans="1:7" x14ac:dyDescent="0.2">
      <c r="A44" s="6">
        <v>5</v>
      </c>
      <c r="B44" s="3">
        <v>42</v>
      </c>
      <c r="C44" s="4">
        <v>4.3583247966667651</v>
      </c>
      <c r="E44" s="6">
        <v>5</v>
      </c>
      <c r="F44" s="3">
        <v>42</v>
      </c>
      <c r="G44" s="4">
        <v>9.1189564976412303</v>
      </c>
    </row>
    <row r="45" spans="1:7" x14ac:dyDescent="0.2">
      <c r="A45" s="6">
        <v>6</v>
      </c>
      <c r="B45" s="3">
        <v>43</v>
      </c>
      <c r="C45" s="4">
        <v>2.8161483301539096</v>
      </c>
      <c r="E45" s="6">
        <v>5</v>
      </c>
      <c r="F45" s="3">
        <v>43</v>
      </c>
      <c r="G45" s="4">
        <v>7.5728358457920262</v>
      </c>
    </row>
    <row r="46" spans="1:7" x14ac:dyDescent="0.2">
      <c r="A46" s="6">
        <v>6</v>
      </c>
      <c r="B46" s="3">
        <v>44</v>
      </c>
      <c r="C46" s="4">
        <v>9.2585698525607967</v>
      </c>
      <c r="E46" s="6">
        <v>5</v>
      </c>
      <c r="F46" s="3">
        <v>44</v>
      </c>
      <c r="G46" s="4">
        <v>6.9417661919760247</v>
      </c>
    </row>
    <row r="47" spans="1:7" x14ac:dyDescent="0.2">
      <c r="A47" s="6">
        <v>6</v>
      </c>
      <c r="B47" s="3">
        <v>45</v>
      </c>
      <c r="C47" s="4">
        <v>7.7686850487004389</v>
      </c>
      <c r="E47" s="6">
        <v>5</v>
      </c>
      <c r="F47" s="3">
        <v>45</v>
      </c>
      <c r="G47" s="4">
        <v>11.040049932164827</v>
      </c>
    </row>
    <row r="48" spans="1:7" x14ac:dyDescent="0.2">
      <c r="A48" s="6">
        <v>6</v>
      </c>
      <c r="B48" s="3">
        <v>46</v>
      </c>
      <c r="C48" s="4">
        <v>5.6322966603078193</v>
      </c>
      <c r="E48" s="6">
        <v>5</v>
      </c>
      <c r="F48" s="3">
        <v>46</v>
      </c>
      <c r="G48" s="4">
        <v>11.912464179500764</v>
      </c>
    </row>
    <row r="49" spans="1:7" x14ac:dyDescent="0.2">
      <c r="A49" s="6">
        <v>6</v>
      </c>
      <c r="B49" s="3">
        <v>47</v>
      </c>
      <c r="C49" s="4">
        <v>15.407498462848139</v>
      </c>
      <c r="E49" s="6">
        <v>5</v>
      </c>
      <c r="F49" s="3">
        <v>47</v>
      </c>
      <c r="G49" s="4">
        <v>12.069207129231041</v>
      </c>
    </row>
    <row r="50" spans="1:7" x14ac:dyDescent="0.2">
      <c r="A50" s="6">
        <v>6</v>
      </c>
      <c r="B50" s="3">
        <v>48</v>
      </c>
      <c r="C50" s="4">
        <v>3.7548644402052123</v>
      </c>
      <c r="E50" s="6">
        <v>5</v>
      </c>
      <c r="F50" s="3">
        <v>48</v>
      </c>
      <c r="G50" s="4">
        <v>11.912464179500764</v>
      </c>
    </row>
    <row r="51" spans="1:7" x14ac:dyDescent="0.2">
      <c r="A51" s="6">
        <v>6</v>
      </c>
      <c r="B51" s="3">
        <v>49</v>
      </c>
      <c r="C51" s="4">
        <v>6.6019594553058685</v>
      </c>
      <c r="E51" s="6">
        <v>6</v>
      </c>
      <c r="F51" s="3">
        <v>49</v>
      </c>
      <c r="G51" s="4">
        <v>5.9951617112520212</v>
      </c>
    </row>
    <row r="52" spans="1:7" x14ac:dyDescent="0.2">
      <c r="A52" s="6">
        <v>6</v>
      </c>
      <c r="B52" s="3">
        <v>50</v>
      </c>
      <c r="C52" s="4">
        <v>6.6019594553058685</v>
      </c>
      <c r="E52" s="6">
        <v>6</v>
      </c>
      <c r="F52" s="3">
        <v>50</v>
      </c>
      <c r="G52" s="4">
        <v>5.1852889888548166</v>
      </c>
    </row>
    <row r="53" spans="1:7" x14ac:dyDescent="0.2">
      <c r="A53" s="6">
        <v>6</v>
      </c>
      <c r="B53" s="3">
        <v>51</v>
      </c>
      <c r="C53" s="4">
        <v>11.49448298022004</v>
      </c>
      <c r="E53" s="6">
        <v>6</v>
      </c>
      <c r="F53" s="3">
        <v>51</v>
      </c>
      <c r="G53" s="4">
        <v>10.081907963373721</v>
      </c>
    </row>
    <row r="54" spans="1:7" x14ac:dyDescent="0.2">
      <c r="A54" s="6">
        <v>7</v>
      </c>
      <c r="B54" s="3">
        <v>52</v>
      </c>
      <c r="C54" s="4">
        <v>11.40718310948419</v>
      </c>
      <c r="E54" s="6">
        <v>6</v>
      </c>
      <c r="F54" s="3">
        <v>52</v>
      </c>
      <c r="G54" s="4">
        <v>11.801002526359239</v>
      </c>
    </row>
    <row r="55" spans="1:7" x14ac:dyDescent="0.2">
      <c r="A55" s="6">
        <v>7</v>
      </c>
      <c r="B55" s="3">
        <v>53</v>
      </c>
      <c r="C55" s="4">
        <v>8.4118716355246654</v>
      </c>
      <c r="E55" s="6">
        <v>6</v>
      </c>
      <c r="F55" s="3">
        <v>53</v>
      </c>
      <c r="G55" s="4">
        <v>8.046138086154027</v>
      </c>
    </row>
    <row r="56" spans="1:7" x14ac:dyDescent="0.2">
      <c r="A56" s="6">
        <v>7</v>
      </c>
      <c r="B56" s="3">
        <v>54</v>
      </c>
      <c r="C56" s="4">
        <v>10.728184114872036</v>
      </c>
      <c r="E56" s="6">
        <v>6</v>
      </c>
      <c r="F56" s="3">
        <v>54</v>
      </c>
      <c r="G56" s="4">
        <v>12.643931278242043</v>
      </c>
    </row>
    <row r="57" spans="1:7" x14ac:dyDescent="0.2">
      <c r="A57" s="6">
        <v>7</v>
      </c>
      <c r="B57" s="3">
        <v>55</v>
      </c>
      <c r="C57" s="4">
        <v>6.5053882398692142</v>
      </c>
      <c r="E57" s="6">
        <v>6</v>
      </c>
      <c r="F57" s="3">
        <v>55</v>
      </c>
      <c r="G57" s="4">
        <v>3.7747314478253462</v>
      </c>
    </row>
    <row r="58" spans="1:7" x14ac:dyDescent="0.2">
      <c r="A58" s="6">
        <v>7</v>
      </c>
      <c r="B58" s="3">
        <v>56</v>
      </c>
      <c r="C58" s="4">
        <v>8.8597924993606139</v>
      </c>
      <c r="E58" s="6">
        <v>6</v>
      </c>
      <c r="F58" s="3">
        <v>56</v>
      </c>
      <c r="G58" s="4">
        <v>7.8971355290030267</v>
      </c>
    </row>
    <row r="59" spans="1:7" x14ac:dyDescent="0.2">
      <c r="A59" s="6">
        <v>7</v>
      </c>
      <c r="B59" s="3">
        <v>57</v>
      </c>
      <c r="C59" s="4">
        <v>7.6112117031186743</v>
      </c>
      <c r="E59" s="6">
        <v>6</v>
      </c>
      <c r="F59" s="3">
        <v>57</v>
      </c>
      <c r="G59" s="4">
        <v>10.811998053269475</v>
      </c>
    </row>
    <row r="60" spans="1:7" x14ac:dyDescent="0.2">
      <c r="A60" s="6">
        <v>7</v>
      </c>
      <c r="B60" s="3">
        <v>58</v>
      </c>
      <c r="C60" s="4">
        <v>9.6553657033848328</v>
      </c>
      <c r="E60" s="7">
        <v>6</v>
      </c>
      <c r="F60" s="8">
        <v>58</v>
      </c>
      <c r="G60" s="10">
        <v>10.034007495674437</v>
      </c>
    </row>
    <row r="61" spans="1:7" x14ac:dyDescent="0.2">
      <c r="A61" s="6">
        <v>7</v>
      </c>
      <c r="B61" s="3">
        <v>59</v>
      </c>
      <c r="C61" s="4">
        <v>4.597793192088016</v>
      </c>
    </row>
    <row r="62" spans="1:7" x14ac:dyDescent="0.2">
      <c r="A62" s="6">
        <v>7</v>
      </c>
      <c r="B62" s="3">
        <v>60</v>
      </c>
      <c r="C62" s="4">
        <v>7.6438311818463252</v>
      </c>
    </row>
    <row r="63" spans="1:7" x14ac:dyDescent="0.2">
      <c r="A63" s="6">
        <v>7</v>
      </c>
      <c r="B63" s="3">
        <v>61</v>
      </c>
      <c r="C63" s="4">
        <v>7.941642786333845</v>
      </c>
    </row>
    <row r="64" spans="1:7" x14ac:dyDescent="0.2">
      <c r="A64" s="6">
        <v>7</v>
      </c>
      <c r="B64" s="3">
        <v>62</v>
      </c>
      <c r="C64" s="4">
        <v>7.941642786333845</v>
      </c>
    </row>
    <row r="65" spans="1:3" x14ac:dyDescent="0.2">
      <c r="A65" s="6">
        <v>7</v>
      </c>
      <c r="B65" s="3">
        <v>63</v>
      </c>
      <c r="C65" s="4">
        <v>11.40718310948419</v>
      </c>
    </row>
    <row r="66" spans="1:3" x14ac:dyDescent="0.2">
      <c r="A66" s="6">
        <v>7</v>
      </c>
      <c r="B66" s="3">
        <v>64</v>
      </c>
      <c r="C66" s="4">
        <v>11.40718310948419</v>
      </c>
    </row>
    <row r="67" spans="1:3" x14ac:dyDescent="0.2">
      <c r="A67" s="6">
        <v>8</v>
      </c>
      <c r="B67" s="3">
        <v>65</v>
      </c>
      <c r="C67" s="4">
        <v>11.115283541697318</v>
      </c>
    </row>
    <row r="68" spans="1:3" x14ac:dyDescent="0.2">
      <c r="A68" s="6">
        <v>8</v>
      </c>
      <c r="B68" s="3">
        <v>66</v>
      </c>
      <c r="C68" s="4">
        <v>7.479508643467125</v>
      </c>
    </row>
    <row r="69" spans="1:3" x14ac:dyDescent="0.2">
      <c r="A69" s="6">
        <v>8</v>
      </c>
      <c r="B69" s="3">
        <v>67</v>
      </c>
      <c r="C69" s="4">
        <v>7.479508643467125</v>
      </c>
    </row>
    <row r="70" spans="1:3" x14ac:dyDescent="0.2">
      <c r="A70" s="6">
        <v>8</v>
      </c>
      <c r="B70" s="3">
        <v>68</v>
      </c>
      <c r="C70" s="4">
        <v>7.2918126405770876</v>
      </c>
    </row>
    <row r="71" spans="1:3" x14ac:dyDescent="0.2">
      <c r="A71" s="6">
        <v>8</v>
      </c>
      <c r="B71" s="3">
        <v>69</v>
      </c>
      <c r="C71" s="4">
        <v>6.0346035646155212</v>
      </c>
    </row>
    <row r="72" spans="1:3" x14ac:dyDescent="0.2">
      <c r="A72" s="6">
        <v>8</v>
      </c>
      <c r="B72" s="3">
        <v>70</v>
      </c>
      <c r="C72" s="4">
        <v>7.2918126405770876</v>
      </c>
    </row>
    <row r="73" spans="1:3" x14ac:dyDescent="0.2">
      <c r="A73" s="6">
        <v>8</v>
      </c>
      <c r="B73" s="3">
        <v>71</v>
      </c>
      <c r="C73" s="4">
        <v>7.5614309725302915</v>
      </c>
    </row>
    <row r="74" spans="1:3" x14ac:dyDescent="0.2">
      <c r="A74" s="6">
        <v>8</v>
      </c>
      <c r="B74" s="3">
        <v>72</v>
      </c>
      <c r="C74" s="4">
        <v>14.199067210860047</v>
      </c>
    </row>
    <row r="75" spans="1:3" x14ac:dyDescent="0.2">
      <c r="A75" s="6">
        <v>8</v>
      </c>
      <c r="B75" s="3">
        <v>73</v>
      </c>
      <c r="C75" s="4">
        <v>6.0346035646155212</v>
      </c>
    </row>
    <row r="76" spans="1:3" x14ac:dyDescent="0.2">
      <c r="A76" s="6">
        <v>8</v>
      </c>
      <c r="B76" s="3">
        <v>74</v>
      </c>
      <c r="C76" s="4">
        <v>7.2918126405770876</v>
      </c>
    </row>
    <row r="77" spans="1:3" x14ac:dyDescent="0.2">
      <c r="A77" s="6">
        <v>8</v>
      </c>
      <c r="B77" s="3">
        <v>75</v>
      </c>
      <c r="C77" s="4">
        <v>5.9830257563709424</v>
      </c>
    </row>
    <row r="78" spans="1:3" x14ac:dyDescent="0.2">
      <c r="A78" s="7">
        <v>8</v>
      </c>
      <c r="B78" s="8">
        <v>76</v>
      </c>
      <c r="C78" s="10">
        <v>3.0318781194203583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85A6-8936-2347-9984-30874263FA60}">
  <dimension ref="A1:M145"/>
  <sheetViews>
    <sheetView zoomScaleNormal="100" workbookViewId="0">
      <selection activeCell="E19" sqref="E19"/>
    </sheetView>
  </sheetViews>
  <sheetFormatPr baseColWidth="10" defaultRowHeight="16" x14ac:dyDescent="0.2"/>
  <cols>
    <col min="1" max="1" width="12.5" style="143" bestFit="1" customWidth="1"/>
    <col min="2" max="2" width="18.33203125" style="142" bestFit="1" customWidth="1"/>
    <col min="3" max="3" width="14.6640625" style="142" bestFit="1" customWidth="1"/>
    <col min="4" max="4" width="11.1640625" style="141" customWidth="1"/>
    <col min="5" max="5" width="19.5" style="141" customWidth="1"/>
    <col min="6" max="6" width="18.33203125" style="141" bestFit="1" customWidth="1"/>
    <col min="7" max="7" width="14.6640625" style="141" bestFit="1" customWidth="1"/>
    <col min="8" max="8" width="30" style="141" bestFit="1" customWidth="1"/>
    <col min="9" max="9" width="24.33203125" style="141" bestFit="1" customWidth="1"/>
    <col min="10" max="10" width="30.5" style="141" customWidth="1"/>
    <col min="11" max="11" width="30.5" style="141" bestFit="1" customWidth="1"/>
    <col min="12" max="12" width="19.33203125" style="141" bestFit="1" customWidth="1"/>
    <col min="13" max="13" width="15.1640625" style="141" bestFit="1" customWidth="1"/>
    <col min="14" max="16384" width="10.83203125" style="142"/>
  </cols>
  <sheetData>
    <row r="1" spans="1:13" s="138" customFormat="1" x14ac:dyDescent="0.2">
      <c r="A1" s="182" t="s">
        <v>73</v>
      </c>
      <c r="B1" s="183"/>
      <c r="C1" s="184"/>
      <c r="D1" s="147"/>
      <c r="E1" s="182" t="s">
        <v>74</v>
      </c>
      <c r="F1" s="183"/>
      <c r="G1" s="184"/>
      <c r="H1" s="147"/>
      <c r="I1" s="147"/>
      <c r="J1" s="147"/>
      <c r="K1" s="147"/>
      <c r="L1" s="147"/>
      <c r="M1" s="147"/>
    </row>
    <row r="2" spans="1:13" x14ac:dyDescent="0.2">
      <c r="A2" s="139" t="s">
        <v>52</v>
      </c>
      <c r="B2" s="139" t="s">
        <v>45</v>
      </c>
      <c r="C2" s="139" t="s">
        <v>46</v>
      </c>
      <c r="D2" s="140"/>
      <c r="E2" s="139" t="s">
        <v>52</v>
      </c>
      <c r="F2" s="139" t="s">
        <v>45</v>
      </c>
      <c r="G2" s="139" t="s">
        <v>46</v>
      </c>
      <c r="H2" s="140"/>
      <c r="I2" s="140"/>
      <c r="J2" s="140"/>
      <c r="K2" s="140"/>
    </row>
    <row r="3" spans="1:13" x14ac:dyDescent="0.2">
      <c r="A3" s="143">
        <v>1</v>
      </c>
      <c r="B3" s="149">
        <v>0.27192909999999998</v>
      </c>
      <c r="C3" s="126">
        <v>3.225441</v>
      </c>
      <c r="E3" s="144">
        <v>1</v>
      </c>
      <c r="F3" s="149">
        <v>0.2773698</v>
      </c>
      <c r="G3" s="126">
        <v>9.9404439999999994</v>
      </c>
    </row>
    <row r="4" spans="1:13" x14ac:dyDescent="0.2">
      <c r="A4" s="143">
        <v>2</v>
      </c>
      <c r="B4" s="149">
        <v>0.16343959999999999</v>
      </c>
      <c r="C4" s="126">
        <v>5.8891010000000001</v>
      </c>
      <c r="E4" s="143">
        <v>2</v>
      </c>
      <c r="F4" s="149">
        <v>0.2917286</v>
      </c>
      <c r="G4" s="126">
        <v>2.9197440000000001</v>
      </c>
    </row>
    <row r="5" spans="1:13" x14ac:dyDescent="0.2">
      <c r="A5" s="143">
        <v>3</v>
      </c>
      <c r="B5" s="149">
        <v>0.1776845</v>
      </c>
      <c r="C5" s="126">
        <v>7.1643119999999998</v>
      </c>
      <c r="E5" s="143">
        <v>3</v>
      </c>
      <c r="F5" s="149">
        <v>0.20915729999999999</v>
      </c>
      <c r="G5" s="126">
        <v>5.7762270000000004</v>
      </c>
    </row>
    <row r="6" spans="1:13" x14ac:dyDescent="0.2">
      <c r="A6" s="143">
        <v>4</v>
      </c>
      <c r="B6" s="149">
        <v>0.2335402</v>
      </c>
      <c r="C6" s="126">
        <v>6.5576840000000001</v>
      </c>
      <c r="E6" s="143">
        <v>4</v>
      </c>
      <c r="F6" s="149">
        <v>0.21790229999999999</v>
      </c>
      <c r="G6" s="126">
        <v>11.316689999999999</v>
      </c>
    </row>
    <row r="7" spans="1:13" x14ac:dyDescent="0.2">
      <c r="A7" s="143">
        <v>5</v>
      </c>
      <c r="B7" s="149">
        <v>0.20728089999999999</v>
      </c>
      <c r="C7" s="126">
        <v>7.0355990000000004</v>
      </c>
      <c r="E7" s="143">
        <v>5</v>
      </c>
      <c r="F7" s="149">
        <v>0.21872739999999999</v>
      </c>
      <c r="G7" s="126">
        <v>6.0116839999999998</v>
      </c>
    </row>
    <row r="8" spans="1:13" x14ac:dyDescent="0.2">
      <c r="A8" s="143">
        <v>6</v>
      </c>
      <c r="B8" s="149">
        <v>0.17047399999999999</v>
      </c>
      <c r="C8" s="126">
        <v>8.0767559999999996</v>
      </c>
      <c r="E8" s="143">
        <v>6</v>
      </c>
      <c r="F8" s="149">
        <v>0.12415320000000001</v>
      </c>
      <c r="G8" s="126">
        <v>8.0151160000000008</v>
      </c>
    </row>
    <row r="9" spans="1:13" x14ac:dyDescent="0.2">
      <c r="A9" s="143">
        <v>7</v>
      </c>
      <c r="B9" s="149">
        <v>0.2044079</v>
      </c>
      <c r="C9" s="126">
        <v>6.0431309999999998</v>
      </c>
      <c r="E9" s="143">
        <v>7</v>
      </c>
      <c r="F9" s="149">
        <v>0.1659041</v>
      </c>
      <c r="G9" s="126">
        <v>9.637753</v>
      </c>
    </row>
    <row r="10" spans="1:13" x14ac:dyDescent="0.2">
      <c r="A10" s="143">
        <v>8</v>
      </c>
      <c r="B10" s="149">
        <v>0.18578049999999999</v>
      </c>
      <c r="C10" s="126">
        <v>8.3926289999999995</v>
      </c>
      <c r="E10" s="143">
        <v>8</v>
      </c>
      <c r="F10" s="149">
        <v>0.20344799999999999</v>
      </c>
      <c r="G10" s="126">
        <v>7.1680159999999997</v>
      </c>
    </row>
    <row r="11" spans="1:13" x14ac:dyDescent="0.2">
      <c r="A11" s="143">
        <v>9</v>
      </c>
      <c r="B11" s="149">
        <v>0.1476981</v>
      </c>
      <c r="C11" s="126">
        <v>5.3524880000000001</v>
      </c>
      <c r="E11" s="143">
        <v>9</v>
      </c>
      <c r="F11" s="149">
        <v>0.1600432</v>
      </c>
      <c r="G11" s="126">
        <v>7.681152</v>
      </c>
    </row>
    <row r="12" spans="1:13" x14ac:dyDescent="0.2">
      <c r="A12" s="145">
        <v>10</v>
      </c>
      <c r="B12" s="150">
        <v>0.18774299999999999</v>
      </c>
      <c r="C12" s="127">
        <v>5.6675979999999999</v>
      </c>
      <c r="E12" s="145">
        <v>10</v>
      </c>
      <c r="F12" s="150">
        <v>0.19866639999999999</v>
      </c>
      <c r="G12" s="127">
        <v>9.0007429999999999</v>
      </c>
    </row>
    <row r="13" spans="1:13" x14ac:dyDescent="0.2">
      <c r="B13" s="148"/>
    </row>
    <row r="133" spans="4:7" x14ac:dyDescent="0.2">
      <c r="D133" s="146"/>
      <c r="E133" s="146"/>
      <c r="F133" s="146"/>
      <c r="G133" s="146"/>
    </row>
    <row r="134" spans="4:7" x14ac:dyDescent="0.2">
      <c r="D134" s="146"/>
      <c r="E134" s="146"/>
      <c r="F134" s="146"/>
      <c r="G134" s="146"/>
    </row>
    <row r="135" spans="4:7" x14ac:dyDescent="0.2">
      <c r="D135" s="146"/>
      <c r="E135" s="146"/>
      <c r="F135" s="146"/>
      <c r="G135" s="146"/>
    </row>
    <row r="136" spans="4:7" x14ac:dyDescent="0.2">
      <c r="D136" s="146"/>
      <c r="E136" s="146"/>
      <c r="F136" s="146"/>
      <c r="G136" s="146"/>
    </row>
    <row r="137" spans="4:7" x14ac:dyDescent="0.2">
      <c r="D137" s="146"/>
      <c r="E137" s="146"/>
      <c r="F137" s="146"/>
      <c r="G137" s="146"/>
    </row>
    <row r="138" spans="4:7" x14ac:dyDescent="0.2">
      <c r="D138" s="146"/>
      <c r="E138" s="146"/>
      <c r="F138" s="146"/>
      <c r="G138" s="146"/>
    </row>
    <row r="139" spans="4:7" x14ac:dyDescent="0.2">
      <c r="D139" s="146"/>
      <c r="E139" s="146"/>
      <c r="F139" s="146"/>
      <c r="G139" s="146"/>
    </row>
    <row r="140" spans="4:7" x14ac:dyDescent="0.2">
      <c r="D140" s="146"/>
      <c r="E140" s="146"/>
      <c r="F140" s="146"/>
      <c r="G140" s="146"/>
    </row>
    <row r="141" spans="4:7" x14ac:dyDescent="0.2">
      <c r="D141" s="146"/>
      <c r="E141" s="146"/>
      <c r="F141" s="146"/>
      <c r="G141" s="146"/>
    </row>
    <row r="142" spans="4:7" x14ac:dyDescent="0.2">
      <c r="D142" s="146"/>
      <c r="E142" s="146"/>
      <c r="F142" s="146"/>
      <c r="G142" s="146"/>
    </row>
    <row r="143" spans="4:7" x14ac:dyDescent="0.2">
      <c r="D143" s="146"/>
      <c r="E143" s="146"/>
      <c r="F143" s="146"/>
      <c r="G143" s="146"/>
    </row>
    <row r="144" spans="4:7" x14ac:dyDescent="0.2">
      <c r="D144" s="146"/>
      <c r="E144" s="146"/>
      <c r="F144" s="146"/>
      <c r="G144" s="146"/>
    </row>
    <row r="145" spans="4:7" x14ac:dyDescent="0.2">
      <c r="D145" s="146"/>
      <c r="E145" s="146"/>
      <c r="F145" s="146"/>
      <c r="G145" s="146"/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62E7-94A4-8C47-9B13-0C09587FCEB8}">
  <dimension ref="A1:F93"/>
  <sheetViews>
    <sheetView zoomScaleNormal="100" workbookViewId="0">
      <selection activeCell="P23" sqref="P23"/>
    </sheetView>
  </sheetViews>
  <sheetFormatPr baseColWidth="10" defaultRowHeight="16" x14ac:dyDescent="0.2"/>
  <cols>
    <col min="1" max="2" width="9" style="85" bestFit="1" customWidth="1"/>
    <col min="3" max="3" width="10" style="85" customWidth="1"/>
    <col min="4" max="4" width="11.6640625" style="85" customWidth="1"/>
    <col min="5" max="5" width="25.1640625" style="85" customWidth="1"/>
    <col min="6" max="6" width="28.1640625" style="85" bestFit="1" customWidth="1"/>
    <col min="7" max="16384" width="10.83203125" style="85"/>
  </cols>
  <sheetData>
    <row r="1" spans="1:6" ht="68" x14ac:dyDescent="0.2">
      <c r="A1" s="58" t="s">
        <v>35</v>
      </c>
      <c r="B1" s="58" t="s">
        <v>1</v>
      </c>
      <c r="C1" s="61" t="s">
        <v>78</v>
      </c>
      <c r="D1" s="61" t="s">
        <v>65</v>
      </c>
      <c r="E1" s="61" t="s">
        <v>66</v>
      </c>
      <c r="F1" s="29"/>
    </row>
    <row r="2" spans="1:6" x14ac:dyDescent="0.2">
      <c r="A2" s="87">
        <v>1</v>
      </c>
      <c r="B2" s="87">
        <v>1</v>
      </c>
      <c r="C2" s="87">
        <v>0</v>
      </c>
      <c r="D2" s="87">
        <v>108.11</v>
      </c>
      <c r="E2" s="88" t="s">
        <v>67</v>
      </c>
    </row>
    <row r="3" spans="1:6" x14ac:dyDescent="0.2">
      <c r="A3" s="90"/>
      <c r="B3" s="90"/>
      <c r="C3" s="90">
        <v>3</v>
      </c>
      <c r="D3" s="90">
        <v>81.605000000000004</v>
      </c>
      <c r="E3" s="91"/>
    </row>
    <row r="4" spans="1:6" x14ac:dyDescent="0.2">
      <c r="A4" s="90"/>
      <c r="B4" s="90"/>
      <c r="C4" s="90">
        <v>6</v>
      </c>
      <c r="D4" s="90">
        <v>38.86</v>
      </c>
      <c r="E4" s="91"/>
    </row>
    <row r="5" spans="1:6" x14ac:dyDescent="0.2">
      <c r="A5" s="90"/>
      <c r="B5" s="90"/>
      <c r="C5" s="90">
        <v>9</v>
      </c>
      <c r="D5" s="90">
        <v>34.012999999999998</v>
      </c>
      <c r="E5" s="91"/>
    </row>
    <row r="6" spans="1:6" x14ac:dyDescent="0.2">
      <c r="A6" s="90"/>
      <c r="B6" s="90"/>
      <c r="C6" s="90">
        <v>12</v>
      </c>
      <c r="D6" s="90">
        <v>26.466000000000001</v>
      </c>
      <c r="E6" s="91"/>
    </row>
    <row r="7" spans="1:6" x14ac:dyDescent="0.2">
      <c r="A7" s="90"/>
      <c r="B7" s="90"/>
      <c r="C7" s="90">
        <v>15</v>
      </c>
      <c r="D7" s="90">
        <v>22.463000000000001</v>
      </c>
      <c r="E7" s="91"/>
    </row>
    <row r="8" spans="1:6" x14ac:dyDescent="0.2">
      <c r="A8" s="90"/>
      <c r="B8" s="90"/>
      <c r="C8" s="90">
        <v>18</v>
      </c>
      <c r="D8" s="90">
        <v>7.0460000000000003</v>
      </c>
      <c r="E8" s="91"/>
    </row>
    <row r="9" spans="1:6" x14ac:dyDescent="0.2">
      <c r="A9" s="93"/>
      <c r="B9" s="93"/>
      <c r="C9" s="93">
        <v>21</v>
      </c>
      <c r="D9" s="93">
        <v>0</v>
      </c>
      <c r="E9" s="94"/>
    </row>
    <row r="10" spans="1:6" x14ac:dyDescent="0.2">
      <c r="A10" s="87">
        <v>2</v>
      </c>
      <c r="B10" s="87">
        <v>2</v>
      </c>
      <c r="C10" s="87">
        <v>0</v>
      </c>
      <c r="D10" s="87">
        <v>73.89</v>
      </c>
      <c r="E10" s="88" t="s">
        <v>68</v>
      </c>
    </row>
    <row r="11" spans="1:6" x14ac:dyDescent="0.2">
      <c r="A11" s="90"/>
      <c r="B11" s="90"/>
      <c r="C11" s="90">
        <v>3</v>
      </c>
      <c r="D11" s="90">
        <f>(180-152.529)</f>
        <v>27.471000000000004</v>
      </c>
      <c r="E11" s="91"/>
    </row>
    <row r="12" spans="1:6" x14ac:dyDescent="0.2">
      <c r="A12" s="90"/>
      <c r="B12" s="90"/>
      <c r="C12" s="90">
        <v>6</v>
      </c>
      <c r="D12" s="90">
        <f>(180-167.728)</f>
        <v>12.271999999999991</v>
      </c>
      <c r="E12" s="91"/>
    </row>
    <row r="13" spans="1:6" x14ac:dyDescent="0.2">
      <c r="A13" s="93"/>
      <c r="B13" s="93"/>
      <c r="C13" s="93">
        <v>9</v>
      </c>
      <c r="D13" s="93">
        <v>0</v>
      </c>
      <c r="E13" s="94"/>
    </row>
    <row r="14" spans="1:6" x14ac:dyDescent="0.2">
      <c r="A14" s="87">
        <v>3</v>
      </c>
      <c r="B14" s="87">
        <v>3</v>
      </c>
      <c r="C14" s="87">
        <v>0</v>
      </c>
      <c r="D14" s="87">
        <f>(180-155.056)</f>
        <v>24.943999999999988</v>
      </c>
      <c r="E14" s="88" t="s">
        <v>69</v>
      </c>
    </row>
    <row r="15" spans="1:6" x14ac:dyDescent="0.2">
      <c r="A15" s="90"/>
      <c r="B15" s="90"/>
      <c r="C15" s="90">
        <v>3</v>
      </c>
      <c r="D15" s="90">
        <f>(180-162.553)</f>
        <v>17.447000000000003</v>
      </c>
      <c r="E15" s="91"/>
    </row>
    <row r="16" spans="1:6" x14ac:dyDescent="0.2">
      <c r="A16" s="90"/>
      <c r="B16" s="90"/>
      <c r="C16" s="90">
        <v>6</v>
      </c>
      <c r="D16" s="90">
        <f>(180-167.315)</f>
        <v>12.685000000000002</v>
      </c>
      <c r="E16" s="91"/>
    </row>
    <row r="17" spans="1:5" x14ac:dyDescent="0.2">
      <c r="A17" s="90"/>
      <c r="B17" s="90"/>
      <c r="C17" s="90">
        <v>9</v>
      </c>
      <c r="D17" s="90">
        <f>(180-172.158)</f>
        <v>7.842000000000013</v>
      </c>
      <c r="E17" s="91"/>
    </row>
    <row r="18" spans="1:5" x14ac:dyDescent="0.2">
      <c r="A18" s="90"/>
      <c r="B18" s="90"/>
      <c r="C18" s="90">
        <v>12</v>
      </c>
      <c r="D18" s="90">
        <f>(180-177.335)</f>
        <v>2.664999999999992</v>
      </c>
      <c r="E18" s="91"/>
    </row>
    <row r="19" spans="1:5" x14ac:dyDescent="0.2">
      <c r="A19" s="93"/>
      <c r="B19" s="93"/>
      <c r="C19" s="93">
        <v>15</v>
      </c>
      <c r="D19" s="93">
        <v>0</v>
      </c>
      <c r="E19" s="94"/>
    </row>
    <row r="20" spans="1:5" x14ac:dyDescent="0.2">
      <c r="A20" s="87">
        <v>3</v>
      </c>
      <c r="B20" s="87">
        <v>4</v>
      </c>
      <c r="C20" s="87">
        <v>0</v>
      </c>
      <c r="D20" s="87">
        <v>91.259</v>
      </c>
      <c r="E20" s="88" t="s">
        <v>68</v>
      </c>
    </row>
    <row r="21" spans="1:5" x14ac:dyDescent="0.2">
      <c r="A21" s="90"/>
      <c r="B21" s="90"/>
      <c r="C21" s="15">
        <v>3</v>
      </c>
      <c r="D21" s="90">
        <v>56.66</v>
      </c>
      <c r="E21" s="91"/>
    </row>
    <row r="22" spans="1:5" x14ac:dyDescent="0.2">
      <c r="A22" s="90"/>
      <c r="B22" s="90"/>
      <c r="C22" s="15">
        <v>6</v>
      </c>
      <c r="D22" s="90">
        <v>32.884</v>
      </c>
      <c r="E22" s="91"/>
    </row>
    <row r="23" spans="1:5" x14ac:dyDescent="0.2">
      <c r="A23" s="93"/>
      <c r="B23" s="93"/>
      <c r="C23" s="22">
        <v>9</v>
      </c>
      <c r="D23" s="93">
        <v>0</v>
      </c>
      <c r="E23" s="94"/>
    </row>
    <row r="24" spans="1:5" x14ac:dyDescent="0.2">
      <c r="A24" s="87">
        <v>3</v>
      </c>
      <c r="B24" s="87">
        <v>5</v>
      </c>
      <c r="C24" s="87">
        <v>0</v>
      </c>
      <c r="D24" s="87">
        <f>(180-67.291)</f>
        <v>112.709</v>
      </c>
      <c r="E24" s="88" t="s">
        <v>69</v>
      </c>
    </row>
    <row r="25" spans="1:5" x14ac:dyDescent="0.2">
      <c r="A25" s="90"/>
      <c r="B25" s="90"/>
      <c r="C25" s="15">
        <v>3</v>
      </c>
      <c r="D25" s="90">
        <f>(180-76.015)</f>
        <v>103.985</v>
      </c>
      <c r="E25" s="91"/>
    </row>
    <row r="26" spans="1:5" x14ac:dyDescent="0.2">
      <c r="A26" s="90"/>
      <c r="B26" s="90"/>
      <c r="C26" s="15">
        <v>6</v>
      </c>
      <c r="D26" s="90">
        <f>(180-95.259)</f>
        <v>84.741</v>
      </c>
      <c r="E26" s="91"/>
    </row>
    <row r="27" spans="1:5" x14ac:dyDescent="0.2">
      <c r="A27" s="90"/>
      <c r="B27" s="90"/>
      <c r="C27" s="15">
        <v>9</v>
      </c>
      <c r="D27" s="90">
        <f>(180-106.074)</f>
        <v>73.926000000000002</v>
      </c>
      <c r="E27" s="91"/>
    </row>
    <row r="28" spans="1:5" x14ac:dyDescent="0.2">
      <c r="A28" s="90"/>
      <c r="B28" s="90"/>
      <c r="C28" s="15">
        <v>12</v>
      </c>
      <c r="D28" s="90">
        <f>(180-124.011)</f>
        <v>55.989000000000004</v>
      </c>
      <c r="E28" s="91"/>
    </row>
    <row r="29" spans="1:5" x14ac:dyDescent="0.2">
      <c r="A29" s="90"/>
      <c r="B29" s="90"/>
      <c r="C29" s="15">
        <v>15</v>
      </c>
      <c r="D29" s="90">
        <f>(180-161.521)</f>
        <v>18.479000000000013</v>
      </c>
      <c r="E29" s="91"/>
    </row>
    <row r="30" spans="1:5" x14ac:dyDescent="0.2">
      <c r="A30" s="90"/>
      <c r="B30" s="90"/>
      <c r="C30" s="15">
        <v>18</v>
      </c>
      <c r="D30" s="90">
        <f>(180-173.454)</f>
        <v>6.5459999999999923</v>
      </c>
      <c r="E30" s="91"/>
    </row>
    <row r="31" spans="1:5" x14ac:dyDescent="0.2">
      <c r="A31" s="93"/>
      <c r="B31" s="93"/>
      <c r="C31" s="22">
        <v>21</v>
      </c>
      <c r="D31" s="93">
        <v>0</v>
      </c>
      <c r="E31" s="94"/>
    </row>
    <row r="32" spans="1:5" x14ac:dyDescent="0.2">
      <c r="A32" s="87">
        <v>4</v>
      </c>
      <c r="B32" s="87">
        <v>6</v>
      </c>
      <c r="C32" s="87">
        <v>0</v>
      </c>
      <c r="D32" s="87">
        <v>40.192</v>
      </c>
      <c r="E32" s="88" t="s">
        <v>68</v>
      </c>
    </row>
    <row r="33" spans="1:5" x14ac:dyDescent="0.2">
      <c r="A33" s="90"/>
      <c r="B33" s="90"/>
      <c r="C33" s="15">
        <v>3</v>
      </c>
      <c r="D33" s="90">
        <v>26.405999999999999</v>
      </c>
      <c r="E33" s="91"/>
    </row>
    <row r="34" spans="1:5" x14ac:dyDescent="0.2">
      <c r="A34" s="90"/>
      <c r="B34" s="90"/>
      <c r="C34" s="15">
        <v>6</v>
      </c>
      <c r="D34" s="90">
        <v>19.151</v>
      </c>
      <c r="E34" s="91"/>
    </row>
    <row r="35" spans="1:5" x14ac:dyDescent="0.2">
      <c r="A35" s="90"/>
      <c r="B35" s="90"/>
      <c r="C35" s="15">
        <v>9</v>
      </c>
      <c r="D35" s="90">
        <v>15.218999999999999</v>
      </c>
      <c r="E35" s="91"/>
    </row>
    <row r="36" spans="1:5" x14ac:dyDescent="0.2">
      <c r="A36" s="93"/>
      <c r="B36" s="93"/>
      <c r="C36" s="22">
        <v>12</v>
      </c>
      <c r="D36" s="93">
        <v>0</v>
      </c>
      <c r="E36" s="94"/>
    </row>
    <row r="37" spans="1:5" x14ac:dyDescent="0.2">
      <c r="A37" s="87">
        <v>4</v>
      </c>
      <c r="B37" s="87">
        <v>7</v>
      </c>
      <c r="C37" s="87">
        <v>0</v>
      </c>
      <c r="D37" s="87">
        <f>(180-94.938)</f>
        <v>85.061999999999998</v>
      </c>
      <c r="E37" s="88" t="s">
        <v>70</v>
      </c>
    </row>
    <row r="38" spans="1:5" x14ac:dyDescent="0.2">
      <c r="A38" s="90"/>
      <c r="B38" s="90"/>
      <c r="C38" s="15">
        <v>3</v>
      </c>
      <c r="D38" s="90">
        <f>(180-135)</f>
        <v>45</v>
      </c>
      <c r="E38" s="91"/>
    </row>
    <row r="39" spans="1:5" x14ac:dyDescent="0.2">
      <c r="A39" s="90"/>
      <c r="B39" s="90"/>
      <c r="C39" s="15">
        <v>6</v>
      </c>
      <c r="D39" s="90">
        <f>(180-153.721)</f>
        <v>26.278999999999996</v>
      </c>
      <c r="E39" s="91"/>
    </row>
    <row r="40" spans="1:5" x14ac:dyDescent="0.2">
      <c r="A40" s="93"/>
      <c r="B40" s="93"/>
      <c r="C40" s="22">
        <v>9</v>
      </c>
      <c r="D40" s="93">
        <v>0</v>
      </c>
      <c r="E40" s="94"/>
    </row>
    <row r="41" spans="1:5" x14ac:dyDescent="0.2">
      <c r="A41" s="87">
        <v>4</v>
      </c>
      <c r="B41" s="87">
        <v>8</v>
      </c>
      <c r="C41" s="87">
        <v>0</v>
      </c>
      <c r="D41" s="87">
        <v>44.280999999999999</v>
      </c>
      <c r="E41" s="88" t="s">
        <v>69</v>
      </c>
    </row>
    <row r="42" spans="1:5" x14ac:dyDescent="0.2">
      <c r="A42" s="90"/>
      <c r="B42" s="90"/>
      <c r="C42" s="15">
        <v>3</v>
      </c>
      <c r="D42" s="90">
        <v>30.402999999999999</v>
      </c>
      <c r="E42" s="91"/>
    </row>
    <row r="43" spans="1:5" x14ac:dyDescent="0.2">
      <c r="A43" s="90"/>
      <c r="B43" s="90"/>
      <c r="C43" s="15">
        <v>6</v>
      </c>
      <c r="D43" s="90">
        <v>17.992000000000001</v>
      </c>
      <c r="E43" s="91"/>
    </row>
    <row r="44" spans="1:5" x14ac:dyDescent="0.2">
      <c r="A44" s="90"/>
      <c r="B44" s="90"/>
      <c r="C44" s="15">
        <v>9</v>
      </c>
      <c r="D44" s="90">
        <v>15.518000000000001</v>
      </c>
      <c r="E44" s="91"/>
    </row>
    <row r="45" spans="1:5" x14ac:dyDescent="0.2">
      <c r="A45" s="90"/>
      <c r="B45" s="90"/>
      <c r="C45" s="15">
        <v>12</v>
      </c>
      <c r="D45" s="90">
        <v>8.6129999999999995</v>
      </c>
      <c r="E45" s="91"/>
    </row>
    <row r="46" spans="1:5" x14ac:dyDescent="0.2">
      <c r="A46" s="90"/>
      <c r="B46" s="90"/>
      <c r="C46" s="15">
        <v>15</v>
      </c>
      <c r="D46" s="90">
        <v>4.3259999999999996</v>
      </c>
      <c r="E46" s="91"/>
    </row>
    <row r="47" spans="1:5" x14ac:dyDescent="0.2">
      <c r="A47" s="93"/>
      <c r="B47" s="93"/>
      <c r="C47" s="22">
        <v>21</v>
      </c>
      <c r="D47" s="93">
        <v>0</v>
      </c>
      <c r="E47" s="94"/>
    </row>
    <row r="48" spans="1:5" x14ac:dyDescent="0.2">
      <c r="A48" s="87">
        <v>5</v>
      </c>
      <c r="B48" s="87">
        <v>9</v>
      </c>
      <c r="C48" s="87">
        <v>0</v>
      </c>
      <c r="D48" s="87">
        <f>(180-125.638)</f>
        <v>54.361999999999995</v>
      </c>
      <c r="E48" s="88" t="s">
        <v>68</v>
      </c>
    </row>
    <row r="49" spans="1:5" x14ac:dyDescent="0.2">
      <c r="A49" s="90"/>
      <c r="B49" s="90"/>
      <c r="C49" s="15">
        <v>3</v>
      </c>
      <c r="D49" s="90">
        <f>(180-163.009)</f>
        <v>16.991000000000014</v>
      </c>
      <c r="E49" s="91"/>
    </row>
    <row r="50" spans="1:5" x14ac:dyDescent="0.2">
      <c r="A50" s="90"/>
      <c r="B50" s="90"/>
      <c r="C50" s="15">
        <v>6</v>
      </c>
      <c r="D50" s="90">
        <f>(180-173.629)</f>
        <v>6.3710000000000093</v>
      </c>
      <c r="E50" s="91"/>
    </row>
    <row r="51" spans="1:5" x14ac:dyDescent="0.2">
      <c r="A51" s="93"/>
      <c r="B51" s="93"/>
      <c r="C51" s="22">
        <v>9</v>
      </c>
      <c r="D51" s="93">
        <v>0</v>
      </c>
      <c r="E51" s="94"/>
    </row>
    <row r="52" spans="1:5" x14ac:dyDescent="0.2">
      <c r="A52" s="87">
        <v>6</v>
      </c>
      <c r="B52" s="87">
        <v>10</v>
      </c>
      <c r="C52" s="87">
        <v>0</v>
      </c>
      <c r="D52" s="87">
        <v>24.059000000000001</v>
      </c>
      <c r="E52" s="88" t="s">
        <v>67</v>
      </c>
    </row>
    <row r="53" spans="1:5" x14ac:dyDescent="0.2">
      <c r="A53" s="90"/>
      <c r="B53" s="90"/>
      <c r="C53" s="15">
        <v>3</v>
      </c>
      <c r="D53" s="90">
        <v>6.47</v>
      </c>
      <c r="E53" s="91"/>
    </row>
    <row r="54" spans="1:5" x14ac:dyDescent="0.2">
      <c r="A54" s="93"/>
      <c r="B54" s="93"/>
      <c r="C54" s="93">
        <v>6</v>
      </c>
      <c r="D54" s="93">
        <v>0</v>
      </c>
      <c r="E54" s="94"/>
    </row>
    <row r="55" spans="1:5" x14ac:dyDescent="0.2">
      <c r="A55" s="87">
        <v>6</v>
      </c>
      <c r="B55" s="87">
        <v>11</v>
      </c>
      <c r="C55" s="87">
        <v>0</v>
      </c>
      <c r="D55" s="87">
        <f>(180-53.381)</f>
        <v>126.619</v>
      </c>
      <c r="E55" s="88" t="s">
        <v>68</v>
      </c>
    </row>
    <row r="56" spans="1:5" x14ac:dyDescent="0.2">
      <c r="A56" s="90"/>
      <c r="B56" s="90"/>
      <c r="C56" s="15">
        <v>3</v>
      </c>
      <c r="D56" s="90">
        <f>(180-61.796)</f>
        <v>118.20400000000001</v>
      </c>
      <c r="E56" s="91"/>
    </row>
    <row r="57" spans="1:5" x14ac:dyDescent="0.2">
      <c r="A57" s="90"/>
      <c r="B57" s="90"/>
      <c r="C57" s="15">
        <v>6</v>
      </c>
      <c r="D57" s="90">
        <f>(180-73.393)</f>
        <v>106.607</v>
      </c>
      <c r="E57" s="91"/>
    </row>
    <row r="58" spans="1:5" x14ac:dyDescent="0.2">
      <c r="A58" s="90"/>
      <c r="B58" s="90"/>
      <c r="C58" s="15">
        <v>9</v>
      </c>
      <c r="D58" s="90">
        <f>(180-76.945)</f>
        <v>103.05500000000001</v>
      </c>
      <c r="E58" s="91"/>
    </row>
    <row r="59" spans="1:5" x14ac:dyDescent="0.2">
      <c r="A59" s="90"/>
      <c r="B59" s="90"/>
      <c r="C59" s="15">
        <v>12</v>
      </c>
      <c r="D59" s="90">
        <f>(180-152.488)</f>
        <v>27.512</v>
      </c>
      <c r="E59" s="91"/>
    </row>
    <row r="60" spans="1:5" x14ac:dyDescent="0.2">
      <c r="A60" s="93"/>
      <c r="B60" s="93"/>
      <c r="C60" s="93">
        <v>21</v>
      </c>
      <c r="D60" s="93">
        <v>0</v>
      </c>
      <c r="E60" s="94"/>
    </row>
    <row r="61" spans="1:5" x14ac:dyDescent="0.2">
      <c r="A61" s="87">
        <v>6</v>
      </c>
      <c r="B61" s="87">
        <v>12</v>
      </c>
      <c r="C61" s="87">
        <v>0</v>
      </c>
      <c r="D61" s="87">
        <v>20.768999999999998</v>
      </c>
      <c r="E61" s="88" t="s">
        <v>68</v>
      </c>
    </row>
    <row r="62" spans="1:5" x14ac:dyDescent="0.2">
      <c r="A62" s="90"/>
      <c r="B62" s="90"/>
      <c r="C62" s="15">
        <v>3</v>
      </c>
      <c r="D62" s="90">
        <v>11.041</v>
      </c>
      <c r="E62" s="91"/>
    </row>
    <row r="63" spans="1:5" x14ac:dyDescent="0.2">
      <c r="A63" s="90"/>
      <c r="B63" s="90"/>
      <c r="C63" s="15">
        <v>6</v>
      </c>
      <c r="D63" s="90">
        <v>1.3520000000000001</v>
      </c>
      <c r="E63" s="91"/>
    </row>
    <row r="64" spans="1:5" x14ac:dyDescent="0.2">
      <c r="A64" s="93"/>
      <c r="B64" s="93"/>
      <c r="C64" s="93">
        <v>9</v>
      </c>
      <c r="D64" s="93">
        <v>0</v>
      </c>
      <c r="E64" s="94"/>
    </row>
    <row r="65" spans="1:5" x14ac:dyDescent="0.2">
      <c r="A65" s="87">
        <v>7</v>
      </c>
      <c r="B65" s="87">
        <v>13</v>
      </c>
      <c r="C65" s="87">
        <v>0</v>
      </c>
      <c r="D65" s="87">
        <f>(180-156.91)</f>
        <v>23.090000000000003</v>
      </c>
      <c r="E65" s="88" t="s">
        <v>70</v>
      </c>
    </row>
    <row r="66" spans="1:5" x14ac:dyDescent="0.2">
      <c r="A66" s="90"/>
      <c r="B66" s="90"/>
      <c r="C66" s="90">
        <v>3</v>
      </c>
      <c r="D66" s="90">
        <f>(180-162.322)</f>
        <v>17.677999999999997</v>
      </c>
      <c r="E66" s="91"/>
    </row>
    <row r="67" spans="1:5" x14ac:dyDescent="0.2">
      <c r="A67" s="93"/>
      <c r="B67" s="93"/>
      <c r="C67" s="93">
        <v>6</v>
      </c>
      <c r="D67" s="93">
        <v>0</v>
      </c>
      <c r="E67" s="94"/>
    </row>
    <row r="68" spans="1:5" x14ac:dyDescent="0.2">
      <c r="A68" s="87">
        <v>7</v>
      </c>
      <c r="B68" s="87">
        <v>14</v>
      </c>
      <c r="C68" s="87">
        <v>0</v>
      </c>
      <c r="D68" s="87">
        <f>(180-168.59)</f>
        <v>11.409999999999997</v>
      </c>
      <c r="E68" s="88" t="s">
        <v>67</v>
      </c>
    </row>
    <row r="69" spans="1:5" x14ac:dyDescent="0.2">
      <c r="A69" s="93"/>
      <c r="B69" s="93"/>
      <c r="C69" s="93">
        <v>3</v>
      </c>
      <c r="D69" s="93">
        <v>0</v>
      </c>
      <c r="E69" s="94"/>
    </row>
    <row r="70" spans="1:5" x14ac:dyDescent="0.2">
      <c r="A70" s="87">
        <v>7</v>
      </c>
      <c r="B70" s="87">
        <v>15</v>
      </c>
      <c r="C70" s="87">
        <v>0</v>
      </c>
      <c r="D70" s="87">
        <f>(180-151.306)</f>
        <v>28.693999999999988</v>
      </c>
      <c r="E70" s="88" t="s">
        <v>71</v>
      </c>
    </row>
    <row r="71" spans="1:5" x14ac:dyDescent="0.2">
      <c r="A71" s="90"/>
      <c r="B71" s="90"/>
      <c r="C71" s="15">
        <v>3</v>
      </c>
      <c r="D71" s="90">
        <f>(180-165.187)</f>
        <v>14.812999999999988</v>
      </c>
      <c r="E71" s="91"/>
    </row>
    <row r="72" spans="1:5" x14ac:dyDescent="0.2">
      <c r="A72" s="93"/>
      <c r="B72" s="93"/>
      <c r="C72" s="93">
        <v>6</v>
      </c>
      <c r="D72" s="93">
        <v>0</v>
      </c>
      <c r="E72" s="94"/>
    </row>
    <row r="73" spans="1:5" x14ac:dyDescent="0.2">
      <c r="A73" s="97">
        <v>8</v>
      </c>
      <c r="B73" s="97">
        <v>16</v>
      </c>
      <c r="C73" s="97">
        <v>0</v>
      </c>
      <c r="D73" s="97">
        <v>0</v>
      </c>
      <c r="E73" s="98" t="s">
        <v>67</v>
      </c>
    </row>
    <row r="74" spans="1:5" x14ac:dyDescent="0.2">
      <c r="A74" s="97">
        <v>9</v>
      </c>
      <c r="B74" s="97">
        <v>17</v>
      </c>
      <c r="C74" s="97">
        <v>0</v>
      </c>
      <c r="D74" s="97">
        <v>0</v>
      </c>
      <c r="E74" s="98" t="s">
        <v>69</v>
      </c>
    </row>
    <row r="75" spans="1:5" x14ac:dyDescent="0.2">
      <c r="A75" s="87">
        <v>9</v>
      </c>
      <c r="B75" s="87">
        <v>18</v>
      </c>
      <c r="C75" s="87">
        <v>0</v>
      </c>
      <c r="D75" s="87">
        <f>(180-121.37)</f>
        <v>58.629999999999995</v>
      </c>
      <c r="E75" s="88" t="s">
        <v>70</v>
      </c>
    </row>
    <row r="76" spans="1:5" x14ac:dyDescent="0.2">
      <c r="A76" s="90"/>
      <c r="B76" s="90"/>
      <c r="C76" s="15">
        <v>3</v>
      </c>
      <c r="D76" s="90">
        <f>(180-131.45)</f>
        <v>48.550000000000011</v>
      </c>
      <c r="E76" s="91"/>
    </row>
    <row r="77" spans="1:5" x14ac:dyDescent="0.2">
      <c r="A77" s="90"/>
      <c r="B77" s="90"/>
      <c r="C77" s="15">
        <v>6</v>
      </c>
      <c r="D77" s="90">
        <f>(180-150.9)</f>
        <v>29.099999999999994</v>
      </c>
      <c r="E77" s="91"/>
    </row>
    <row r="78" spans="1:5" x14ac:dyDescent="0.2">
      <c r="A78" s="93"/>
      <c r="B78" s="93"/>
      <c r="C78" s="93">
        <v>9</v>
      </c>
      <c r="D78" s="93">
        <v>0</v>
      </c>
      <c r="E78" s="94"/>
    </row>
    <row r="79" spans="1:5" x14ac:dyDescent="0.2">
      <c r="A79" s="97">
        <v>10</v>
      </c>
      <c r="B79" s="97">
        <v>19</v>
      </c>
      <c r="C79" s="97">
        <v>0</v>
      </c>
      <c r="D79" s="97">
        <v>0</v>
      </c>
      <c r="E79" s="98" t="s">
        <v>69</v>
      </c>
    </row>
    <row r="80" spans="1:5" x14ac:dyDescent="0.2">
      <c r="A80" s="97">
        <v>10</v>
      </c>
      <c r="B80" s="97">
        <v>20</v>
      </c>
      <c r="C80" s="97">
        <v>0</v>
      </c>
      <c r="D80" s="97">
        <v>0</v>
      </c>
      <c r="E80" s="98" t="s">
        <v>69</v>
      </c>
    </row>
    <row r="81" spans="1:5" x14ac:dyDescent="0.2">
      <c r="A81" s="87">
        <v>11</v>
      </c>
      <c r="B81" s="87">
        <v>21</v>
      </c>
      <c r="C81" s="87">
        <v>0</v>
      </c>
      <c r="D81" s="87">
        <v>55.079000000000001</v>
      </c>
      <c r="E81" s="88" t="s">
        <v>69</v>
      </c>
    </row>
    <row r="82" spans="1:5" x14ac:dyDescent="0.2">
      <c r="A82" s="90"/>
      <c r="B82" s="90"/>
      <c r="C82" s="15">
        <v>3</v>
      </c>
      <c r="D82" s="90">
        <v>44.637999999999998</v>
      </c>
      <c r="E82" s="91"/>
    </row>
    <row r="83" spans="1:5" x14ac:dyDescent="0.2">
      <c r="A83" s="90"/>
      <c r="B83" s="90"/>
      <c r="C83" s="15">
        <v>6</v>
      </c>
      <c r="D83" s="90">
        <v>30.806000000000001</v>
      </c>
      <c r="E83" s="91"/>
    </row>
    <row r="84" spans="1:5" x14ac:dyDescent="0.2">
      <c r="A84" s="90"/>
      <c r="B84" s="90"/>
      <c r="C84" s="15">
        <v>9</v>
      </c>
      <c r="D84" s="90">
        <v>24.19</v>
      </c>
      <c r="E84" s="91"/>
    </row>
    <row r="85" spans="1:5" x14ac:dyDescent="0.2">
      <c r="A85" s="90"/>
      <c r="B85" s="90"/>
      <c r="C85" s="15">
        <v>12</v>
      </c>
      <c r="D85" s="90">
        <v>14.125999999999999</v>
      </c>
      <c r="E85" s="91"/>
    </row>
    <row r="86" spans="1:5" x14ac:dyDescent="0.2">
      <c r="A86" s="93"/>
      <c r="B86" s="93"/>
      <c r="C86" s="93">
        <v>18</v>
      </c>
      <c r="D86" s="93">
        <v>0</v>
      </c>
      <c r="E86" s="94"/>
    </row>
    <row r="87" spans="1:5" x14ac:dyDescent="0.2">
      <c r="A87" s="87">
        <v>11</v>
      </c>
      <c r="B87" s="87">
        <v>22</v>
      </c>
      <c r="C87" s="87">
        <v>0</v>
      </c>
      <c r="D87" s="87">
        <v>82.683999999999997</v>
      </c>
      <c r="E87" s="88" t="s">
        <v>67</v>
      </c>
    </row>
    <row r="88" spans="1:5" x14ac:dyDescent="0.2">
      <c r="A88" s="90"/>
      <c r="B88" s="90"/>
      <c r="C88" s="15">
        <v>3</v>
      </c>
      <c r="D88" s="90">
        <v>56.210999999999999</v>
      </c>
      <c r="E88" s="91"/>
    </row>
    <row r="89" spans="1:5" x14ac:dyDescent="0.2">
      <c r="A89" s="90"/>
      <c r="B89" s="90"/>
      <c r="C89" s="15">
        <v>6</v>
      </c>
      <c r="D89" s="90">
        <v>47.268000000000001</v>
      </c>
      <c r="E89" s="91"/>
    </row>
    <row r="90" spans="1:5" x14ac:dyDescent="0.2">
      <c r="A90" s="90"/>
      <c r="B90" s="90"/>
      <c r="C90" s="15">
        <v>9</v>
      </c>
      <c r="D90" s="90">
        <v>42.161999999999999</v>
      </c>
      <c r="E90" s="91"/>
    </row>
    <row r="91" spans="1:5" x14ac:dyDescent="0.2">
      <c r="A91" s="90"/>
      <c r="B91" s="90"/>
      <c r="C91" s="15">
        <v>12</v>
      </c>
      <c r="D91" s="90">
        <v>38.936999999999998</v>
      </c>
      <c r="E91" s="91"/>
    </row>
    <row r="92" spans="1:5" x14ac:dyDescent="0.2">
      <c r="A92" s="93"/>
      <c r="B92" s="93"/>
      <c r="C92" s="93">
        <v>15</v>
      </c>
      <c r="D92" s="93">
        <v>0</v>
      </c>
      <c r="E92" s="94"/>
    </row>
    <row r="93" spans="1:5" x14ac:dyDescent="0.2">
      <c r="A93" s="97">
        <v>12</v>
      </c>
      <c r="B93" s="97">
        <v>23</v>
      </c>
      <c r="C93" s="97">
        <v>0</v>
      </c>
      <c r="D93" s="97">
        <v>0</v>
      </c>
      <c r="E93" s="98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F5F9-47E5-7C47-8345-C053EF657E90}">
  <dimension ref="A1:AA66"/>
  <sheetViews>
    <sheetView zoomScaleNormal="100" workbookViewId="0">
      <selection activeCell="F5" sqref="F5"/>
    </sheetView>
  </sheetViews>
  <sheetFormatPr baseColWidth="10" defaultRowHeight="16" x14ac:dyDescent="0.2"/>
  <cols>
    <col min="1" max="1" width="9.33203125" style="95" bestFit="1" customWidth="1"/>
    <col min="2" max="2" width="8.83203125" style="95" bestFit="1" customWidth="1"/>
    <col min="3" max="3" width="14.33203125" style="95" bestFit="1" customWidth="1"/>
    <col min="4" max="4" width="17.83203125" style="95" bestFit="1" customWidth="1"/>
    <col min="5" max="5" width="20.1640625" style="95" bestFit="1" customWidth="1"/>
    <col min="6" max="6" width="23" style="95" bestFit="1" customWidth="1"/>
    <col min="7" max="7" width="9.33203125" style="95" bestFit="1" customWidth="1"/>
    <col min="8" max="8" width="8.83203125" style="95" bestFit="1" customWidth="1"/>
    <col min="9" max="9" width="14.33203125" style="95" bestFit="1" customWidth="1"/>
    <col min="10" max="10" width="17.83203125" style="95" bestFit="1" customWidth="1"/>
    <col min="11" max="11" width="20.1640625" style="95" bestFit="1" customWidth="1"/>
    <col min="12" max="12" width="19.33203125" style="95" bestFit="1" customWidth="1"/>
    <col min="13" max="13" width="9.33203125" style="95" bestFit="1" customWidth="1"/>
    <col min="14" max="14" width="8.83203125" style="95" bestFit="1" customWidth="1"/>
    <col min="15" max="15" width="14.33203125" style="95" bestFit="1" customWidth="1"/>
    <col min="16" max="16" width="17.83203125" style="95" bestFit="1" customWidth="1"/>
    <col min="17" max="17" width="20.1640625" style="95" bestFit="1" customWidth="1"/>
    <col min="18" max="18" width="16" style="95" bestFit="1" customWidth="1"/>
    <col min="19" max="19" width="9.33203125" style="95" bestFit="1" customWidth="1"/>
    <col min="20" max="20" width="8.83203125" style="95" bestFit="1" customWidth="1"/>
    <col min="21" max="21" width="14.33203125" style="95" bestFit="1" customWidth="1"/>
    <col min="22" max="22" width="17.83203125" style="95" bestFit="1" customWidth="1"/>
    <col min="23" max="23" width="20.1640625" style="95" bestFit="1" customWidth="1"/>
    <col min="24" max="24" width="9.6640625" style="95" bestFit="1" customWidth="1"/>
    <col min="25" max="25" width="16" style="95" bestFit="1" customWidth="1"/>
    <col min="26" max="26" width="19.33203125" style="95" bestFit="1" customWidth="1"/>
    <col min="27" max="27" width="23" style="95" bestFit="1" customWidth="1"/>
    <col min="28" max="16384" width="10.83203125" style="95"/>
  </cols>
  <sheetData>
    <row r="1" spans="1:27" x14ac:dyDescent="0.2">
      <c r="A1" s="151" t="s">
        <v>20</v>
      </c>
      <c r="B1" s="152"/>
      <c r="C1" s="152"/>
      <c r="D1" s="152"/>
      <c r="E1" s="153"/>
      <c r="F1" s="29"/>
      <c r="G1" s="151" t="s">
        <v>22</v>
      </c>
      <c r="H1" s="152"/>
      <c r="I1" s="152"/>
      <c r="J1" s="152"/>
      <c r="K1" s="153"/>
      <c r="M1" s="151" t="s">
        <v>21</v>
      </c>
      <c r="N1" s="152"/>
      <c r="O1" s="152"/>
      <c r="P1" s="152"/>
      <c r="Q1" s="153"/>
      <c r="S1" s="151" t="s">
        <v>23</v>
      </c>
      <c r="T1" s="152"/>
      <c r="U1" s="152"/>
      <c r="V1" s="152"/>
      <c r="W1" s="153"/>
      <c r="AA1" s="24"/>
    </row>
    <row r="2" spans="1:27" x14ac:dyDescent="0.2">
      <c r="A2" s="2" t="s">
        <v>35</v>
      </c>
      <c r="B2" s="2" t="s">
        <v>1</v>
      </c>
      <c r="C2" s="2" t="s">
        <v>2</v>
      </c>
      <c r="D2" s="2" t="s">
        <v>3</v>
      </c>
      <c r="E2" s="2" t="s">
        <v>7</v>
      </c>
      <c r="G2" s="2" t="s">
        <v>35</v>
      </c>
      <c r="H2" s="2" t="s">
        <v>1</v>
      </c>
      <c r="I2" s="2" t="s">
        <v>2</v>
      </c>
      <c r="J2" s="2" t="s">
        <v>3</v>
      </c>
      <c r="K2" s="2" t="s">
        <v>7</v>
      </c>
      <c r="M2" s="2" t="s">
        <v>35</v>
      </c>
      <c r="N2" s="2" t="s">
        <v>1</v>
      </c>
      <c r="O2" s="2" t="s">
        <v>2</v>
      </c>
      <c r="P2" s="2" t="s">
        <v>3</v>
      </c>
      <c r="Q2" s="2" t="s">
        <v>7</v>
      </c>
      <c r="S2" s="2" t="s">
        <v>35</v>
      </c>
      <c r="T2" s="2" t="s">
        <v>1</v>
      </c>
      <c r="U2" s="2" t="s">
        <v>2</v>
      </c>
      <c r="V2" s="2" t="s">
        <v>3</v>
      </c>
      <c r="W2" s="2" t="s">
        <v>7</v>
      </c>
    </row>
    <row r="3" spans="1:27" x14ac:dyDescent="0.2">
      <c r="A3" s="86">
        <v>1</v>
      </c>
      <c r="B3" s="87">
        <v>1</v>
      </c>
      <c r="C3" s="87">
        <v>73</v>
      </c>
      <c r="D3" s="87">
        <v>82</v>
      </c>
      <c r="E3" s="88">
        <f>('Figure 3a'!D3-'Figure 3a'!C3)*5</f>
        <v>45</v>
      </c>
      <c r="G3" s="89">
        <v>1</v>
      </c>
      <c r="H3" s="90">
        <v>1</v>
      </c>
      <c r="I3" s="90">
        <v>60</v>
      </c>
      <c r="J3" s="90">
        <v>69</v>
      </c>
      <c r="K3" s="91">
        <f>(J3-I3)*5</f>
        <v>45</v>
      </c>
      <c r="M3" s="86">
        <v>1</v>
      </c>
      <c r="N3" s="87">
        <v>1</v>
      </c>
      <c r="O3" s="87">
        <v>21</v>
      </c>
      <c r="P3" s="87">
        <v>30</v>
      </c>
      <c r="Q3" s="88">
        <f>(P3-O3)*5</f>
        <v>45</v>
      </c>
      <c r="S3" s="89">
        <v>1</v>
      </c>
      <c r="T3" s="90">
        <v>1</v>
      </c>
      <c r="U3" s="90">
        <v>149</v>
      </c>
      <c r="V3" s="90">
        <v>159</v>
      </c>
      <c r="W3" s="91">
        <f>(V3-U3)*5</f>
        <v>50</v>
      </c>
    </row>
    <row r="4" spans="1:27" x14ac:dyDescent="0.2">
      <c r="A4" s="89">
        <v>1</v>
      </c>
      <c r="B4" s="90">
        <v>2</v>
      </c>
      <c r="C4" s="90">
        <v>83</v>
      </c>
      <c r="D4" s="90">
        <v>90</v>
      </c>
      <c r="E4" s="91">
        <f>('Figure 3a'!D4-'Figure 3a'!C4)*5</f>
        <v>35</v>
      </c>
      <c r="G4" s="89">
        <v>1</v>
      </c>
      <c r="H4" s="90">
        <v>2</v>
      </c>
      <c r="I4" s="90">
        <v>67</v>
      </c>
      <c r="J4" s="90">
        <v>74</v>
      </c>
      <c r="K4" s="91">
        <f t="shared" ref="K4:K65" si="0">(J4-I4)*5</f>
        <v>35</v>
      </c>
      <c r="M4" s="89">
        <v>1</v>
      </c>
      <c r="N4" s="90">
        <v>2</v>
      </c>
      <c r="O4" s="90">
        <v>59</v>
      </c>
      <c r="P4" s="90">
        <v>74</v>
      </c>
      <c r="Q4" s="91">
        <f t="shared" ref="Q4:Q32" si="1">(P4-O4)*5</f>
        <v>75</v>
      </c>
      <c r="S4" s="89">
        <v>1</v>
      </c>
      <c r="T4" s="90">
        <v>2</v>
      </c>
      <c r="U4" s="90">
        <v>152</v>
      </c>
      <c r="V4" s="90">
        <v>162</v>
      </c>
      <c r="W4" s="91">
        <f t="shared" ref="W4:W56" si="2">(V4-U4)*5</f>
        <v>50</v>
      </c>
    </row>
    <row r="5" spans="1:27" x14ac:dyDescent="0.2">
      <c r="A5" s="89">
        <v>1</v>
      </c>
      <c r="B5" s="90">
        <v>3</v>
      </c>
      <c r="C5" s="90">
        <v>96</v>
      </c>
      <c r="D5" s="90">
        <v>103</v>
      </c>
      <c r="E5" s="91">
        <f>('Figure 3a'!D5-'Figure 3a'!C5)*5</f>
        <v>35</v>
      </c>
      <c r="G5" s="89">
        <v>1</v>
      </c>
      <c r="H5" s="90">
        <v>3</v>
      </c>
      <c r="I5" s="90">
        <v>90</v>
      </c>
      <c r="J5" s="90">
        <v>98</v>
      </c>
      <c r="K5" s="91">
        <f t="shared" si="0"/>
        <v>40</v>
      </c>
      <c r="M5" s="89">
        <v>1</v>
      </c>
      <c r="N5" s="90">
        <v>3</v>
      </c>
      <c r="O5" s="90">
        <v>78</v>
      </c>
      <c r="P5" s="90">
        <v>93</v>
      </c>
      <c r="Q5" s="91">
        <f t="shared" si="1"/>
        <v>75</v>
      </c>
      <c r="S5" s="89">
        <v>1</v>
      </c>
      <c r="T5" s="90">
        <v>3</v>
      </c>
      <c r="U5" s="90">
        <v>161</v>
      </c>
      <c r="V5" s="90">
        <v>170</v>
      </c>
      <c r="W5" s="91">
        <f t="shared" si="2"/>
        <v>45</v>
      </c>
    </row>
    <row r="6" spans="1:27" x14ac:dyDescent="0.2">
      <c r="A6" s="89">
        <v>1</v>
      </c>
      <c r="B6" s="90">
        <v>4</v>
      </c>
      <c r="C6" s="90">
        <v>101</v>
      </c>
      <c r="D6" s="90">
        <v>107</v>
      </c>
      <c r="E6" s="91">
        <f>('Figure 3a'!D6-'Figure 3a'!C6)*5</f>
        <v>30</v>
      </c>
      <c r="G6" s="89">
        <v>1</v>
      </c>
      <c r="H6" s="90">
        <v>4</v>
      </c>
      <c r="I6" s="90">
        <v>83</v>
      </c>
      <c r="J6" s="90">
        <v>90</v>
      </c>
      <c r="K6" s="91">
        <f t="shared" si="0"/>
        <v>35</v>
      </c>
      <c r="M6" s="89">
        <v>1</v>
      </c>
      <c r="N6" s="90">
        <v>4</v>
      </c>
      <c r="O6" s="90">
        <v>102</v>
      </c>
      <c r="P6" s="90">
        <v>113</v>
      </c>
      <c r="Q6" s="91">
        <f t="shared" si="1"/>
        <v>55</v>
      </c>
      <c r="S6" s="89">
        <v>2</v>
      </c>
      <c r="T6" s="90">
        <v>4</v>
      </c>
      <c r="U6" s="90">
        <v>48</v>
      </c>
      <c r="V6" s="90">
        <v>56</v>
      </c>
      <c r="W6" s="91">
        <f t="shared" si="2"/>
        <v>40</v>
      </c>
    </row>
    <row r="7" spans="1:27" x14ac:dyDescent="0.2">
      <c r="A7" s="89">
        <v>1</v>
      </c>
      <c r="B7" s="90">
        <v>5</v>
      </c>
      <c r="C7" s="90">
        <v>116</v>
      </c>
      <c r="D7" s="90">
        <v>122</v>
      </c>
      <c r="E7" s="91">
        <f>('Figure 3a'!D7-'Figure 3a'!C7)*5</f>
        <v>30</v>
      </c>
      <c r="G7" s="89">
        <v>1</v>
      </c>
      <c r="H7" s="90">
        <v>5</v>
      </c>
      <c r="I7" s="90">
        <v>86</v>
      </c>
      <c r="J7" s="90">
        <v>94</v>
      </c>
      <c r="K7" s="91">
        <f t="shared" si="0"/>
        <v>40</v>
      </c>
      <c r="M7" s="89">
        <v>2</v>
      </c>
      <c r="N7" s="90">
        <v>5</v>
      </c>
      <c r="O7" s="90">
        <v>116</v>
      </c>
      <c r="P7" s="90">
        <v>127</v>
      </c>
      <c r="Q7" s="91">
        <f t="shared" si="1"/>
        <v>55</v>
      </c>
      <c r="S7" s="89">
        <v>2</v>
      </c>
      <c r="T7" s="90">
        <v>5</v>
      </c>
      <c r="U7" s="90">
        <v>116</v>
      </c>
      <c r="V7" s="90">
        <v>124</v>
      </c>
      <c r="W7" s="91">
        <f t="shared" si="2"/>
        <v>40</v>
      </c>
    </row>
    <row r="8" spans="1:27" x14ac:dyDescent="0.2">
      <c r="A8" s="89">
        <v>1</v>
      </c>
      <c r="B8" s="90">
        <v>6</v>
      </c>
      <c r="C8" s="90">
        <v>146</v>
      </c>
      <c r="D8" s="90">
        <v>154</v>
      </c>
      <c r="E8" s="91">
        <f>('Figure 3a'!D8-'Figure 3a'!C8)*5</f>
        <v>40</v>
      </c>
      <c r="G8" s="89">
        <v>1</v>
      </c>
      <c r="H8" s="90">
        <v>6</v>
      </c>
      <c r="I8" s="90">
        <v>91</v>
      </c>
      <c r="J8" s="90">
        <v>99</v>
      </c>
      <c r="K8" s="91">
        <f t="shared" si="0"/>
        <v>40</v>
      </c>
      <c r="M8" s="89">
        <v>2</v>
      </c>
      <c r="N8" s="90">
        <v>6</v>
      </c>
      <c r="O8" s="90">
        <v>123</v>
      </c>
      <c r="P8" s="90">
        <v>135</v>
      </c>
      <c r="Q8" s="91">
        <f t="shared" si="1"/>
        <v>60</v>
      </c>
      <c r="S8" s="89">
        <v>2</v>
      </c>
      <c r="T8" s="90">
        <v>6</v>
      </c>
      <c r="U8" s="90">
        <v>128</v>
      </c>
      <c r="V8" s="90">
        <v>135</v>
      </c>
      <c r="W8" s="91">
        <f t="shared" si="2"/>
        <v>35</v>
      </c>
    </row>
    <row r="9" spans="1:27" x14ac:dyDescent="0.2">
      <c r="A9" s="89">
        <v>1</v>
      </c>
      <c r="B9" s="90">
        <v>7</v>
      </c>
      <c r="C9" s="90">
        <v>91</v>
      </c>
      <c r="D9" s="90">
        <v>99</v>
      </c>
      <c r="E9" s="91">
        <f>('Figure 3a'!D9-'Figure 3a'!C9)*5</f>
        <v>40</v>
      </c>
      <c r="G9" s="89">
        <v>1</v>
      </c>
      <c r="H9" s="90">
        <v>7</v>
      </c>
      <c r="I9" s="90">
        <v>109</v>
      </c>
      <c r="J9" s="90">
        <v>116</v>
      </c>
      <c r="K9" s="91">
        <f t="shared" si="0"/>
        <v>35</v>
      </c>
      <c r="M9" s="89">
        <v>2</v>
      </c>
      <c r="N9" s="90">
        <v>7</v>
      </c>
      <c r="O9" s="90">
        <v>136</v>
      </c>
      <c r="P9" s="90">
        <v>146</v>
      </c>
      <c r="Q9" s="91">
        <f t="shared" si="1"/>
        <v>50</v>
      </c>
      <c r="S9" s="89">
        <v>2</v>
      </c>
      <c r="T9" s="90">
        <v>7</v>
      </c>
      <c r="U9" s="90">
        <v>158</v>
      </c>
      <c r="V9" s="90">
        <v>167</v>
      </c>
      <c r="W9" s="91">
        <f t="shared" si="2"/>
        <v>45</v>
      </c>
    </row>
    <row r="10" spans="1:27" x14ac:dyDescent="0.2">
      <c r="A10" s="89">
        <v>2</v>
      </c>
      <c r="B10" s="90">
        <v>8</v>
      </c>
      <c r="C10" s="90">
        <v>84</v>
      </c>
      <c r="D10" s="90">
        <v>92</v>
      </c>
      <c r="E10" s="91">
        <f>('Figure 3a'!D10-'Figure 3a'!C10)*5</f>
        <v>40</v>
      </c>
      <c r="G10" s="89">
        <v>1</v>
      </c>
      <c r="H10" s="90">
        <v>8</v>
      </c>
      <c r="I10" s="90">
        <v>111</v>
      </c>
      <c r="J10" s="90">
        <v>118</v>
      </c>
      <c r="K10" s="91">
        <f t="shared" si="0"/>
        <v>35</v>
      </c>
      <c r="M10" s="89">
        <v>2</v>
      </c>
      <c r="N10" s="90">
        <v>8</v>
      </c>
      <c r="O10" s="90">
        <v>158</v>
      </c>
      <c r="P10" s="90">
        <v>168</v>
      </c>
      <c r="Q10" s="91">
        <f t="shared" si="1"/>
        <v>50</v>
      </c>
      <c r="S10" s="89">
        <v>3</v>
      </c>
      <c r="T10" s="90">
        <v>8</v>
      </c>
      <c r="U10" s="90">
        <v>80</v>
      </c>
      <c r="V10" s="90">
        <v>88</v>
      </c>
      <c r="W10" s="91">
        <f t="shared" si="2"/>
        <v>40</v>
      </c>
    </row>
    <row r="11" spans="1:27" x14ac:dyDescent="0.2">
      <c r="A11" s="89">
        <v>2</v>
      </c>
      <c r="B11" s="90">
        <v>9</v>
      </c>
      <c r="C11" s="90">
        <v>89</v>
      </c>
      <c r="D11" s="90">
        <v>98</v>
      </c>
      <c r="E11" s="91">
        <f>('Figure 3a'!D11-'Figure 3a'!C11)*5</f>
        <v>45</v>
      </c>
      <c r="G11" s="89">
        <v>2</v>
      </c>
      <c r="H11" s="90">
        <v>9</v>
      </c>
      <c r="I11" s="90">
        <v>32</v>
      </c>
      <c r="J11" s="90">
        <v>41</v>
      </c>
      <c r="K11" s="91">
        <f t="shared" si="0"/>
        <v>45</v>
      </c>
      <c r="M11" s="89">
        <v>3</v>
      </c>
      <c r="N11" s="90">
        <v>9</v>
      </c>
      <c r="O11" s="90">
        <v>47</v>
      </c>
      <c r="P11" s="90">
        <v>57</v>
      </c>
      <c r="Q11" s="91">
        <f t="shared" si="1"/>
        <v>50</v>
      </c>
      <c r="S11" s="89">
        <v>3</v>
      </c>
      <c r="T11" s="90">
        <v>9</v>
      </c>
      <c r="U11" s="90">
        <v>89</v>
      </c>
      <c r="V11" s="90">
        <v>95</v>
      </c>
      <c r="W11" s="91">
        <f t="shared" si="2"/>
        <v>30</v>
      </c>
    </row>
    <row r="12" spans="1:27" x14ac:dyDescent="0.2">
      <c r="A12" s="89">
        <v>2</v>
      </c>
      <c r="B12" s="90">
        <v>10</v>
      </c>
      <c r="C12" s="90">
        <v>89</v>
      </c>
      <c r="D12" s="90">
        <v>97</v>
      </c>
      <c r="E12" s="91">
        <f>('Figure 3a'!D12-'Figure 3a'!C12)*5</f>
        <v>40</v>
      </c>
      <c r="G12" s="89">
        <v>2</v>
      </c>
      <c r="H12" s="90">
        <v>10</v>
      </c>
      <c r="I12" s="90">
        <v>59</v>
      </c>
      <c r="J12" s="90">
        <v>67</v>
      </c>
      <c r="K12" s="91">
        <f t="shared" si="0"/>
        <v>40</v>
      </c>
      <c r="M12" s="89">
        <v>3</v>
      </c>
      <c r="N12" s="90">
        <v>10</v>
      </c>
      <c r="O12" s="90">
        <v>64</v>
      </c>
      <c r="P12" s="90">
        <v>73</v>
      </c>
      <c r="Q12" s="91">
        <f t="shared" si="1"/>
        <v>45</v>
      </c>
      <c r="S12" s="89">
        <v>3</v>
      </c>
      <c r="T12" s="90">
        <v>10</v>
      </c>
      <c r="U12" s="90">
        <v>91</v>
      </c>
      <c r="V12" s="90">
        <v>98</v>
      </c>
      <c r="W12" s="91">
        <f t="shared" si="2"/>
        <v>35</v>
      </c>
    </row>
    <row r="13" spans="1:27" x14ac:dyDescent="0.2">
      <c r="A13" s="89">
        <v>2</v>
      </c>
      <c r="B13" s="90">
        <v>11</v>
      </c>
      <c r="C13" s="90">
        <v>99</v>
      </c>
      <c r="D13" s="90">
        <v>107</v>
      </c>
      <c r="E13" s="91">
        <f>('Figure 3a'!D13-'Figure 3a'!C13)*5</f>
        <v>40</v>
      </c>
      <c r="G13" s="89">
        <v>2</v>
      </c>
      <c r="H13" s="90">
        <v>11</v>
      </c>
      <c r="I13" s="90">
        <v>63</v>
      </c>
      <c r="J13" s="90">
        <v>70</v>
      </c>
      <c r="K13" s="91">
        <f t="shared" si="0"/>
        <v>35</v>
      </c>
      <c r="M13" s="89">
        <v>3</v>
      </c>
      <c r="N13" s="90">
        <v>11</v>
      </c>
      <c r="O13" s="90">
        <v>75</v>
      </c>
      <c r="P13" s="90">
        <v>86</v>
      </c>
      <c r="Q13" s="91">
        <f t="shared" si="1"/>
        <v>55</v>
      </c>
      <c r="S13" s="89">
        <v>3</v>
      </c>
      <c r="T13" s="90">
        <v>11</v>
      </c>
      <c r="U13" s="90">
        <v>91</v>
      </c>
      <c r="V13" s="90">
        <v>98</v>
      </c>
      <c r="W13" s="91">
        <f t="shared" si="2"/>
        <v>35</v>
      </c>
    </row>
    <row r="14" spans="1:27" x14ac:dyDescent="0.2">
      <c r="A14" s="89">
        <v>2</v>
      </c>
      <c r="B14" s="90">
        <v>12</v>
      </c>
      <c r="C14" s="90">
        <v>99</v>
      </c>
      <c r="D14" s="90">
        <v>107</v>
      </c>
      <c r="E14" s="91">
        <f>('Figure 3a'!D14-'Figure 3a'!C14)*5</f>
        <v>40</v>
      </c>
      <c r="G14" s="89">
        <v>2</v>
      </c>
      <c r="H14" s="90">
        <v>12</v>
      </c>
      <c r="I14" s="90">
        <v>83</v>
      </c>
      <c r="J14" s="90">
        <v>90</v>
      </c>
      <c r="K14" s="91">
        <f t="shared" si="0"/>
        <v>35</v>
      </c>
      <c r="M14" s="89">
        <v>3</v>
      </c>
      <c r="N14" s="90">
        <v>12</v>
      </c>
      <c r="O14" s="90">
        <v>182</v>
      </c>
      <c r="P14" s="90">
        <v>192</v>
      </c>
      <c r="Q14" s="91">
        <f t="shared" si="1"/>
        <v>50</v>
      </c>
      <c r="S14" s="89">
        <v>4</v>
      </c>
      <c r="T14" s="90">
        <v>12</v>
      </c>
      <c r="U14" s="90">
        <v>131</v>
      </c>
      <c r="V14" s="90">
        <v>140</v>
      </c>
      <c r="W14" s="91">
        <f t="shared" si="2"/>
        <v>45</v>
      </c>
    </row>
    <row r="15" spans="1:27" x14ac:dyDescent="0.2">
      <c r="A15" s="89">
        <v>2</v>
      </c>
      <c r="B15" s="90">
        <v>13</v>
      </c>
      <c r="C15" s="90">
        <v>102</v>
      </c>
      <c r="D15" s="90">
        <v>111</v>
      </c>
      <c r="E15" s="91">
        <f>('Figure 3a'!D15-'Figure 3a'!C15)*5</f>
        <v>45</v>
      </c>
      <c r="G15" s="89">
        <v>2</v>
      </c>
      <c r="H15" s="90">
        <v>13</v>
      </c>
      <c r="I15" s="90">
        <v>84</v>
      </c>
      <c r="J15" s="90">
        <v>94</v>
      </c>
      <c r="K15" s="91">
        <f t="shared" si="0"/>
        <v>50</v>
      </c>
      <c r="M15" s="89">
        <v>4</v>
      </c>
      <c r="N15" s="90">
        <v>13</v>
      </c>
      <c r="O15" s="90">
        <v>66</v>
      </c>
      <c r="P15" s="90">
        <v>74</v>
      </c>
      <c r="Q15" s="91">
        <f t="shared" si="1"/>
        <v>40</v>
      </c>
      <c r="S15" s="89">
        <v>4</v>
      </c>
      <c r="T15" s="90">
        <v>13</v>
      </c>
      <c r="U15" s="90">
        <v>135</v>
      </c>
      <c r="V15" s="90">
        <v>143</v>
      </c>
      <c r="W15" s="91">
        <f t="shared" si="2"/>
        <v>40</v>
      </c>
    </row>
    <row r="16" spans="1:27" x14ac:dyDescent="0.2">
      <c r="A16" s="89">
        <v>2</v>
      </c>
      <c r="B16" s="90">
        <v>14</v>
      </c>
      <c r="C16" s="90">
        <v>106</v>
      </c>
      <c r="D16" s="90">
        <v>114</v>
      </c>
      <c r="E16" s="91">
        <f>('Figure 3a'!D16-'Figure 3a'!C16)*5</f>
        <v>40</v>
      </c>
      <c r="G16" s="89">
        <v>2</v>
      </c>
      <c r="H16" s="90">
        <v>14</v>
      </c>
      <c r="I16" s="90">
        <v>90</v>
      </c>
      <c r="J16" s="90">
        <v>99</v>
      </c>
      <c r="K16" s="91">
        <f t="shared" si="0"/>
        <v>45</v>
      </c>
      <c r="M16" s="89">
        <v>4</v>
      </c>
      <c r="N16" s="90">
        <v>14</v>
      </c>
      <c r="O16" s="90">
        <v>77</v>
      </c>
      <c r="P16" s="90">
        <v>87</v>
      </c>
      <c r="Q16" s="91">
        <f t="shared" si="1"/>
        <v>50</v>
      </c>
      <c r="S16" s="89">
        <v>4</v>
      </c>
      <c r="T16" s="90">
        <v>14</v>
      </c>
      <c r="U16" s="90">
        <v>150</v>
      </c>
      <c r="V16" s="90">
        <v>158</v>
      </c>
      <c r="W16" s="91">
        <f t="shared" si="2"/>
        <v>40</v>
      </c>
    </row>
    <row r="17" spans="1:23" x14ac:dyDescent="0.2">
      <c r="A17" s="89">
        <v>2</v>
      </c>
      <c r="B17" s="90">
        <v>15</v>
      </c>
      <c r="C17" s="90">
        <v>107</v>
      </c>
      <c r="D17" s="90">
        <v>115</v>
      </c>
      <c r="E17" s="91">
        <f>('Figure 3a'!D17-'Figure 3a'!C17)*5</f>
        <v>40</v>
      </c>
      <c r="G17" s="89">
        <v>2</v>
      </c>
      <c r="H17" s="90">
        <v>15</v>
      </c>
      <c r="I17" s="90">
        <v>91</v>
      </c>
      <c r="J17" s="90">
        <v>99</v>
      </c>
      <c r="K17" s="91">
        <f t="shared" si="0"/>
        <v>40</v>
      </c>
      <c r="M17" s="89">
        <v>4</v>
      </c>
      <c r="N17" s="90">
        <v>15</v>
      </c>
      <c r="O17" s="90">
        <v>160</v>
      </c>
      <c r="P17" s="90">
        <v>173</v>
      </c>
      <c r="Q17" s="91">
        <f t="shared" si="1"/>
        <v>65</v>
      </c>
      <c r="S17" s="89">
        <v>4</v>
      </c>
      <c r="T17" s="90">
        <v>15</v>
      </c>
      <c r="U17" s="90">
        <v>151</v>
      </c>
      <c r="V17" s="90">
        <v>160</v>
      </c>
      <c r="W17" s="91">
        <f t="shared" si="2"/>
        <v>45</v>
      </c>
    </row>
    <row r="18" spans="1:23" x14ac:dyDescent="0.2">
      <c r="A18" s="89">
        <v>3</v>
      </c>
      <c r="B18" s="90">
        <v>16</v>
      </c>
      <c r="C18" s="90">
        <v>88</v>
      </c>
      <c r="D18" s="90">
        <v>99</v>
      </c>
      <c r="E18" s="91">
        <f>('Figure 3a'!D18-'Figure 3a'!C18)*5</f>
        <v>55</v>
      </c>
      <c r="G18" s="89">
        <v>2</v>
      </c>
      <c r="H18" s="90">
        <v>16</v>
      </c>
      <c r="I18" s="90">
        <v>100</v>
      </c>
      <c r="J18" s="90">
        <v>106</v>
      </c>
      <c r="K18" s="91">
        <f t="shared" si="0"/>
        <v>30</v>
      </c>
      <c r="M18" s="89">
        <v>4</v>
      </c>
      <c r="N18" s="90">
        <v>16</v>
      </c>
      <c r="O18" s="90">
        <v>200</v>
      </c>
      <c r="P18" s="90">
        <v>211</v>
      </c>
      <c r="Q18" s="91">
        <f t="shared" si="1"/>
        <v>55</v>
      </c>
      <c r="S18" s="89">
        <v>5</v>
      </c>
      <c r="T18" s="90">
        <v>16</v>
      </c>
      <c r="U18" s="90">
        <v>99</v>
      </c>
      <c r="V18" s="90">
        <v>105</v>
      </c>
      <c r="W18" s="91">
        <f t="shared" si="2"/>
        <v>30</v>
      </c>
    </row>
    <row r="19" spans="1:23" x14ac:dyDescent="0.2">
      <c r="A19" s="89">
        <v>3</v>
      </c>
      <c r="B19" s="90">
        <v>17</v>
      </c>
      <c r="C19" s="90">
        <v>107</v>
      </c>
      <c r="D19" s="90">
        <v>116</v>
      </c>
      <c r="E19" s="91">
        <f>('Figure 3a'!D19-'Figure 3a'!C19)*5</f>
        <v>45</v>
      </c>
      <c r="G19" s="89">
        <v>3</v>
      </c>
      <c r="H19" s="90">
        <v>17</v>
      </c>
      <c r="I19" s="90">
        <v>59</v>
      </c>
      <c r="J19" s="90">
        <v>67</v>
      </c>
      <c r="K19" s="91">
        <f t="shared" si="0"/>
        <v>40</v>
      </c>
      <c r="M19" s="89">
        <v>5</v>
      </c>
      <c r="N19" s="90">
        <v>17</v>
      </c>
      <c r="O19" s="90">
        <v>55</v>
      </c>
      <c r="P19" s="90">
        <v>63</v>
      </c>
      <c r="Q19" s="91">
        <f t="shared" si="1"/>
        <v>40</v>
      </c>
      <c r="S19" s="89">
        <v>5</v>
      </c>
      <c r="T19" s="90">
        <v>17</v>
      </c>
      <c r="U19" s="90">
        <v>104</v>
      </c>
      <c r="V19" s="90">
        <v>111</v>
      </c>
      <c r="W19" s="91">
        <f t="shared" si="2"/>
        <v>35</v>
      </c>
    </row>
    <row r="20" spans="1:23" x14ac:dyDescent="0.2">
      <c r="A20" s="89">
        <v>3</v>
      </c>
      <c r="B20" s="90">
        <v>18</v>
      </c>
      <c r="C20" s="90">
        <v>140</v>
      </c>
      <c r="D20" s="90">
        <v>154</v>
      </c>
      <c r="E20" s="91">
        <f>('Figure 3a'!D20-'Figure 3a'!C20)*5</f>
        <v>70</v>
      </c>
      <c r="G20" s="89">
        <v>3</v>
      </c>
      <c r="H20" s="90">
        <v>18</v>
      </c>
      <c r="I20" s="90">
        <v>61</v>
      </c>
      <c r="J20" s="90">
        <v>68</v>
      </c>
      <c r="K20" s="91">
        <f t="shared" si="0"/>
        <v>35</v>
      </c>
      <c r="M20" s="89">
        <v>5</v>
      </c>
      <c r="N20" s="90">
        <v>18</v>
      </c>
      <c r="O20" s="90">
        <v>98</v>
      </c>
      <c r="P20" s="90">
        <v>107</v>
      </c>
      <c r="Q20" s="91">
        <f t="shared" si="1"/>
        <v>45</v>
      </c>
      <c r="S20" s="89">
        <v>6</v>
      </c>
      <c r="T20" s="90">
        <v>18</v>
      </c>
      <c r="U20" s="90">
        <v>85</v>
      </c>
      <c r="V20" s="90">
        <v>91</v>
      </c>
      <c r="W20" s="91">
        <f t="shared" si="2"/>
        <v>30</v>
      </c>
    </row>
    <row r="21" spans="1:23" x14ac:dyDescent="0.2">
      <c r="A21" s="89">
        <v>3</v>
      </c>
      <c r="B21" s="90">
        <v>19</v>
      </c>
      <c r="C21" s="90">
        <v>145</v>
      </c>
      <c r="D21" s="90">
        <v>154</v>
      </c>
      <c r="E21" s="91">
        <f>('Figure 3a'!D21-'Figure 3a'!C21)*5</f>
        <v>45</v>
      </c>
      <c r="G21" s="89">
        <v>3</v>
      </c>
      <c r="H21" s="90">
        <v>19</v>
      </c>
      <c r="I21" s="90">
        <v>67</v>
      </c>
      <c r="J21" s="90">
        <v>74</v>
      </c>
      <c r="K21" s="91">
        <f t="shared" si="0"/>
        <v>35</v>
      </c>
      <c r="M21" s="89">
        <v>5</v>
      </c>
      <c r="N21" s="90">
        <v>19</v>
      </c>
      <c r="O21" s="90">
        <v>115</v>
      </c>
      <c r="P21" s="90">
        <v>126</v>
      </c>
      <c r="Q21" s="91">
        <f t="shared" si="1"/>
        <v>55</v>
      </c>
      <c r="S21" s="89">
        <v>6</v>
      </c>
      <c r="T21" s="90">
        <v>19</v>
      </c>
      <c r="U21" s="90">
        <v>101</v>
      </c>
      <c r="V21" s="90">
        <v>110</v>
      </c>
      <c r="W21" s="91">
        <f t="shared" si="2"/>
        <v>45</v>
      </c>
    </row>
    <row r="22" spans="1:23" x14ac:dyDescent="0.2">
      <c r="A22" s="89">
        <v>3</v>
      </c>
      <c r="B22" s="90">
        <v>20</v>
      </c>
      <c r="C22" s="90">
        <v>154</v>
      </c>
      <c r="D22" s="90">
        <v>163</v>
      </c>
      <c r="E22" s="91">
        <f>('Figure 3a'!D22-'Figure 3a'!C22)*5</f>
        <v>45</v>
      </c>
      <c r="G22" s="89">
        <v>3</v>
      </c>
      <c r="H22" s="90">
        <v>20</v>
      </c>
      <c r="I22" s="90">
        <v>73</v>
      </c>
      <c r="J22" s="90">
        <v>82</v>
      </c>
      <c r="K22" s="91">
        <f t="shared" si="0"/>
        <v>45</v>
      </c>
      <c r="M22" s="89">
        <v>5</v>
      </c>
      <c r="N22" s="90">
        <v>20</v>
      </c>
      <c r="O22" s="90">
        <v>132</v>
      </c>
      <c r="P22" s="90">
        <v>142</v>
      </c>
      <c r="Q22" s="91">
        <f t="shared" si="1"/>
        <v>50</v>
      </c>
      <c r="S22" s="89">
        <v>6</v>
      </c>
      <c r="T22" s="90">
        <v>20</v>
      </c>
      <c r="U22" s="90">
        <v>107</v>
      </c>
      <c r="V22" s="90">
        <v>116</v>
      </c>
      <c r="W22" s="91">
        <f t="shared" si="2"/>
        <v>45</v>
      </c>
    </row>
    <row r="23" spans="1:23" x14ac:dyDescent="0.2">
      <c r="A23" s="89">
        <v>3</v>
      </c>
      <c r="B23" s="90">
        <v>21</v>
      </c>
      <c r="C23" s="90">
        <v>157</v>
      </c>
      <c r="D23" s="90">
        <v>171</v>
      </c>
      <c r="E23" s="91">
        <f>('Figure 3a'!D23-'Figure 3a'!C23)*5</f>
        <v>70</v>
      </c>
      <c r="G23" s="89">
        <v>3</v>
      </c>
      <c r="H23" s="90">
        <v>21</v>
      </c>
      <c r="I23" s="90">
        <v>73</v>
      </c>
      <c r="J23" s="90">
        <v>80</v>
      </c>
      <c r="K23" s="91">
        <f t="shared" si="0"/>
        <v>35</v>
      </c>
      <c r="M23" s="89">
        <v>6</v>
      </c>
      <c r="N23" s="90">
        <v>21</v>
      </c>
      <c r="O23" s="90">
        <v>70</v>
      </c>
      <c r="P23" s="90">
        <v>78</v>
      </c>
      <c r="Q23" s="91">
        <f t="shared" si="1"/>
        <v>40</v>
      </c>
      <c r="S23" s="89">
        <v>6</v>
      </c>
      <c r="T23" s="90">
        <v>21</v>
      </c>
      <c r="U23" s="90">
        <v>108</v>
      </c>
      <c r="V23" s="90">
        <v>115</v>
      </c>
      <c r="W23" s="91">
        <f t="shared" si="2"/>
        <v>35</v>
      </c>
    </row>
    <row r="24" spans="1:23" x14ac:dyDescent="0.2">
      <c r="A24" s="89">
        <v>3</v>
      </c>
      <c r="B24" s="90">
        <v>22</v>
      </c>
      <c r="C24" s="90">
        <v>181</v>
      </c>
      <c r="D24" s="90">
        <v>189</v>
      </c>
      <c r="E24" s="91">
        <f>('Figure 3a'!D24-'Figure 3a'!C24)*5</f>
        <v>40</v>
      </c>
      <c r="G24" s="89">
        <v>3</v>
      </c>
      <c r="H24" s="90">
        <v>22</v>
      </c>
      <c r="I24" s="90">
        <v>71</v>
      </c>
      <c r="J24" s="90">
        <v>79</v>
      </c>
      <c r="K24" s="91">
        <f t="shared" si="0"/>
        <v>40</v>
      </c>
      <c r="M24" s="89">
        <v>6</v>
      </c>
      <c r="N24" s="90">
        <v>22</v>
      </c>
      <c r="O24" s="90">
        <v>111</v>
      </c>
      <c r="P24" s="90">
        <v>121</v>
      </c>
      <c r="Q24" s="91">
        <f t="shared" si="1"/>
        <v>50</v>
      </c>
      <c r="S24" s="89">
        <v>7</v>
      </c>
      <c r="T24" s="90">
        <v>22</v>
      </c>
      <c r="U24" s="90">
        <v>54</v>
      </c>
      <c r="V24" s="90">
        <v>62</v>
      </c>
      <c r="W24" s="91">
        <f t="shared" si="2"/>
        <v>40</v>
      </c>
    </row>
    <row r="25" spans="1:23" x14ac:dyDescent="0.2">
      <c r="A25" s="89">
        <v>3</v>
      </c>
      <c r="B25" s="90">
        <v>23</v>
      </c>
      <c r="C25" s="90">
        <v>191</v>
      </c>
      <c r="D25" s="90">
        <v>200</v>
      </c>
      <c r="E25" s="91">
        <f>('Figure 3a'!D25-'Figure 3a'!C25)*5</f>
        <v>45</v>
      </c>
      <c r="G25" s="89">
        <v>3</v>
      </c>
      <c r="H25" s="90">
        <v>23</v>
      </c>
      <c r="I25" s="90">
        <v>90</v>
      </c>
      <c r="J25" s="90">
        <v>97</v>
      </c>
      <c r="K25" s="91">
        <f t="shared" si="0"/>
        <v>35</v>
      </c>
      <c r="M25" s="89">
        <v>6</v>
      </c>
      <c r="N25" s="90">
        <v>23</v>
      </c>
      <c r="O25" s="90">
        <v>132</v>
      </c>
      <c r="P25" s="90">
        <v>142</v>
      </c>
      <c r="Q25" s="91">
        <f t="shared" si="1"/>
        <v>50</v>
      </c>
      <c r="S25" s="89">
        <v>7</v>
      </c>
      <c r="T25" s="90">
        <v>23</v>
      </c>
      <c r="U25" s="90">
        <v>64</v>
      </c>
      <c r="V25" s="90">
        <v>72</v>
      </c>
      <c r="W25" s="91">
        <f t="shared" si="2"/>
        <v>40</v>
      </c>
    </row>
    <row r="26" spans="1:23" x14ac:dyDescent="0.2">
      <c r="A26" s="89">
        <v>4</v>
      </c>
      <c r="B26" s="90">
        <v>24</v>
      </c>
      <c r="C26" s="90">
        <v>76</v>
      </c>
      <c r="D26" s="90">
        <v>85</v>
      </c>
      <c r="E26" s="91">
        <f>('Figure 3a'!D26-'Figure 3a'!C26)*5</f>
        <v>45</v>
      </c>
      <c r="G26" s="89">
        <v>3</v>
      </c>
      <c r="H26" s="90">
        <v>24</v>
      </c>
      <c r="I26" s="90">
        <v>129</v>
      </c>
      <c r="J26" s="90">
        <v>137</v>
      </c>
      <c r="K26" s="91">
        <f t="shared" si="0"/>
        <v>40</v>
      </c>
      <c r="M26" s="89">
        <v>6</v>
      </c>
      <c r="N26" s="90">
        <v>24</v>
      </c>
      <c r="O26" s="90">
        <v>133</v>
      </c>
      <c r="P26" s="90">
        <v>140</v>
      </c>
      <c r="Q26" s="91">
        <f t="shared" si="1"/>
        <v>35</v>
      </c>
      <c r="S26" s="89">
        <v>7</v>
      </c>
      <c r="T26" s="90">
        <v>24</v>
      </c>
      <c r="U26" s="90">
        <v>99</v>
      </c>
      <c r="V26" s="90">
        <v>107</v>
      </c>
      <c r="W26" s="91">
        <f t="shared" si="2"/>
        <v>40</v>
      </c>
    </row>
    <row r="27" spans="1:23" x14ac:dyDescent="0.2">
      <c r="A27" s="89">
        <v>4</v>
      </c>
      <c r="B27" s="90">
        <v>25</v>
      </c>
      <c r="C27" s="90">
        <v>124</v>
      </c>
      <c r="D27" s="90">
        <v>133</v>
      </c>
      <c r="E27" s="91">
        <f>('Figure 3a'!D27-'Figure 3a'!C27)*5</f>
        <v>45</v>
      </c>
      <c r="G27" s="89">
        <v>4</v>
      </c>
      <c r="H27" s="90">
        <v>25</v>
      </c>
      <c r="I27" s="90">
        <v>2</v>
      </c>
      <c r="J27" s="90">
        <v>10</v>
      </c>
      <c r="K27" s="91">
        <f t="shared" si="0"/>
        <v>40</v>
      </c>
      <c r="M27" s="89">
        <v>7</v>
      </c>
      <c r="N27" s="90">
        <v>25</v>
      </c>
      <c r="O27" s="90">
        <v>83</v>
      </c>
      <c r="P27" s="90">
        <v>95</v>
      </c>
      <c r="Q27" s="91">
        <f t="shared" si="1"/>
        <v>60</v>
      </c>
      <c r="S27" s="89">
        <v>7</v>
      </c>
      <c r="T27" s="90">
        <v>25</v>
      </c>
      <c r="U27" s="90">
        <v>101</v>
      </c>
      <c r="V27" s="90">
        <v>111</v>
      </c>
      <c r="W27" s="91">
        <f t="shared" si="2"/>
        <v>50</v>
      </c>
    </row>
    <row r="28" spans="1:23" x14ac:dyDescent="0.2">
      <c r="A28" s="89">
        <v>4</v>
      </c>
      <c r="B28" s="90">
        <v>26</v>
      </c>
      <c r="C28" s="90">
        <v>140</v>
      </c>
      <c r="D28" s="90">
        <v>148</v>
      </c>
      <c r="E28" s="91">
        <f>('Figure 3a'!D28-'Figure 3a'!C28)*5</f>
        <v>40</v>
      </c>
      <c r="G28" s="89">
        <v>4</v>
      </c>
      <c r="H28" s="90">
        <v>26</v>
      </c>
      <c r="I28" s="90">
        <v>8</v>
      </c>
      <c r="J28" s="90">
        <v>15</v>
      </c>
      <c r="K28" s="91">
        <f t="shared" si="0"/>
        <v>35</v>
      </c>
      <c r="M28" s="89">
        <v>7</v>
      </c>
      <c r="N28" s="90">
        <v>26</v>
      </c>
      <c r="O28" s="90">
        <v>94</v>
      </c>
      <c r="P28" s="90">
        <v>105</v>
      </c>
      <c r="Q28" s="91">
        <f t="shared" si="1"/>
        <v>55</v>
      </c>
      <c r="S28" s="89">
        <v>8</v>
      </c>
      <c r="T28" s="90">
        <v>26</v>
      </c>
      <c r="U28" s="90">
        <v>69</v>
      </c>
      <c r="V28" s="90">
        <v>76</v>
      </c>
      <c r="W28" s="91">
        <f t="shared" si="2"/>
        <v>35</v>
      </c>
    </row>
    <row r="29" spans="1:23" x14ac:dyDescent="0.2">
      <c r="A29" s="89">
        <v>4</v>
      </c>
      <c r="B29" s="90">
        <v>27</v>
      </c>
      <c r="C29" s="90">
        <v>147</v>
      </c>
      <c r="D29" s="90">
        <v>157</v>
      </c>
      <c r="E29" s="91">
        <f>('Figure 3a'!D29-'Figure 3a'!C29)*5</f>
        <v>50</v>
      </c>
      <c r="G29" s="89">
        <v>4</v>
      </c>
      <c r="H29" s="90">
        <v>27</v>
      </c>
      <c r="I29" s="90">
        <v>10</v>
      </c>
      <c r="J29" s="90">
        <v>19</v>
      </c>
      <c r="K29" s="91">
        <f t="shared" si="0"/>
        <v>45</v>
      </c>
      <c r="M29" s="89">
        <v>7</v>
      </c>
      <c r="N29" s="90">
        <v>27</v>
      </c>
      <c r="O29" s="90">
        <v>113</v>
      </c>
      <c r="P29" s="90">
        <v>123</v>
      </c>
      <c r="Q29" s="91">
        <f t="shared" si="1"/>
        <v>50</v>
      </c>
      <c r="S29" s="89">
        <v>8</v>
      </c>
      <c r="T29" s="90">
        <v>27</v>
      </c>
      <c r="U29" s="90">
        <v>97</v>
      </c>
      <c r="V29" s="90">
        <v>104</v>
      </c>
      <c r="W29" s="91">
        <f t="shared" si="2"/>
        <v>35</v>
      </c>
    </row>
    <row r="30" spans="1:23" x14ac:dyDescent="0.2">
      <c r="A30" s="89">
        <v>4</v>
      </c>
      <c r="B30" s="90">
        <v>28</v>
      </c>
      <c r="C30" s="90">
        <v>178</v>
      </c>
      <c r="D30" s="90">
        <v>189</v>
      </c>
      <c r="E30" s="91">
        <f>('Figure 3a'!D30-'Figure 3a'!C30)*5</f>
        <v>55</v>
      </c>
      <c r="G30" s="89">
        <v>4</v>
      </c>
      <c r="H30" s="90">
        <v>28</v>
      </c>
      <c r="I30" s="90">
        <v>14</v>
      </c>
      <c r="J30" s="90">
        <v>21</v>
      </c>
      <c r="K30" s="91">
        <f t="shared" si="0"/>
        <v>35</v>
      </c>
      <c r="M30" s="89">
        <v>7</v>
      </c>
      <c r="N30" s="90">
        <v>28</v>
      </c>
      <c r="O30" s="90">
        <v>125</v>
      </c>
      <c r="P30" s="90">
        <v>135</v>
      </c>
      <c r="Q30" s="91">
        <f t="shared" si="1"/>
        <v>50</v>
      </c>
      <c r="S30" s="89">
        <v>8</v>
      </c>
      <c r="T30" s="90">
        <v>28</v>
      </c>
      <c r="U30" s="90">
        <v>98</v>
      </c>
      <c r="V30" s="90">
        <v>107</v>
      </c>
      <c r="W30" s="91">
        <f t="shared" si="2"/>
        <v>45</v>
      </c>
    </row>
    <row r="31" spans="1:23" x14ac:dyDescent="0.2">
      <c r="A31" s="89">
        <v>4</v>
      </c>
      <c r="B31" s="90">
        <v>29</v>
      </c>
      <c r="C31" s="90">
        <v>217</v>
      </c>
      <c r="D31" s="90">
        <v>228</v>
      </c>
      <c r="E31" s="91">
        <f>('Figure 3a'!D31-'Figure 3a'!C31)*5</f>
        <v>55</v>
      </c>
      <c r="G31" s="89">
        <v>4</v>
      </c>
      <c r="H31" s="90">
        <v>29</v>
      </c>
      <c r="I31" s="90">
        <v>20</v>
      </c>
      <c r="J31" s="90">
        <v>28</v>
      </c>
      <c r="K31" s="91">
        <f t="shared" si="0"/>
        <v>40</v>
      </c>
      <c r="M31" s="89">
        <v>8</v>
      </c>
      <c r="N31" s="90">
        <v>29</v>
      </c>
      <c r="O31" s="90">
        <v>75</v>
      </c>
      <c r="P31" s="90">
        <v>85</v>
      </c>
      <c r="Q31" s="91">
        <f t="shared" si="1"/>
        <v>50</v>
      </c>
      <c r="S31" s="89">
        <v>8</v>
      </c>
      <c r="T31" s="90">
        <v>29</v>
      </c>
      <c r="U31" s="90">
        <v>125</v>
      </c>
      <c r="V31" s="90">
        <v>133</v>
      </c>
      <c r="W31" s="91">
        <f t="shared" si="2"/>
        <v>40</v>
      </c>
    </row>
    <row r="32" spans="1:23" x14ac:dyDescent="0.2">
      <c r="A32" s="89">
        <v>4</v>
      </c>
      <c r="B32" s="90">
        <v>30</v>
      </c>
      <c r="C32" s="90">
        <v>244</v>
      </c>
      <c r="D32" s="90">
        <v>255</v>
      </c>
      <c r="E32" s="91">
        <f>('Figure 3a'!D32-'Figure 3a'!C32)*5</f>
        <v>55</v>
      </c>
      <c r="G32" s="89">
        <v>4</v>
      </c>
      <c r="H32" s="90">
        <v>30</v>
      </c>
      <c r="I32" s="90">
        <v>27</v>
      </c>
      <c r="J32" s="90">
        <v>34</v>
      </c>
      <c r="K32" s="91">
        <f t="shared" si="0"/>
        <v>35</v>
      </c>
      <c r="M32" s="92">
        <v>8</v>
      </c>
      <c r="N32" s="93">
        <v>30</v>
      </c>
      <c r="O32" s="93">
        <v>127</v>
      </c>
      <c r="P32" s="93">
        <v>137</v>
      </c>
      <c r="Q32" s="94">
        <f t="shared" si="1"/>
        <v>50</v>
      </c>
      <c r="S32" s="89">
        <v>9</v>
      </c>
      <c r="T32" s="90">
        <v>30</v>
      </c>
      <c r="U32" s="90">
        <v>53</v>
      </c>
      <c r="V32" s="90">
        <v>61</v>
      </c>
      <c r="W32" s="91">
        <f t="shared" si="2"/>
        <v>40</v>
      </c>
    </row>
    <row r="33" spans="1:23" x14ac:dyDescent="0.2">
      <c r="A33" s="89">
        <v>4</v>
      </c>
      <c r="B33" s="90">
        <v>31</v>
      </c>
      <c r="C33" s="90">
        <v>296</v>
      </c>
      <c r="D33" s="90">
        <v>309</v>
      </c>
      <c r="E33" s="91">
        <f>('Figure 3a'!D33-'Figure 3a'!C33)*5</f>
        <v>65</v>
      </c>
      <c r="G33" s="89">
        <v>4</v>
      </c>
      <c r="H33" s="90">
        <v>31</v>
      </c>
      <c r="I33" s="90">
        <v>24</v>
      </c>
      <c r="J33" s="90">
        <v>32</v>
      </c>
      <c r="K33" s="91">
        <f t="shared" si="0"/>
        <v>40</v>
      </c>
      <c r="S33" s="89">
        <v>9</v>
      </c>
      <c r="T33" s="90">
        <v>31</v>
      </c>
      <c r="U33" s="90">
        <v>78</v>
      </c>
      <c r="V33" s="90">
        <v>86</v>
      </c>
      <c r="W33" s="91">
        <f t="shared" si="2"/>
        <v>40</v>
      </c>
    </row>
    <row r="34" spans="1:23" x14ac:dyDescent="0.2">
      <c r="A34" s="89">
        <v>5</v>
      </c>
      <c r="B34" s="90">
        <v>32</v>
      </c>
      <c r="C34" s="90">
        <v>7</v>
      </c>
      <c r="D34" s="90">
        <v>19</v>
      </c>
      <c r="E34" s="91">
        <f>('Figure 3a'!D34-'Figure 3a'!C34)*5</f>
        <v>60</v>
      </c>
      <c r="G34" s="89">
        <v>4</v>
      </c>
      <c r="H34" s="90">
        <v>32</v>
      </c>
      <c r="I34" s="90">
        <v>60</v>
      </c>
      <c r="J34" s="90">
        <v>67</v>
      </c>
      <c r="K34" s="91">
        <f t="shared" si="0"/>
        <v>35</v>
      </c>
      <c r="S34" s="89">
        <v>9</v>
      </c>
      <c r="T34" s="90">
        <v>32</v>
      </c>
      <c r="U34" s="90">
        <v>77</v>
      </c>
      <c r="V34" s="90">
        <v>84</v>
      </c>
      <c r="W34" s="91">
        <f t="shared" si="2"/>
        <v>35</v>
      </c>
    </row>
    <row r="35" spans="1:23" x14ac:dyDescent="0.2">
      <c r="A35" s="89">
        <v>5</v>
      </c>
      <c r="B35" s="90">
        <v>33</v>
      </c>
      <c r="C35" s="90">
        <v>24</v>
      </c>
      <c r="D35" s="90">
        <v>34</v>
      </c>
      <c r="E35" s="91">
        <f>('Figure 3a'!D35-'Figure 3a'!C35)*5</f>
        <v>50</v>
      </c>
      <c r="G35" s="89">
        <v>5</v>
      </c>
      <c r="H35" s="90">
        <v>33</v>
      </c>
      <c r="I35" s="90">
        <v>145</v>
      </c>
      <c r="J35" s="90">
        <v>153</v>
      </c>
      <c r="K35" s="91">
        <f t="shared" si="0"/>
        <v>40</v>
      </c>
      <c r="S35" s="89">
        <v>9</v>
      </c>
      <c r="T35" s="90">
        <v>33</v>
      </c>
      <c r="U35" s="90">
        <v>121</v>
      </c>
      <c r="V35" s="90">
        <v>128</v>
      </c>
      <c r="W35" s="91">
        <f t="shared" si="2"/>
        <v>35</v>
      </c>
    </row>
    <row r="36" spans="1:23" x14ac:dyDescent="0.2">
      <c r="A36" s="89">
        <v>5</v>
      </c>
      <c r="B36" s="90">
        <v>34</v>
      </c>
      <c r="C36" s="90">
        <v>137</v>
      </c>
      <c r="D36" s="90">
        <v>147</v>
      </c>
      <c r="E36" s="91">
        <f>('Figure 3a'!D36-'Figure 3a'!C36)*5</f>
        <v>50</v>
      </c>
      <c r="G36" s="89">
        <v>5</v>
      </c>
      <c r="H36" s="90">
        <v>34</v>
      </c>
      <c r="I36" s="90">
        <v>150</v>
      </c>
      <c r="J36" s="90">
        <v>158</v>
      </c>
      <c r="K36" s="91">
        <f t="shared" si="0"/>
        <v>40</v>
      </c>
      <c r="S36" s="89">
        <v>10</v>
      </c>
      <c r="T36" s="90">
        <v>34</v>
      </c>
      <c r="U36" s="90">
        <v>102</v>
      </c>
      <c r="V36" s="90">
        <v>110</v>
      </c>
      <c r="W36" s="91">
        <f t="shared" si="2"/>
        <v>40</v>
      </c>
    </row>
    <row r="37" spans="1:23" x14ac:dyDescent="0.2">
      <c r="A37" s="89">
        <v>5</v>
      </c>
      <c r="B37" s="90">
        <v>35</v>
      </c>
      <c r="C37" s="90">
        <v>165</v>
      </c>
      <c r="D37" s="90">
        <v>175</v>
      </c>
      <c r="E37" s="91">
        <f>('Figure 3a'!D37-'Figure 3a'!C37)*5</f>
        <v>50</v>
      </c>
      <c r="G37" s="89">
        <v>5</v>
      </c>
      <c r="H37" s="90">
        <v>35</v>
      </c>
      <c r="I37" s="90">
        <v>156</v>
      </c>
      <c r="J37" s="90">
        <v>164</v>
      </c>
      <c r="K37" s="91">
        <f t="shared" si="0"/>
        <v>40</v>
      </c>
      <c r="S37" s="89">
        <v>10</v>
      </c>
      <c r="T37" s="90">
        <v>35</v>
      </c>
      <c r="U37" s="90">
        <v>107</v>
      </c>
      <c r="V37" s="90">
        <v>114</v>
      </c>
      <c r="W37" s="91">
        <f t="shared" si="2"/>
        <v>35</v>
      </c>
    </row>
    <row r="38" spans="1:23" x14ac:dyDescent="0.2">
      <c r="A38" s="89">
        <v>6</v>
      </c>
      <c r="B38" s="90">
        <v>36</v>
      </c>
      <c r="C38" s="90">
        <v>34</v>
      </c>
      <c r="D38" s="90">
        <v>44</v>
      </c>
      <c r="E38" s="91">
        <f>('Figure 3a'!D38-'Figure 3a'!C38)*5</f>
        <v>50</v>
      </c>
      <c r="G38" s="89">
        <v>5</v>
      </c>
      <c r="H38" s="90">
        <v>36</v>
      </c>
      <c r="I38" s="90">
        <v>154</v>
      </c>
      <c r="J38" s="90">
        <v>162</v>
      </c>
      <c r="K38" s="91">
        <f t="shared" si="0"/>
        <v>40</v>
      </c>
      <c r="S38" s="89">
        <v>10</v>
      </c>
      <c r="T38" s="90">
        <v>36</v>
      </c>
      <c r="U38" s="90">
        <v>107</v>
      </c>
      <c r="V38" s="90">
        <v>116</v>
      </c>
      <c r="W38" s="91">
        <f t="shared" si="2"/>
        <v>45</v>
      </c>
    </row>
    <row r="39" spans="1:23" x14ac:dyDescent="0.2">
      <c r="A39" s="89">
        <v>6</v>
      </c>
      <c r="B39" s="90">
        <v>37</v>
      </c>
      <c r="C39" s="90">
        <v>33</v>
      </c>
      <c r="D39" s="90">
        <v>43</v>
      </c>
      <c r="E39" s="91">
        <f>('Figure 3a'!D39-'Figure 3a'!C39)*5</f>
        <v>50</v>
      </c>
      <c r="G39" s="89">
        <v>5</v>
      </c>
      <c r="H39" s="90">
        <v>37</v>
      </c>
      <c r="I39" s="90">
        <v>162</v>
      </c>
      <c r="J39" s="90">
        <v>172</v>
      </c>
      <c r="K39" s="91">
        <f t="shared" si="0"/>
        <v>50</v>
      </c>
      <c r="S39" s="89">
        <v>10</v>
      </c>
      <c r="T39" s="90">
        <v>37</v>
      </c>
      <c r="U39" s="90">
        <v>110</v>
      </c>
      <c r="V39" s="90">
        <v>118</v>
      </c>
      <c r="W39" s="91">
        <f t="shared" si="2"/>
        <v>40</v>
      </c>
    </row>
    <row r="40" spans="1:23" x14ac:dyDescent="0.2">
      <c r="A40" s="89">
        <v>6</v>
      </c>
      <c r="B40" s="90">
        <v>38</v>
      </c>
      <c r="C40" s="90">
        <v>37</v>
      </c>
      <c r="D40" s="90">
        <v>47</v>
      </c>
      <c r="E40" s="91">
        <f>('Figure 3a'!D40-'Figure 3a'!C40)*5</f>
        <v>50</v>
      </c>
      <c r="G40" s="89">
        <v>5</v>
      </c>
      <c r="H40" s="90">
        <v>38</v>
      </c>
      <c r="I40" s="90">
        <v>169</v>
      </c>
      <c r="J40" s="90">
        <v>176</v>
      </c>
      <c r="K40" s="91">
        <f t="shared" si="0"/>
        <v>35</v>
      </c>
      <c r="S40" s="89">
        <v>11</v>
      </c>
      <c r="T40" s="90">
        <v>38</v>
      </c>
      <c r="U40" s="90">
        <v>101</v>
      </c>
      <c r="V40" s="90">
        <v>110</v>
      </c>
      <c r="W40" s="91">
        <f t="shared" si="2"/>
        <v>45</v>
      </c>
    </row>
    <row r="41" spans="1:23" x14ac:dyDescent="0.2">
      <c r="A41" s="89">
        <v>6</v>
      </c>
      <c r="B41" s="90">
        <v>39</v>
      </c>
      <c r="C41" s="90">
        <v>53</v>
      </c>
      <c r="D41" s="90">
        <v>62</v>
      </c>
      <c r="E41" s="91">
        <f>('Figure 3a'!D41-'Figure 3a'!C41)*5</f>
        <v>45</v>
      </c>
      <c r="G41" s="89">
        <v>5</v>
      </c>
      <c r="H41" s="90">
        <v>39</v>
      </c>
      <c r="I41" s="90">
        <v>177</v>
      </c>
      <c r="J41" s="90">
        <v>184</v>
      </c>
      <c r="K41" s="91">
        <f t="shared" si="0"/>
        <v>35</v>
      </c>
      <c r="S41" s="89">
        <v>11</v>
      </c>
      <c r="T41" s="90">
        <v>39</v>
      </c>
      <c r="U41" s="90">
        <v>124</v>
      </c>
      <c r="V41" s="90">
        <v>133</v>
      </c>
      <c r="W41" s="91">
        <f t="shared" si="2"/>
        <v>45</v>
      </c>
    </row>
    <row r="42" spans="1:23" x14ac:dyDescent="0.2">
      <c r="A42" s="89">
        <v>6</v>
      </c>
      <c r="B42" s="90">
        <v>40</v>
      </c>
      <c r="C42" s="90">
        <v>59</v>
      </c>
      <c r="D42" s="90">
        <v>68</v>
      </c>
      <c r="E42" s="91">
        <f>('Figure 3a'!D42-'Figure 3a'!C42)*5</f>
        <v>45</v>
      </c>
      <c r="G42" s="89">
        <v>6</v>
      </c>
      <c r="H42" s="90">
        <v>40</v>
      </c>
      <c r="I42" s="90">
        <v>82</v>
      </c>
      <c r="J42" s="90">
        <v>89</v>
      </c>
      <c r="K42" s="91">
        <f t="shared" si="0"/>
        <v>35</v>
      </c>
      <c r="S42" s="89">
        <v>11</v>
      </c>
      <c r="T42" s="90">
        <v>40</v>
      </c>
      <c r="U42" s="90">
        <v>134</v>
      </c>
      <c r="V42" s="90">
        <v>143</v>
      </c>
      <c r="W42" s="91">
        <f t="shared" si="2"/>
        <v>45</v>
      </c>
    </row>
    <row r="43" spans="1:23" x14ac:dyDescent="0.2">
      <c r="A43" s="89">
        <v>6</v>
      </c>
      <c r="B43" s="90">
        <v>41</v>
      </c>
      <c r="C43" s="90">
        <v>68</v>
      </c>
      <c r="D43" s="90">
        <v>76</v>
      </c>
      <c r="E43" s="91">
        <f>('Figure 3a'!D43-'Figure 3a'!C43)*5</f>
        <v>40</v>
      </c>
      <c r="G43" s="89">
        <v>6</v>
      </c>
      <c r="H43" s="90">
        <v>41</v>
      </c>
      <c r="I43" s="90">
        <v>90</v>
      </c>
      <c r="J43" s="90">
        <v>96</v>
      </c>
      <c r="K43" s="91">
        <f t="shared" si="0"/>
        <v>30</v>
      </c>
      <c r="S43" s="89">
        <v>12</v>
      </c>
      <c r="T43" s="90">
        <v>41</v>
      </c>
      <c r="U43" s="90">
        <v>98</v>
      </c>
      <c r="V43" s="90">
        <v>108</v>
      </c>
      <c r="W43" s="91">
        <f t="shared" si="2"/>
        <v>50</v>
      </c>
    </row>
    <row r="44" spans="1:23" x14ac:dyDescent="0.2">
      <c r="A44" s="89">
        <v>6</v>
      </c>
      <c r="B44" s="90">
        <v>42</v>
      </c>
      <c r="C44" s="90">
        <v>124</v>
      </c>
      <c r="D44" s="90">
        <v>132</v>
      </c>
      <c r="E44" s="91">
        <f>('Figure 3a'!D44-'Figure 3a'!C44)*5</f>
        <v>40</v>
      </c>
      <c r="G44" s="89">
        <v>6</v>
      </c>
      <c r="H44" s="90">
        <v>42</v>
      </c>
      <c r="I44" s="90">
        <v>103</v>
      </c>
      <c r="J44" s="90">
        <v>110</v>
      </c>
      <c r="K44" s="91">
        <f t="shared" si="0"/>
        <v>35</v>
      </c>
      <c r="S44" s="89">
        <v>12</v>
      </c>
      <c r="T44" s="90">
        <v>42</v>
      </c>
      <c r="U44" s="90">
        <v>146</v>
      </c>
      <c r="V44" s="90">
        <v>154</v>
      </c>
      <c r="W44" s="91">
        <f t="shared" si="2"/>
        <v>40</v>
      </c>
    </row>
    <row r="45" spans="1:23" x14ac:dyDescent="0.2">
      <c r="A45" s="89">
        <v>7</v>
      </c>
      <c r="B45" s="90">
        <v>43</v>
      </c>
      <c r="C45" s="90">
        <v>108</v>
      </c>
      <c r="D45" s="90">
        <v>119</v>
      </c>
      <c r="E45" s="91">
        <f>('Figure 3a'!D45-'Figure 3a'!C45)*5</f>
        <v>55</v>
      </c>
      <c r="G45" s="89">
        <v>6</v>
      </c>
      <c r="H45" s="90">
        <v>43</v>
      </c>
      <c r="I45" s="90">
        <v>103</v>
      </c>
      <c r="J45" s="90">
        <v>109</v>
      </c>
      <c r="K45" s="91">
        <f t="shared" si="0"/>
        <v>30</v>
      </c>
      <c r="S45" s="89">
        <v>12</v>
      </c>
      <c r="T45" s="90">
        <v>43</v>
      </c>
      <c r="U45" s="90">
        <v>152</v>
      </c>
      <c r="V45" s="90">
        <v>161</v>
      </c>
      <c r="W45" s="91">
        <f t="shared" si="2"/>
        <v>45</v>
      </c>
    </row>
    <row r="46" spans="1:23" x14ac:dyDescent="0.2">
      <c r="A46" s="89">
        <v>7</v>
      </c>
      <c r="B46" s="90">
        <v>44</v>
      </c>
      <c r="C46" s="90">
        <v>111</v>
      </c>
      <c r="D46" s="90">
        <v>123</v>
      </c>
      <c r="E46" s="91">
        <f>('Figure 3a'!D46-'Figure 3a'!C46)*5</f>
        <v>60</v>
      </c>
      <c r="G46" s="89">
        <v>6</v>
      </c>
      <c r="H46" s="90">
        <v>44</v>
      </c>
      <c r="I46" s="90">
        <v>110</v>
      </c>
      <c r="J46" s="90">
        <v>116</v>
      </c>
      <c r="K46" s="91">
        <f t="shared" si="0"/>
        <v>30</v>
      </c>
      <c r="S46" s="89">
        <v>12</v>
      </c>
      <c r="T46" s="90">
        <v>44</v>
      </c>
      <c r="U46" s="90">
        <v>154</v>
      </c>
      <c r="V46" s="90">
        <v>162</v>
      </c>
      <c r="W46" s="91">
        <f t="shared" si="2"/>
        <v>40</v>
      </c>
    </row>
    <row r="47" spans="1:23" x14ac:dyDescent="0.2">
      <c r="A47" s="89">
        <v>7</v>
      </c>
      <c r="B47" s="90">
        <v>45</v>
      </c>
      <c r="C47" s="90">
        <v>116</v>
      </c>
      <c r="D47" s="90">
        <v>125</v>
      </c>
      <c r="E47" s="91">
        <f>('Figure 3a'!D47-'Figure 3a'!C47)*5</f>
        <v>45</v>
      </c>
      <c r="G47" s="89">
        <v>6</v>
      </c>
      <c r="H47" s="90">
        <v>45</v>
      </c>
      <c r="I47" s="90">
        <v>116</v>
      </c>
      <c r="J47" s="90">
        <v>122</v>
      </c>
      <c r="K47" s="91">
        <f t="shared" si="0"/>
        <v>30</v>
      </c>
      <c r="S47" s="89">
        <v>13</v>
      </c>
      <c r="T47" s="90">
        <v>45</v>
      </c>
      <c r="U47" s="90">
        <v>106</v>
      </c>
      <c r="V47" s="90">
        <v>113</v>
      </c>
      <c r="W47" s="91">
        <f t="shared" si="2"/>
        <v>35</v>
      </c>
    </row>
    <row r="48" spans="1:23" x14ac:dyDescent="0.2">
      <c r="A48" s="89">
        <v>7</v>
      </c>
      <c r="B48" s="90">
        <v>46</v>
      </c>
      <c r="C48" s="90">
        <v>124</v>
      </c>
      <c r="D48" s="90">
        <v>132</v>
      </c>
      <c r="E48" s="91">
        <f>('Figure 3a'!D48-'Figure 3a'!C48)*5</f>
        <v>40</v>
      </c>
      <c r="G48" s="89">
        <v>6</v>
      </c>
      <c r="H48" s="90">
        <v>46</v>
      </c>
      <c r="I48" s="90">
        <v>127</v>
      </c>
      <c r="J48" s="90">
        <v>134</v>
      </c>
      <c r="K48" s="91">
        <f t="shared" si="0"/>
        <v>35</v>
      </c>
      <c r="S48" s="89">
        <v>13</v>
      </c>
      <c r="T48" s="90">
        <v>46</v>
      </c>
      <c r="U48" s="90">
        <v>118</v>
      </c>
      <c r="V48" s="90">
        <v>125</v>
      </c>
      <c r="W48" s="91">
        <f t="shared" si="2"/>
        <v>35</v>
      </c>
    </row>
    <row r="49" spans="1:23" x14ac:dyDescent="0.2">
      <c r="A49" s="92">
        <v>7</v>
      </c>
      <c r="B49" s="93">
        <v>47</v>
      </c>
      <c r="C49" s="93">
        <v>167</v>
      </c>
      <c r="D49" s="93">
        <v>176</v>
      </c>
      <c r="E49" s="94">
        <f>('Figure 3a'!D49-'Figure 3a'!C49)*5</f>
        <v>45</v>
      </c>
      <c r="G49" s="89">
        <v>6</v>
      </c>
      <c r="H49" s="90">
        <v>47</v>
      </c>
      <c r="I49" s="90">
        <v>146</v>
      </c>
      <c r="J49" s="90">
        <v>154</v>
      </c>
      <c r="K49" s="91">
        <f t="shared" si="0"/>
        <v>40</v>
      </c>
      <c r="S49" s="89">
        <v>13</v>
      </c>
      <c r="T49" s="90">
        <v>47</v>
      </c>
      <c r="U49" s="90">
        <v>148</v>
      </c>
      <c r="V49" s="90">
        <v>156</v>
      </c>
      <c r="W49" s="91">
        <f t="shared" si="2"/>
        <v>40</v>
      </c>
    </row>
    <row r="50" spans="1:23" x14ac:dyDescent="0.2">
      <c r="G50" s="89">
        <v>7</v>
      </c>
      <c r="H50" s="90">
        <v>48</v>
      </c>
      <c r="I50" s="90">
        <v>80</v>
      </c>
      <c r="J50" s="90">
        <v>87</v>
      </c>
      <c r="K50" s="91">
        <f t="shared" si="0"/>
        <v>35</v>
      </c>
      <c r="S50" s="89">
        <v>13</v>
      </c>
      <c r="T50" s="90">
        <v>48</v>
      </c>
      <c r="U50" s="90">
        <v>163</v>
      </c>
      <c r="V50" s="90">
        <v>170</v>
      </c>
      <c r="W50" s="91">
        <f t="shared" si="2"/>
        <v>35</v>
      </c>
    </row>
    <row r="51" spans="1:23" x14ac:dyDescent="0.2">
      <c r="G51" s="89">
        <v>7</v>
      </c>
      <c r="H51" s="90">
        <v>49</v>
      </c>
      <c r="I51" s="90">
        <v>81</v>
      </c>
      <c r="J51" s="90">
        <v>88</v>
      </c>
      <c r="K51" s="91">
        <f t="shared" si="0"/>
        <v>35</v>
      </c>
      <c r="S51" s="89">
        <v>14</v>
      </c>
      <c r="T51" s="90">
        <v>49</v>
      </c>
      <c r="U51" s="90">
        <v>119</v>
      </c>
      <c r="V51" s="90">
        <v>128</v>
      </c>
      <c r="W51" s="91">
        <f t="shared" si="2"/>
        <v>45</v>
      </c>
    </row>
    <row r="52" spans="1:23" x14ac:dyDescent="0.2">
      <c r="G52" s="89">
        <v>7</v>
      </c>
      <c r="H52" s="90">
        <v>50</v>
      </c>
      <c r="I52" s="90">
        <v>85</v>
      </c>
      <c r="J52" s="90">
        <v>92</v>
      </c>
      <c r="K52" s="91">
        <f t="shared" si="0"/>
        <v>35</v>
      </c>
      <c r="S52" s="89">
        <v>14</v>
      </c>
      <c r="T52" s="90">
        <v>50</v>
      </c>
      <c r="U52" s="90">
        <v>144</v>
      </c>
      <c r="V52" s="90">
        <v>151</v>
      </c>
      <c r="W52" s="91">
        <f t="shared" si="2"/>
        <v>35</v>
      </c>
    </row>
    <row r="53" spans="1:23" x14ac:dyDescent="0.2">
      <c r="G53" s="89">
        <v>7</v>
      </c>
      <c r="H53" s="90">
        <v>51</v>
      </c>
      <c r="I53" s="90">
        <v>90</v>
      </c>
      <c r="J53" s="90">
        <v>97</v>
      </c>
      <c r="K53" s="91">
        <f t="shared" si="0"/>
        <v>35</v>
      </c>
      <c r="S53" s="89">
        <v>15</v>
      </c>
      <c r="T53" s="90">
        <v>51</v>
      </c>
      <c r="U53" s="90">
        <v>89</v>
      </c>
      <c r="V53" s="90">
        <v>98</v>
      </c>
      <c r="W53" s="91">
        <f t="shared" si="2"/>
        <v>45</v>
      </c>
    </row>
    <row r="54" spans="1:23" x14ac:dyDescent="0.2">
      <c r="G54" s="89">
        <v>7</v>
      </c>
      <c r="H54" s="90">
        <v>52</v>
      </c>
      <c r="I54" s="90">
        <v>99</v>
      </c>
      <c r="J54" s="90">
        <v>106</v>
      </c>
      <c r="K54" s="91">
        <f t="shared" si="0"/>
        <v>35</v>
      </c>
      <c r="S54" s="89">
        <v>15</v>
      </c>
      <c r="T54" s="90">
        <v>52</v>
      </c>
      <c r="U54" s="90">
        <v>122</v>
      </c>
      <c r="V54" s="90">
        <v>128</v>
      </c>
      <c r="W54" s="91">
        <f t="shared" si="2"/>
        <v>30</v>
      </c>
    </row>
    <row r="55" spans="1:23" x14ac:dyDescent="0.2">
      <c r="G55" s="89">
        <v>7</v>
      </c>
      <c r="H55" s="90">
        <v>53</v>
      </c>
      <c r="I55" s="90">
        <v>105</v>
      </c>
      <c r="J55" s="90">
        <v>112</v>
      </c>
      <c r="K55" s="91">
        <f t="shared" si="0"/>
        <v>35</v>
      </c>
      <c r="S55" s="89">
        <v>15</v>
      </c>
      <c r="T55" s="90">
        <v>53</v>
      </c>
      <c r="U55" s="90">
        <v>131</v>
      </c>
      <c r="V55" s="90">
        <v>138</v>
      </c>
      <c r="W55" s="91">
        <f t="shared" si="2"/>
        <v>35</v>
      </c>
    </row>
    <row r="56" spans="1:23" x14ac:dyDescent="0.2">
      <c r="G56" s="89">
        <v>7</v>
      </c>
      <c r="H56" s="90">
        <v>54</v>
      </c>
      <c r="I56" s="90">
        <v>112</v>
      </c>
      <c r="J56" s="90">
        <v>121</v>
      </c>
      <c r="K56" s="91">
        <f t="shared" si="0"/>
        <v>45</v>
      </c>
      <c r="S56" s="92">
        <v>15</v>
      </c>
      <c r="T56" s="93">
        <v>54</v>
      </c>
      <c r="U56" s="93">
        <v>132</v>
      </c>
      <c r="V56" s="93">
        <v>139</v>
      </c>
      <c r="W56" s="94">
        <f t="shared" si="2"/>
        <v>35</v>
      </c>
    </row>
    <row r="57" spans="1:23" x14ac:dyDescent="0.2">
      <c r="G57" s="89">
        <v>7</v>
      </c>
      <c r="H57" s="90">
        <v>55</v>
      </c>
      <c r="I57" s="90">
        <v>115</v>
      </c>
      <c r="J57" s="90">
        <v>122</v>
      </c>
      <c r="K57" s="91">
        <f t="shared" si="0"/>
        <v>35</v>
      </c>
    </row>
    <row r="58" spans="1:23" x14ac:dyDescent="0.2">
      <c r="G58" s="89">
        <v>8</v>
      </c>
      <c r="H58" s="90">
        <v>56</v>
      </c>
      <c r="I58" s="90">
        <v>75</v>
      </c>
      <c r="J58" s="90">
        <v>82</v>
      </c>
      <c r="K58" s="91">
        <f t="shared" si="0"/>
        <v>35</v>
      </c>
    </row>
    <row r="59" spans="1:23" x14ac:dyDescent="0.2">
      <c r="G59" s="89">
        <v>8</v>
      </c>
      <c r="H59" s="90">
        <v>57</v>
      </c>
      <c r="I59" s="90">
        <v>78</v>
      </c>
      <c r="J59" s="90">
        <v>84</v>
      </c>
      <c r="K59" s="91">
        <f t="shared" si="0"/>
        <v>30</v>
      </c>
    </row>
    <row r="60" spans="1:23" x14ac:dyDescent="0.2">
      <c r="G60" s="89">
        <v>8</v>
      </c>
      <c r="H60" s="90">
        <v>58</v>
      </c>
      <c r="I60" s="90">
        <v>90</v>
      </c>
      <c r="J60" s="90">
        <v>98</v>
      </c>
      <c r="K60" s="91">
        <f t="shared" si="0"/>
        <v>40</v>
      </c>
    </row>
    <row r="61" spans="1:23" x14ac:dyDescent="0.2">
      <c r="G61" s="89">
        <v>8</v>
      </c>
      <c r="H61" s="90">
        <v>59</v>
      </c>
      <c r="I61" s="90">
        <v>100</v>
      </c>
      <c r="J61" s="90">
        <v>106</v>
      </c>
      <c r="K61" s="91">
        <f t="shared" si="0"/>
        <v>30</v>
      </c>
    </row>
    <row r="62" spans="1:23" x14ac:dyDescent="0.2">
      <c r="G62" s="89">
        <v>8</v>
      </c>
      <c r="H62" s="90">
        <v>60</v>
      </c>
      <c r="I62" s="90">
        <v>107</v>
      </c>
      <c r="J62" s="90">
        <v>115</v>
      </c>
      <c r="K62" s="91">
        <f t="shared" si="0"/>
        <v>40</v>
      </c>
    </row>
    <row r="63" spans="1:23" x14ac:dyDescent="0.2">
      <c r="G63" s="89">
        <v>8</v>
      </c>
      <c r="H63" s="90">
        <v>61</v>
      </c>
      <c r="I63" s="90">
        <v>112</v>
      </c>
      <c r="J63" s="90">
        <v>119</v>
      </c>
      <c r="K63" s="91">
        <f t="shared" si="0"/>
        <v>35</v>
      </c>
    </row>
    <row r="64" spans="1:23" x14ac:dyDescent="0.2">
      <c r="G64" s="89">
        <v>8</v>
      </c>
      <c r="H64" s="90">
        <v>62</v>
      </c>
      <c r="I64" s="90">
        <v>140</v>
      </c>
      <c r="J64" s="90">
        <v>146</v>
      </c>
      <c r="K64" s="91">
        <f t="shared" si="0"/>
        <v>30</v>
      </c>
    </row>
    <row r="65" spans="7:11" x14ac:dyDescent="0.2">
      <c r="G65" s="92">
        <v>8</v>
      </c>
      <c r="H65" s="93">
        <v>63</v>
      </c>
      <c r="I65" s="93">
        <v>145</v>
      </c>
      <c r="J65" s="93">
        <v>151</v>
      </c>
      <c r="K65" s="94">
        <f t="shared" si="0"/>
        <v>30</v>
      </c>
    </row>
    <row r="66" spans="7:11" x14ac:dyDescent="0.2">
      <c r="G66" s="99"/>
      <c r="H66" s="99"/>
      <c r="I66" s="99"/>
      <c r="J66" s="99"/>
      <c r="K66" s="99"/>
    </row>
  </sheetData>
  <mergeCells count="4">
    <mergeCell ref="A1:E1"/>
    <mergeCell ref="G1:K1"/>
    <mergeCell ref="M1:Q1"/>
    <mergeCell ref="S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69E2-6288-004D-9DC4-CBE5B5E614AA}">
  <dimension ref="A1:AA67"/>
  <sheetViews>
    <sheetView zoomScaleNormal="100" workbookViewId="0">
      <selection activeCell="K20" sqref="K20"/>
    </sheetView>
  </sheetViews>
  <sheetFormatPr baseColWidth="10" defaultRowHeight="16" x14ac:dyDescent="0.2"/>
  <cols>
    <col min="1" max="1" width="9.33203125" style="85" bestFit="1" customWidth="1"/>
    <col min="2" max="2" width="8.83203125" style="85" bestFit="1" customWidth="1"/>
    <col min="3" max="3" width="14.33203125" style="85" bestFit="1" customWidth="1"/>
    <col min="4" max="4" width="17.83203125" style="85" bestFit="1" customWidth="1"/>
    <col min="5" max="5" width="20.1640625" style="85" bestFit="1" customWidth="1"/>
    <col min="6" max="6" width="23" style="85" bestFit="1" customWidth="1"/>
    <col min="7" max="7" width="9.33203125" style="85" bestFit="1" customWidth="1"/>
    <col min="8" max="8" width="8.83203125" style="85" bestFit="1" customWidth="1"/>
    <col min="9" max="9" width="14.33203125" style="85" bestFit="1" customWidth="1"/>
    <col min="10" max="10" width="17.83203125" style="85" bestFit="1" customWidth="1"/>
    <col min="11" max="11" width="20.1640625" style="85" bestFit="1" customWidth="1"/>
    <col min="12" max="12" width="19.33203125" style="85" bestFit="1" customWidth="1"/>
    <col min="13" max="13" width="9.33203125" style="85" bestFit="1" customWidth="1"/>
    <col min="14" max="14" width="8.83203125" style="85" bestFit="1" customWidth="1"/>
    <col min="15" max="15" width="14.33203125" style="85" bestFit="1" customWidth="1"/>
    <col min="16" max="16" width="17.83203125" style="85" bestFit="1" customWidth="1"/>
    <col min="17" max="17" width="20.1640625" style="85" bestFit="1" customWidth="1"/>
    <col min="18" max="18" width="16" style="85" bestFit="1" customWidth="1"/>
    <col min="19" max="19" width="9.33203125" style="85" bestFit="1" customWidth="1"/>
    <col min="20" max="20" width="8.83203125" style="85" bestFit="1" customWidth="1"/>
    <col min="21" max="21" width="14.33203125" style="85" bestFit="1" customWidth="1"/>
    <col min="22" max="22" width="17.83203125" style="85" bestFit="1" customWidth="1"/>
    <col min="23" max="23" width="20.1640625" style="85" bestFit="1" customWidth="1"/>
    <col min="24" max="24" width="9.6640625" style="85" bestFit="1" customWidth="1"/>
    <col min="25" max="25" width="16" style="85" bestFit="1" customWidth="1"/>
    <col min="26" max="26" width="19.33203125" style="85" bestFit="1" customWidth="1"/>
    <col min="27" max="27" width="23" style="85" bestFit="1" customWidth="1"/>
    <col min="28" max="16384" width="10.83203125" style="85"/>
  </cols>
  <sheetData>
    <row r="1" spans="1:27" x14ac:dyDescent="0.2">
      <c r="A1" s="151" t="s">
        <v>24</v>
      </c>
      <c r="B1" s="152"/>
      <c r="C1" s="152"/>
      <c r="D1" s="152"/>
      <c r="E1" s="153"/>
      <c r="F1" s="24"/>
      <c r="G1" s="151" t="s">
        <v>25</v>
      </c>
      <c r="H1" s="152"/>
      <c r="I1" s="152"/>
      <c r="J1" s="152"/>
      <c r="K1" s="153"/>
      <c r="M1" s="151" t="s">
        <v>26</v>
      </c>
      <c r="N1" s="152"/>
      <c r="O1" s="152"/>
      <c r="P1" s="152"/>
      <c r="Q1" s="153"/>
      <c r="S1" s="151" t="s">
        <v>27</v>
      </c>
      <c r="T1" s="152"/>
      <c r="U1" s="152"/>
      <c r="V1" s="152"/>
      <c r="W1" s="153"/>
      <c r="AA1" s="24"/>
    </row>
    <row r="2" spans="1:27" x14ac:dyDescent="0.2">
      <c r="A2" s="2" t="s">
        <v>35</v>
      </c>
      <c r="B2" s="2" t="s">
        <v>1</v>
      </c>
      <c r="C2" s="2" t="s">
        <v>2</v>
      </c>
      <c r="D2" s="2" t="s">
        <v>3</v>
      </c>
      <c r="E2" s="2" t="s">
        <v>7</v>
      </c>
      <c r="G2" s="2" t="s">
        <v>35</v>
      </c>
      <c r="H2" s="2" t="s">
        <v>1</v>
      </c>
      <c r="I2" s="2" t="s">
        <v>2</v>
      </c>
      <c r="J2" s="2" t="s">
        <v>3</v>
      </c>
      <c r="K2" s="2" t="s">
        <v>7</v>
      </c>
      <c r="M2" s="2" t="s">
        <v>35</v>
      </c>
      <c r="N2" s="2" t="s">
        <v>1</v>
      </c>
      <c r="O2" s="14" t="s">
        <v>2</v>
      </c>
      <c r="P2" s="14" t="s">
        <v>3</v>
      </c>
      <c r="Q2" s="2" t="s">
        <v>7</v>
      </c>
      <c r="S2" s="2" t="s">
        <v>35</v>
      </c>
      <c r="T2" s="2" t="s">
        <v>1</v>
      </c>
      <c r="U2" s="2" t="s">
        <v>2</v>
      </c>
      <c r="V2" s="2" t="s">
        <v>3</v>
      </c>
      <c r="W2" s="2" t="s">
        <v>7</v>
      </c>
    </row>
    <row r="3" spans="1:27" s="90" customFormat="1" x14ac:dyDescent="0.2">
      <c r="A3" s="89">
        <v>1</v>
      </c>
      <c r="B3" s="90">
        <v>1</v>
      </c>
      <c r="C3" s="90">
        <v>111</v>
      </c>
      <c r="D3" s="90">
        <v>121</v>
      </c>
      <c r="E3" s="91">
        <f t="shared" ref="E3:E34" si="0">(D3-C3)*5</f>
        <v>50</v>
      </c>
      <c r="G3" s="19">
        <v>1</v>
      </c>
      <c r="H3" s="15">
        <v>1</v>
      </c>
      <c r="I3" s="15">
        <v>1</v>
      </c>
      <c r="J3" s="15">
        <v>8</v>
      </c>
      <c r="K3" s="20">
        <f t="shared" ref="K3:K34" si="1">(J3-I3)*5</f>
        <v>35</v>
      </c>
      <c r="M3" s="16">
        <v>1</v>
      </c>
      <c r="N3" s="15">
        <v>1</v>
      </c>
      <c r="O3" s="17">
        <v>36</v>
      </c>
      <c r="P3" s="17">
        <v>54</v>
      </c>
      <c r="Q3" s="91">
        <f t="shared" ref="Q3:Q34" si="2">(P3-O3)*5</f>
        <v>90</v>
      </c>
      <c r="S3" s="19">
        <v>1</v>
      </c>
      <c r="T3" s="15">
        <v>1</v>
      </c>
      <c r="U3" s="15">
        <v>27</v>
      </c>
      <c r="V3" s="15">
        <v>37</v>
      </c>
      <c r="W3" s="91">
        <f>(V3-U3)*5</f>
        <v>50</v>
      </c>
    </row>
    <row r="4" spans="1:27" s="90" customFormat="1" x14ac:dyDescent="0.2">
      <c r="A4" s="89">
        <v>1</v>
      </c>
      <c r="B4" s="90">
        <v>2</v>
      </c>
      <c r="C4" s="90">
        <v>171</v>
      </c>
      <c r="D4" s="90">
        <v>181</v>
      </c>
      <c r="E4" s="91">
        <f t="shared" si="0"/>
        <v>50</v>
      </c>
      <c r="G4" s="19">
        <v>1</v>
      </c>
      <c r="H4" s="15">
        <v>2</v>
      </c>
      <c r="I4" s="15">
        <v>3</v>
      </c>
      <c r="J4" s="15">
        <v>10</v>
      </c>
      <c r="K4" s="20">
        <f t="shared" si="1"/>
        <v>35</v>
      </c>
      <c r="M4" s="19">
        <v>1</v>
      </c>
      <c r="N4" s="15">
        <v>2</v>
      </c>
      <c r="O4" s="15">
        <v>67</v>
      </c>
      <c r="P4" s="15">
        <v>83</v>
      </c>
      <c r="Q4" s="91">
        <f t="shared" si="2"/>
        <v>80</v>
      </c>
      <c r="S4" s="19">
        <v>1</v>
      </c>
      <c r="T4" s="15">
        <v>2</v>
      </c>
      <c r="U4" s="15">
        <v>44</v>
      </c>
      <c r="V4" s="15">
        <v>56</v>
      </c>
      <c r="W4" s="91">
        <f t="shared" ref="W4:W38" si="3">(V4-U4)*5</f>
        <v>60</v>
      </c>
    </row>
    <row r="5" spans="1:27" s="90" customFormat="1" x14ac:dyDescent="0.2">
      <c r="A5" s="89">
        <v>1</v>
      </c>
      <c r="B5" s="90">
        <v>3</v>
      </c>
      <c r="C5" s="90">
        <v>168</v>
      </c>
      <c r="D5" s="90">
        <v>177</v>
      </c>
      <c r="E5" s="91">
        <f t="shared" si="0"/>
        <v>45</v>
      </c>
      <c r="G5" s="19">
        <v>1</v>
      </c>
      <c r="H5" s="15">
        <v>3</v>
      </c>
      <c r="I5" s="15">
        <v>44</v>
      </c>
      <c r="J5" s="15">
        <v>54</v>
      </c>
      <c r="K5" s="20">
        <f t="shared" si="1"/>
        <v>50</v>
      </c>
      <c r="M5" s="19">
        <v>1</v>
      </c>
      <c r="N5" s="15">
        <v>3</v>
      </c>
      <c r="O5" s="15">
        <v>99</v>
      </c>
      <c r="P5" s="15">
        <v>113</v>
      </c>
      <c r="Q5" s="91">
        <f t="shared" si="2"/>
        <v>70</v>
      </c>
      <c r="S5" s="19">
        <v>1</v>
      </c>
      <c r="T5" s="15">
        <v>3</v>
      </c>
      <c r="U5" s="15">
        <v>63</v>
      </c>
      <c r="V5" s="15">
        <v>75</v>
      </c>
      <c r="W5" s="91">
        <f t="shared" si="3"/>
        <v>60</v>
      </c>
    </row>
    <row r="6" spans="1:27" s="90" customFormat="1" x14ac:dyDescent="0.2">
      <c r="A6" s="89">
        <v>1</v>
      </c>
      <c r="B6" s="90">
        <v>4</v>
      </c>
      <c r="C6" s="90">
        <v>177</v>
      </c>
      <c r="D6" s="90">
        <v>187</v>
      </c>
      <c r="E6" s="91">
        <f t="shared" si="0"/>
        <v>50</v>
      </c>
      <c r="G6" s="19">
        <v>2</v>
      </c>
      <c r="H6" s="15">
        <v>4</v>
      </c>
      <c r="I6" s="15">
        <v>3</v>
      </c>
      <c r="J6" s="15">
        <v>12</v>
      </c>
      <c r="K6" s="20">
        <f t="shared" si="1"/>
        <v>45</v>
      </c>
      <c r="M6" s="19">
        <v>1</v>
      </c>
      <c r="N6" s="15">
        <v>4</v>
      </c>
      <c r="O6" s="15">
        <v>134</v>
      </c>
      <c r="P6" s="15">
        <v>150</v>
      </c>
      <c r="Q6" s="91">
        <f t="shared" si="2"/>
        <v>80</v>
      </c>
      <c r="S6" s="19">
        <v>1</v>
      </c>
      <c r="T6" s="15">
        <v>4</v>
      </c>
      <c r="U6" s="15">
        <v>63</v>
      </c>
      <c r="V6" s="15">
        <v>84</v>
      </c>
      <c r="W6" s="91">
        <f t="shared" si="3"/>
        <v>105</v>
      </c>
    </row>
    <row r="7" spans="1:27" s="90" customFormat="1" x14ac:dyDescent="0.2">
      <c r="A7" s="89">
        <v>1</v>
      </c>
      <c r="B7" s="90">
        <v>5</v>
      </c>
      <c r="C7" s="90">
        <v>187</v>
      </c>
      <c r="D7" s="90">
        <v>200</v>
      </c>
      <c r="E7" s="91">
        <f t="shared" si="0"/>
        <v>65</v>
      </c>
      <c r="G7" s="19">
        <v>2</v>
      </c>
      <c r="H7" s="15">
        <v>5</v>
      </c>
      <c r="I7" s="15">
        <v>12</v>
      </c>
      <c r="J7" s="15">
        <v>19</v>
      </c>
      <c r="K7" s="20">
        <f t="shared" si="1"/>
        <v>35</v>
      </c>
      <c r="M7" s="19">
        <v>1</v>
      </c>
      <c r="N7" s="15">
        <v>5</v>
      </c>
      <c r="O7" s="15">
        <v>134</v>
      </c>
      <c r="P7" s="15">
        <v>152</v>
      </c>
      <c r="Q7" s="91">
        <f t="shared" si="2"/>
        <v>90</v>
      </c>
      <c r="S7" s="19">
        <v>1</v>
      </c>
      <c r="T7" s="15">
        <v>5</v>
      </c>
      <c r="U7" s="15">
        <v>64</v>
      </c>
      <c r="V7" s="15">
        <v>73</v>
      </c>
      <c r="W7" s="91">
        <f t="shared" si="3"/>
        <v>45</v>
      </c>
    </row>
    <row r="8" spans="1:27" s="90" customFormat="1" x14ac:dyDescent="0.2">
      <c r="A8" s="89">
        <v>1</v>
      </c>
      <c r="B8" s="90">
        <v>6</v>
      </c>
      <c r="C8" s="90">
        <v>200</v>
      </c>
      <c r="D8" s="90">
        <v>210</v>
      </c>
      <c r="E8" s="91">
        <f t="shared" si="0"/>
        <v>50</v>
      </c>
      <c r="G8" s="19">
        <v>2</v>
      </c>
      <c r="H8" s="15">
        <v>6</v>
      </c>
      <c r="I8" s="15">
        <v>19</v>
      </c>
      <c r="J8" s="15">
        <v>26</v>
      </c>
      <c r="K8" s="20">
        <f t="shared" si="1"/>
        <v>35</v>
      </c>
      <c r="M8" s="19">
        <v>2</v>
      </c>
      <c r="N8" s="15">
        <v>6</v>
      </c>
      <c r="O8" s="15">
        <v>187</v>
      </c>
      <c r="P8" s="15">
        <v>198</v>
      </c>
      <c r="Q8" s="91">
        <f t="shared" si="2"/>
        <v>55</v>
      </c>
      <c r="S8" s="19">
        <v>2</v>
      </c>
      <c r="T8" s="15">
        <v>6</v>
      </c>
      <c r="U8" s="15">
        <v>71</v>
      </c>
      <c r="V8" s="15">
        <v>85</v>
      </c>
      <c r="W8" s="91">
        <f t="shared" si="3"/>
        <v>70</v>
      </c>
    </row>
    <row r="9" spans="1:27" s="90" customFormat="1" x14ac:dyDescent="0.2">
      <c r="A9" s="89">
        <v>1</v>
      </c>
      <c r="B9" s="90">
        <v>7</v>
      </c>
      <c r="C9" s="90">
        <v>211</v>
      </c>
      <c r="D9" s="90">
        <v>220</v>
      </c>
      <c r="E9" s="91">
        <f t="shared" si="0"/>
        <v>45</v>
      </c>
      <c r="G9" s="19">
        <v>2</v>
      </c>
      <c r="H9" s="15">
        <v>7</v>
      </c>
      <c r="I9" s="15">
        <v>29</v>
      </c>
      <c r="J9" s="15">
        <v>37</v>
      </c>
      <c r="K9" s="20">
        <f t="shared" si="1"/>
        <v>40</v>
      </c>
      <c r="M9" s="19">
        <v>2</v>
      </c>
      <c r="N9" s="15">
        <v>7</v>
      </c>
      <c r="O9" s="15">
        <v>199</v>
      </c>
      <c r="P9" s="15">
        <v>214</v>
      </c>
      <c r="Q9" s="91">
        <f t="shared" si="2"/>
        <v>75</v>
      </c>
      <c r="S9" s="19">
        <v>3</v>
      </c>
      <c r="T9" s="15">
        <v>7</v>
      </c>
      <c r="U9" s="15">
        <v>7</v>
      </c>
      <c r="V9" s="15">
        <v>12</v>
      </c>
      <c r="W9" s="91">
        <f t="shared" si="3"/>
        <v>25</v>
      </c>
    </row>
    <row r="10" spans="1:27" s="90" customFormat="1" x14ac:dyDescent="0.2">
      <c r="A10" s="89">
        <v>1</v>
      </c>
      <c r="B10" s="90">
        <v>8</v>
      </c>
      <c r="C10" s="90">
        <v>227</v>
      </c>
      <c r="D10" s="90">
        <v>238</v>
      </c>
      <c r="E10" s="91">
        <f t="shared" si="0"/>
        <v>55</v>
      </c>
      <c r="G10" s="19">
        <v>2</v>
      </c>
      <c r="H10" s="15">
        <v>8</v>
      </c>
      <c r="I10" s="15">
        <v>43</v>
      </c>
      <c r="J10" s="15">
        <v>52</v>
      </c>
      <c r="K10" s="20">
        <f t="shared" si="1"/>
        <v>45</v>
      </c>
      <c r="M10" s="19">
        <v>2</v>
      </c>
      <c r="N10" s="15">
        <v>8</v>
      </c>
      <c r="O10" s="15">
        <v>200</v>
      </c>
      <c r="P10" s="15">
        <v>215</v>
      </c>
      <c r="Q10" s="91">
        <f t="shared" si="2"/>
        <v>75</v>
      </c>
      <c r="S10" s="19">
        <v>3</v>
      </c>
      <c r="T10" s="15">
        <v>8</v>
      </c>
      <c r="U10" s="15">
        <v>30</v>
      </c>
      <c r="V10" s="15">
        <v>36</v>
      </c>
      <c r="W10" s="91">
        <f t="shared" si="3"/>
        <v>30</v>
      </c>
    </row>
    <row r="11" spans="1:27" s="90" customFormat="1" x14ac:dyDescent="0.2">
      <c r="A11" s="89">
        <v>1</v>
      </c>
      <c r="B11" s="90">
        <v>9</v>
      </c>
      <c r="C11" s="90">
        <v>233</v>
      </c>
      <c r="D11" s="90">
        <v>244</v>
      </c>
      <c r="E11" s="91">
        <f t="shared" si="0"/>
        <v>55</v>
      </c>
      <c r="G11" s="19">
        <v>3</v>
      </c>
      <c r="H11" s="15">
        <v>9</v>
      </c>
      <c r="I11" s="15">
        <v>17</v>
      </c>
      <c r="J11" s="15">
        <v>23</v>
      </c>
      <c r="K11" s="20">
        <f t="shared" si="1"/>
        <v>30</v>
      </c>
      <c r="M11" s="19">
        <v>2</v>
      </c>
      <c r="N11" s="15">
        <v>9</v>
      </c>
      <c r="O11" s="15">
        <v>201</v>
      </c>
      <c r="P11" s="15">
        <v>216</v>
      </c>
      <c r="Q11" s="91">
        <f t="shared" si="2"/>
        <v>75</v>
      </c>
      <c r="S11" s="19">
        <v>3</v>
      </c>
      <c r="T11" s="15">
        <v>9</v>
      </c>
      <c r="U11" s="15">
        <v>39</v>
      </c>
      <c r="V11" s="15">
        <v>45</v>
      </c>
      <c r="W11" s="91">
        <f t="shared" si="3"/>
        <v>30</v>
      </c>
    </row>
    <row r="12" spans="1:27" s="90" customFormat="1" x14ac:dyDescent="0.2">
      <c r="A12" s="89">
        <v>1</v>
      </c>
      <c r="B12" s="90">
        <v>10</v>
      </c>
      <c r="C12" s="90">
        <v>237</v>
      </c>
      <c r="D12" s="90">
        <v>246</v>
      </c>
      <c r="E12" s="91">
        <f t="shared" si="0"/>
        <v>45</v>
      </c>
      <c r="G12" s="19">
        <v>3</v>
      </c>
      <c r="H12" s="15">
        <v>10</v>
      </c>
      <c r="I12" s="15">
        <v>24</v>
      </c>
      <c r="J12" s="15">
        <v>30</v>
      </c>
      <c r="K12" s="20">
        <f t="shared" si="1"/>
        <v>30</v>
      </c>
      <c r="M12" s="19">
        <v>2</v>
      </c>
      <c r="N12" s="15">
        <v>10</v>
      </c>
      <c r="O12" s="15">
        <v>212</v>
      </c>
      <c r="P12" s="15">
        <v>225</v>
      </c>
      <c r="Q12" s="91">
        <f t="shared" si="2"/>
        <v>65</v>
      </c>
      <c r="S12" s="19">
        <v>3</v>
      </c>
      <c r="T12" s="15">
        <v>10</v>
      </c>
      <c r="U12" s="15">
        <v>43</v>
      </c>
      <c r="V12" s="15">
        <v>50</v>
      </c>
      <c r="W12" s="91">
        <f t="shared" si="3"/>
        <v>35</v>
      </c>
    </row>
    <row r="13" spans="1:27" s="90" customFormat="1" x14ac:dyDescent="0.2">
      <c r="A13" s="89">
        <v>2</v>
      </c>
      <c r="B13" s="90">
        <v>11</v>
      </c>
      <c r="C13" s="90">
        <v>91</v>
      </c>
      <c r="D13" s="90">
        <v>107</v>
      </c>
      <c r="E13" s="91">
        <f t="shared" si="0"/>
        <v>80</v>
      </c>
      <c r="G13" s="19">
        <v>3</v>
      </c>
      <c r="H13" s="15">
        <v>11</v>
      </c>
      <c r="I13" s="15">
        <v>44</v>
      </c>
      <c r="J13" s="15">
        <v>50</v>
      </c>
      <c r="K13" s="20">
        <f t="shared" si="1"/>
        <v>30</v>
      </c>
      <c r="M13" s="19">
        <v>2</v>
      </c>
      <c r="N13" s="15">
        <v>11</v>
      </c>
      <c r="O13" s="15">
        <v>242</v>
      </c>
      <c r="P13" s="15">
        <v>256</v>
      </c>
      <c r="Q13" s="91">
        <f t="shared" si="2"/>
        <v>70</v>
      </c>
      <c r="S13" s="19">
        <v>3</v>
      </c>
      <c r="T13" s="15">
        <v>11</v>
      </c>
      <c r="U13" s="15">
        <v>43</v>
      </c>
      <c r="V13" s="15">
        <v>49</v>
      </c>
      <c r="W13" s="91">
        <f t="shared" si="3"/>
        <v>30</v>
      </c>
    </row>
    <row r="14" spans="1:27" s="90" customFormat="1" x14ac:dyDescent="0.2">
      <c r="A14" s="89">
        <v>2</v>
      </c>
      <c r="B14" s="90">
        <v>12</v>
      </c>
      <c r="C14" s="90">
        <v>97</v>
      </c>
      <c r="D14" s="90">
        <v>105</v>
      </c>
      <c r="E14" s="91">
        <f t="shared" si="0"/>
        <v>40</v>
      </c>
      <c r="G14" s="19">
        <v>3</v>
      </c>
      <c r="H14" s="15">
        <v>12</v>
      </c>
      <c r="I14" s="15">
        <v>45</v>
      </c>
      <c r="J14" s="15">
        <v>52</v>
      </c>
      <c r="K14" s="20">
        <f t="shared" si="1"/>
        <v>35</v>
      </c>
      <c r="M14" s="19">
        <v>3</v>
      </c>
      <c r="N14" s="15">
        <v>12</v>
      </c>
      <c r="O14" s="15">
        <v>125</v>
      </c>
      <c r="P14" s="15">
        <v>136</v>
      </c>
      <c r="Q14" s="91">
        <f t="shared" si="2"/>
        <v>55</v>
      </c>
      <c r="S14" s="19">
        <v>3</v>
      </c>
      <c r="T14" s="15">
        <v>12</v>
      </c>
      <c r="U14" s="15">
        <v>54</v>
      </c>
      <c r="V14" s="15">
        <v>61</v>
      </c>
      <c r="W14" s="91">
        <f t="shared" si="3"/>
        <v>35</v>
      </c>
    </row>
    <row r="15" spans="1:27" s="90" customFormat="1" x14ac:dyDescent="0.2">
      <c r="A15" s="89">
        <v>2</v>
      </c>
      <c r="B15" s="90">
        <v>13</v>
      </c>
      <c r="C15" s="90">
        <v>104</v>
      </c>
      <c r="D15" s="90">
        <v>113</v>
      </c>
      <c r="E15" s="91">
        <f t="shared" si="0"/>
        <v>45</v>
      </c>
      <c r="G15" s="19">
        <v>3</v>
      </c>
      <c r="H15" s="15">
        <v>13</v>
      </c>
      <c r="I15" s="15">
        <v>66</v>
      </c>
      <c r="J15" s="15">
        <v>73</v>
      </c>
      <c r="K15" s="20">
        <f t="shared" si="1"/>
        <v>35</v>
      </c>
      <c r="M15" s="19">
        <v>3</v>
      </c>
      <c r="N15" s="15">
        <v>13</v>
      </c>
      <c r="O15" s="15">
        <v>118</v>
      </c>
      <c r="P15" s="15">
        <v>131</v>
      </c>
      <c r="Q15" s="91">
        <f t="shared" si="2"/>
        <v>65</v>
      </c>
      <c r="S15" s="19">
        <v>3</v>
      </c>
      <c r="T15" s="15">
        <v>13</v>
      </c>
      <c r="U15" s="15">
        <v>59</v>
      </c>
      <c r="V15" s="15">
        <v>66</v>
      </c>
      <c r="W15" s="91">
        <f t="shared" si="3"/>
        <v>35</v>
      </c>
    </row>
    <row r="16" spans="1:27" s="90" customFormat="1" x14ac:dyDescent="0.2">
      <c r="A16" s="89">
        <v>2</v>
      </c>
      <c r="B16" s="90">
        <v>14</v>
      </c>
      <c r="C16" s="90">
        <v>111</v>
      </c>
      <c r="D16" s="90">
        <v>119</v>
      </c>
      <c r="E16" s="91">
        <f t="shared" si="0"/>
        <v>40</v>
      </c>
      <c r="G16" s="19">
        <v>4</v>
      </c>
      <c r="H16" s="15">
        <v>14</v>
      </c>
      <c r="I16" s="15">
        <v>19</v>
      </c>
      <c r="J16" s="15">
        <v>26</v>
      </c>
      <c r="K16" s="20">
        <f t="shared" si="1"/>
        <v>35</v>
      </c>
      <c r="M16" s="19">
        <v>3</v>
      </c>
      <c r="N16" s="15">
        <v>14</v>
      </c>
      <c r="O16" s="15">
        <v>143</v>
      </c>
      <c r="P16" s="15">
        <v>155</v>
      </c>
      <c r="Q16" s="91">
        <f t="shared" si="2"/>
        <v>60</v>
      </c>
      <c r="S16" s="19">
        <v>3</v>
      </c>
      <c r="T16" s="15">
        <v>14</v>
      </c>
      <c r="U16" s="15">
        <v>57</v>
      </c>
      <c r="V16" s="15">
        <v>65</v>
      </c>
      <c r="W16" s="91">
        <f t="shared" si="3"/>
        <v>40</v>
      </c>
    </row>
    <row r="17" spans="1:23" s="90" customFormat="1" x14ac:dyDescent="0.2">
      <c r="A17" s="89">
        <v>2</v>
      </c>
      <c r="B17" s="90">
        <v>15</v>
      </c>
      <c r="C17" s="90">
        <v>131</v>
      </c>
      <c r="D17" s="90">
        <v>143</v>
      </c>
      <c r="E17" s="91">
        <f t="shared" si="0"/>
        <v>60</v>
      </c>
      <c r="G17" s="19">
        <v>4</v>
      </c>
      <c r="H17" s="15">
        <v>15</v>
      </c>
      <c r="I17" s="15">
        <v>22</v>
      </c>
      <c r="J17" s="15">
        <v>29</v>
      </c>
      <c r="K17" s="20">
        <f t="shared" si="1"/>
        <v>35</v>
      </c>
      <c r="M17" s="19">
        <v>3</v>
      </c>
      <c r="N17" s="15">
        <v>15</v>
      </c>
      <c r="O17" s="15">
        <v>147</v>
      </c>
      <c r="P17" s="15">
        <v>162</v>
      </c>
      <c r="Q17" s="91">
        <f t="shared" si="2"/>
        <v>75</v>
      </c>
      <c r="S17" s="19">
        <v>4</v>
      </c>
      <c r="T17" s="15">
        <v>15</v>
      </c>
      <c r="U17" s="15">
        <v>51</v>
      </c>
      <c r="V17" s="15">
        <v>59</v>
      </c>
      <c r="W17" s="91">
        <f t="shared" si="3"/>
        <v>40</v>
      </c>
    </row>
    <row r="18" spans="1:23" s="90" customFormat="1" x14ac:dyDescent="0.2">
      <c r="A18" s="89">
        <v>2</v>
      </c>
      <c r="B18" s="90">
        <v>16</v>
      </c>
      <c r="C18" s="90">
        <v>135</v>
      </c>
      <c r="D18" s="90">
        <v>145</v>
      </c>
      <c r="E18" s="91">
        <f t="shared" si="0"/>
        <v>50</v>
      </c>
      <c r="G18" s="19">
        <v>4</v>
      </c>
      <c r="H18" s="15">
        <v>16</v>
      </c>
      <c r="I18" s="15">
        <v>5</v>
      </c>
      <c r="J18" s="15">
        <v>11</v>
      </c>
      <c r="K18" s="20">
        <f t="shared" si="1"/>
        <v>30</v>
      </c>
      <c r="M18" s="19">
        <v>3</v>
      </c>
      <c r="N18" s="15">
        <v>16</v>
      </c>
      <c r="O18" s="15">
        <v>161</v>
      </c>
      <c r="P18" s="15">
        <v>179</v>
      </c>
      <c r="Q18" s="91">
        <f t="shared" si="2"/>
        <v>90</v>
      </c>
      <c r="S18" s="19">
        <v>4</v>
      </c>
      <c r="T18" s="15">
        <v>16</v>
      </c>
      <c r="U18" s="15">
        <v>52</v>
      </c>
      <c r="V18" s="15">
        <v>59</v>
      </c>
      <c r="W18" s="91">
        <f t="shared" si="3"/>
        <v>35</v>
      </c>
    </row>
    <row r="19" spans="1:23" s="90" customFormat="1" x14ac:dyDescent="0.2">
      <c r="A19" s="89">
        <v>2</v>
      </c>
      <c r="B19" s="90">
        <v>17</v>
      </c>
      <c r="C19" s="90">
        <v>132</v>
      </c>
      <c r="D19" s="90">
        <v>142</v>
      </c>
      <c r="E19" s="91">
        <f t="shared" si="0"/>
        <v>50</v>
      </c>
      <c r="G19" s="19">
        <v>4</v>
      </c>
      <c r="H19" s="15">
        <v>17</v>
      </c>
      <c r="I19" s="15">
        <v>19</v>
      </c>
      <c r="J19" s="15">
        <v>25</v>
      </c>
      <c r="K19" s="20">
        <f t="shared" si="1"/>
        <v>30</v>
      </c>
      <c r="M19" s="19">
        <v>3</v>
      </c>
      <c r="N19" s="15">
        <v>17</v>
      </c>
      <c r="O19" s="15">
        <v>171</v>
      </c>
      <c r="P19" s="15">
        <v>192</v>
      </c>
      <c r="Q19" s="91">
        <f t="shared" si="2"/>
        <v>105</v>
      </c>
      <c r="S19" s="19">
        <v>4</v>
      </c>
      <c r="T19" s="15">
        <v>17</v>
      </c>
      <c r="U19" s="15">
        <v>57</v>
      </c>
      <c r="V19" s="15">
        <v>65</v>
      </c>
      <c r="W19" s="91">
        <f t="shared" si="3"/>
        <v>40</v>
      </c>
    </row>
    <row r="20" spans="1:23" s="90" customFormat="1" x14ac:dyDescent="0.2">
      <c r="A20" s="89">
        <v>2</v>
      </c>
      <c r="B20" s="90">
        <v>18</v>
      </c>
      <c r="C20" s="90">
        <v>136</v>
      </c>
      <c r="D20" s="90">
        <v>149</v>
      </c>
      <c r="E20" s="91">
        <f t="shared" si="0"/>
        <v>65</v>
      </c>
      <c r="G20" s="19">
        <v>4</v>
      </c>
      <c r="H20" s="15">
        <v>18</v>
      </c>
      <c r="I20" s="15">
        <v>22</v>
      </c>
      <c r="J20" s="15">
        <v>28</v>
      </c>
      <c r="K20" s="20">
        <f t="shared" si="1"/>
        <v>30</v>
      </c>
      <c r="M20" s="19">
        <v>3</v>
      </c>
      <c r="N20" s="15">
        <v>18</v>
      </c>
      <c r="O20" s="15">
        <v>212</v>
      </c>
      <c r="P20" s="15">
        <v>225</v>
      </c>
      <c r="Q20" s="91">
        <f t="shared" si="2"/>
        <v>65</v>
      </c>
      <c r="S20" s="19">
        <v>4</v>
      </c>
      <c r="T20" s="15">
        <v>18</v>
      </c>
      <c r="U20" s="15">
        <v>63</v>
      </c>
      <c r="V20" s="15">
        <v>71</v>
      </c>
      <c r="W20" s="91">
        <f t="shared" si="3"/>
        <v>40</v>
      </c>
    </row>
    <row r="21" spans="1:23" s="90" customFormat="1" x14ac:dyDescent="0.2">
      <c r="A21" s="89">
        <v>2</v>
      </c>
      <c r="B21" s="90">
        <v>19</v>
      </c>
      <c r="C21" s="90">
        <v>136</v>
      </c>
      <c r="D21" s="90">
        <v>152</v>
      </c>
      <c r="E21" s="91">
        <f t="shared" si="0"/>
        <v>80</v>
      </c>
      <c r="G21" s="19">
        <v>4</v>
      </c>
      <c r="H21" s="15">
        <v>19</v>
      </c>
      <c r="I21" s="15">
        <v>36</v>
      </c>
      <c r="J21" s="15">
        <v>43</v>
      </c>
      <c r="K21" s="20">
        <f t="shared" si="1"/>
        <v>35</v>
      </c>
      <c r="M21" s="19">
        <v>3</v>
      </c>
      <c r="N21" s="15">
        <v>19</v>
      </c>
      <c r="O21" s="15">
        <v>240</v>
      </c>
      <c r="P21" s="15">
        <v>260</v>
      </c>
      <c r="Q21" s="91">
        <f t="shared" si="2"/>
        <v>100</v>
      </c>
      <c r="S21" s="19">
        <v>4</v>
      </c>
      <c r="T21" s="15">
        <v>19</v>
      </c>
      <c r="U21" s="15">
        <v>135</v>
      </c>
      <c r="V21" s="15">
        <v>144</v>
      </c>
      <c r="W21" s="91">
        <f t="shared" si="3"/>
        <v>45</v>
      </c>
    </row>
    <row r="22" spans="1:23" s="90" customFormat="1" x14ac:dyDescent="0.2">
      <c r="A22" s="89">
        <v>2</v>
      </c>
      <c r="B22" s="90">
        <v>20</v>
      </c>
      <c r="C22" s="90">
        <v>139</v>
      </c>
      <c r="D22" s="90">
        <v>149</v>
      </c>
      <c r="E22" s="91">
        <f t="shared" si="0"/>
        <v>50</v>
      </c>
      <c r="G22" s="19">
        <v>4</v>
      </c>
      <c r="H22" s="15">
        <v>20</v>
      </c>
      <c r="I22" s="15">
        <v>38</v>
      </c>
      <c r="J22" s="15">
        <v>45</v>
      </c>
      <c r="K22" s="20">
        <f t="shared" si="1"/>
        <v>35</v>
      </c>
      <c r="M22" s="19">
        <v>4</v>
      </c>
      <c r="N22" s="15">
        <v>20</v>
      </c>
      <c r="O22" s="15">
        <v>95</v>
      </c>
      <c r="P22" s="15">
        <v>115</v>
      </c>
      <c r="Q22" s="91">
        <f t="shared" si="2"/>
        <v>100</v>
      </c>
      <c r="S22" s="19">
        <v>4</v>
      </c>
      <c r="T22" s="15">
        <v>20</v>
      </c>
      <c r="U22" s="15">
        <v>158</v>
      </c>
      <c r="V22" s="15">
        <v>165</v>
      </c>
      <c r="W22" s="91">
        <f t="shared" si="3"/>
        <v>35</v>
      </c>
    </row>
    <row r="23" spans="1:23" s="90" customFormat="1" x14ac:dyDescent="0.2">
      <c r="A23" s="89">
        <v>2</v>
      </c>
      <c r="B23" s="90">
        <v>21</v>
      </c>
      <c r="C23" s="90">
        <v>140</v>
      </c>
      <c r="D23" s="90">
        <v>150</v>
      </c>
      <c r="E23" s="91">
        <f t="shared" si="0"/>
        <v>50</v>
      </c>
      <c r="G23" s="19">
        <v>4</v>
      </c>
      <c r="H23" s="15">
        <v>21</v>
      </c>
      <c r="I23" s="15">
        <v>39</v>
      </c>
      <c r="J23" s="15">
        <v>46</v>
      </c>
      <c r="K23" s="20">
        <f t="shared" si="1"/>
        <v>35</v>
      </c>
      <c r="M23" s="19">
        <v>4</v>
      </c>
      <c r="N23" s="15">
        <v>21</v>
      </c>
      <c r="O23" s="15">
        <v>132</v>
      </c>
      <c r="P23" s="15">
        <v>146</v>
      </c>
      <c r="Q23" s="91">
        <f t="shared" si="2"/>
        <v>70</v>
      </c>
      <c r="S23" s="19">
        <v>4</v>
      </c>
      <c r="T23" s="15">
        <v>21</v>
      </c>
      <c r="U23" s="15">
        <v>173</v>
      </c>
      <c r="V23" s="15">
        <v>183</v>
      </c>
      <c r="W23" s="91">
        <f t="shared" si="3"/>
        <v>50</v>
      </c>
    </row>
    <row r="24" spans="1:23" s="90" customFormat="1" x14ac:dyDescent="0.2">
      <c r="A24" s="89">
        <v>2</v>
      </c>
      <c r="B24" s="90">
        <v>22</v>
      </c>
      <c r="C24" s="90">
        <v>148</v>
      </c>
      <c r="D24" s="90">
        <v>158</v>
      </c>
      <c r="E24" s="91">
        <f t="shared" si="0"/>
        <v>50</v>
      </c>
      <c r="G24" s="19">
        <v>4</v>
      </c>
      <c r="H24" s="15">
        <v>22</v>
      </c>
      <c r="I24" s="15">
        <v>41</v>
      </c>
      <c r="J24" s="15">
        <v>47</v>
      </c>
      <c r="K24" s="20">
        <f t="shared" si="1"/>
        <v>30</v>
      </c>
      <c r="M24" s="19">
        <v>4</v>
      </c>
      <c r="N24" s="15">
        <v>22</v>
      </c>
      <c r="O24" s="15">
        <v>177</v>
      </c>
      <c r="P24" s="15">
        <v>191</v>
      </c>
      <c r="Q24" s="91">
        <f t="shared" si="2"/>
        <v>70</v>
      </c>
      <c r="S24" s="19">
        <v>4</v>
      </c>
      <c r="T24" s="15">
        <v>22</v>
      </c>
      <c r="U24" s="15">
        <v>199</v>
      </c>
      <c r="V24" s="15">
        <v>207</v>
      </c>
      <c r="W24" s="91">
        <f t="shared" si="3"/>
        <v>40</v>
      </c>
    </row>
    <row r="25" spans="1:23" s="90" customFormat="1" x14ac:dyDescent="0.2">
      <c r="A25" s="89">
        <v>2</v>
      </c>
      <c r="B25" s="90">
        <v>23</v>
      </c>
      <c r="C25" s="90">
        <v>150</v>
      </c>
      <c r="D25" s="90">
        <v>165</v>
      </c>
      <c r="E25" s="91">
        <f t="shared" si="0"/>
        <v>75</v>
      </c>
      <c r="G25" s="19">
        <v>4</v>
      </c>
      <c r="H25" s="15">
        <v>23</v>
      </c>
      <c r="I25" s="15">
        <v>48</v>
      </c>
      <c r="J25" s="15">
        <v>56</v>
      </c>
      <c r="K25" s="20">
        <f t="shared" si="1"/>
        <v>40</v>
      </c>
      <c r="M25" s="19">
        <v>4</v>
      </c>
      <c r="N25" s="15">
        <v>23</v>
      </c>
      <c r="O25" s="15">
        <v>136</v>
      </c>
      <c r="P25" s="15">
        <v>149</v>
      </c>
      <c r="Q25" s="91">
        <f t="shared" si="2"/>
        <v>65</v>
      </c>
      <c r="S25" s="19">
        <v>5</v>
      </c>
      <c r="T25" s="15">
        <v>23</v>
      </c>
      <c r="U25" s="15">
        <v>43</v>
      </c>
      <c r="V25" s="15">
        <v>51</v>
      </c>
      <c r="W25" s="91">
        <f t="shared" si="3"/>
        <v>40</v>
      </c>
    </row>
    <row r="26" spans="1:23" s="90" customFormat="1" x14ac:dyDescent="0.2">
      <c r="A26" s="89">
        <v>3</v>
      </c>
      <c r="B26" s="90">
        <v>24</v>
      </c>
      <c r="C26" s="90">
        <v>133</v>
      </c>
      <c r="D26" s="90">
        <v>144</v>
      </c>
      <c r="E26" s="91">
        <f t="shared" si="0"/>
        <v>55</v>
      </c>
      <c r="G26" s="19">
        <v>4</v>
      </c>
      <c r="H26" s="15">
        <v>24</v>
      </c>
      <c r="I26" s="15">
        <v>58</v>
      </c>
      <c r="J26" s="15">
        <v>65</v>
      </c>
      <c r="K26" s="20">
        <f t="shared" si="1"/>
        <v>35</v>
      </c>
      <c r="M26" s="19">
        <v>4</v>
      </c>
      <c r="N26" s="15">
        <v>24</v>
      </c>
      <c r="O26" s="15">
        <v>198</v>
      </c>
      <c r="P26" s="15">
        <v>214</v>
      </c>
      <c r="Q26" s="91">
        <f t="shared" si="2"/>
        <v>80</v>
      </c>
      <c r="S26" s="19">
        <v>5</v>
      </c>
      <c r="T26" s="15">
        <v>24</v>
      </c>
      <c r="U26" s="15">
        <v>61</v>
      </c>
      <c r="V26" s="15">
        <v>69</v>
      </c>
      <c r="W26" s="91">
        <f t="shared" si="3"/>
        <v>40</v>
      </c>
    </row>
    <row r="27" spans="1:23" s="90" customFormat="1" x14ac:dyDescent="0.2">
      <c r="A27" s="89">
        <v>3</v>
      </c>
      <c r="B27" s="90">
        <v>25</v>
      </c>
      <c r="C27" s="90">
        <v>172</v>
      </c>
      <c r="D27" s="90">
        <v>186</v>
      </c>
      <c r="E27" s="91">
        <f t="shared" si="0"/>
        <v>70</v>
      </c>
      <c r="G27" s="19">
        <v>4</v>
      </c>
      <c r="H27" s="15">
        <v>25</v>
      </c>
      <c r="I27" s="15">
        <v>75</v>
      </c>
      <c r="J27" s="15">
        <v>83</v>
      </c>
      <c r="K27" s="20">
        <f t="shared" si="1"/>
        <v>40</v>
      </c>
      <c r="M27" s="19">
        <v>5</v>
      </c>
      <c r="N27" s="15">
        <v>25</v>
      </c>
      <c r="O27" s="15">
        <v>96</v>
      </c>
      <c r="P27" s="15">
        <v>116</v>
      </c>
      <c r="Q27" s="91">
        <f t="shared" si="2"/>
        <v>100</v>
      </c>
      <c r="S27" s="19">
        <v>5</v>
      </c>
      <c r="T27" s="15">
        <v>25</v>
      </c>
      <c r="U27" s="15">
        <v>66</v>
      </c>
      <c r="V27" s="15">
        <v>74</v>
      </c>
      <c r="W27" s="91">
        <f t="shared" si="3"/>
        <v>40</v>
      </c>
    </row>
    <row r="28" spans="1:23" s="90" customFormat="1" x14ac:dyDescent="0.2">
      <c r="A28" s="89">
        <v>3</v>
      </c>
      <c r="B28" s="90">
        <v>26</v>
      </c>
      <c r="C28" s="90">
        <v>175</v>
      </c>
      <c r="D28" s="90">
        <v>187</v>
      </c>
      <c r="E28" s="91">
        <f t="shared" si="0"/>
        <v>60</v>
      </c>
      <c r="G28" s="19">
        <v>4</v>
      </c>
      <c r="H28" s="15">
        <v>26</v>
      </c>
      <c r="I28" s="15">
        <v>84</v>
      </c>
      <c r="J28" s="15">
        <v>91</v>
      </c>
      <c r="K28" s="20">
        <f t="shared" si="1"/>
        <v>35</v>
      </c>
      <c r="M28" s="19">
        <v>5</v>
      </c>
      <c r="N28" s="15">
        <v>26</v>
      </c>
      <c r="O28" s="15">
        <v>98</v>
      </c>
      <c r="P28" s="15">
        <v>109</v>
      </c>
      <c r="Q28" s="91">
        <f t="shared" si="2"/>
        <v>55</v>
      </c>
      <c r="S28" s="19">
        <v>5</v>
      </c>
      <c r="T28" s="15">
        <v>26</v>
      </c>
      <c r="U28" s="15">
        <v>73</v>
      </c>
      <c r="V28" s="15">
        <v>81</v>
      </c>
      <c r="W28" s="91">
        <f t="shared" si="3"/>
        <v>40</v>
      </c>
    </row>
    <row r="29" spans="1:23" s="90" customFormat="1" x14ac:dyDescent="0.2">
      <c r="A29" s="89">
        <v>4</v>
      </c>
      <c r="B29" s="90">
        <v>27</v>
      </c>
      <c r="C29" s="90">
        <v>95</v>
      </c>
      <c r="D29" s="90">
        <v>109</v>
      </c>
      <c r="E29" s="91">
        <f t="shared" si="0"/>
        <v>70</v>
      </c>
      <c r="G29" s="19">
        <v>5</v>
      </c>
      <c r="H29" s="15">
        <v>27</v>
      </c>
      <c r="I29" s="15">
        <v>2</v>
      </c>
      <c r="J29" s="15">
        <v>12</v>
      </c>
      <c r="K29" s="20">
        <f t="shared" si="1"/>
        <v>50</v>
      </c>
      <c r="M29" s="19">
        <v>5</v>
      </c>
      <c r="N29" s="15">
        <v>27</v>
      </c>
      <c r="O29" s="15">
        <v>100</v>
      </c>
      <c r="P29" s="15">
        <v>113</v>
      </c>
      <c r="Q29" s="91">
        <f t="shared" si="2"/>
        <v>65</v>
      </c>
      <c r="S29" s="19">
        <v>5</v>
      </c>
      <c r="T29" s="15">
        <v>27</v>
      </c>
      <c r="U29" s="15">
        <v>74</v>
      </c>
      <c r="V29" s="15">
        <v>81</v>
      </c>
      <c r="W29" s="91">
        <f t="shared" si="3"/>
        <v>35</v>
      </c>
    </row>
    <row r="30" spans="1:23" s="90" customFormat="1" x14ac:dyDescent="0.2">
      <c r="A30" s="89">
        <v>4</v>
      </c>
      <c r="B30" s="90">
        <v>28</v>
      </c>
      <c r="C30" s="90">
        <v>143</v>
      </c>
      <c r="D30" s="90">
        <v>156</v>
      </c>
      <c r="E30" s="91">
        <f t="shared" si="0"/>
        <v>65</v>
      </c>
      <c r="G30" s="19">
        <v>5</v>
      </c>
      <c r="H30" s="15">
        <v>28</v>
      </c>
      <c r="I30" s="15">
        <v>23</v>
      </c>
      <c r="J30" s="15">
        <v>31</v>
      </c>
      <c r="K30" s="20">
        <f t="shared" si="1"/>
        <v>40</v>
      </c>
      <c r="M30" s="19">
        <v>5</v>
      </c>
      <c r="N30" s="15">
        <v>28</v>
      </c>
      <c r="O30" s="15">
        <v>101</v>
      </c>
      <c r="P30" s="15">
        <v>116</v>
      </c>
      <c r="Q30" s="91">
        <f t="shared" si="2"/>
        <v>75</v>
      </c>
      <c r="S30" s="19">
        <v>5</v>
      </c>
      <c r="T30" s="15">
        <v>28</v>
      </c>
      <c r="U30" s="15">
        <v>98</v>
      </c>
      <c r="V30" s="15">
        <v>107</v>
      </c>
      <c r="W30" s="91">
        <f t="shared" si="3"/>
        <v>45</v>
      </c>
    </row>
    <row r="31" spans="1:23" s="90" customFormat="1" x14ac:dyDescent="0.2">
      <c r="A31" s="89">
        <v>4</v>
      </c>
      <c r="B31" s="90">
        <v>29</v>
      </c>
      <c r="C31" s="90">
        <v>167</v>
      </c>
      <c r="D31" s="90">
        <v>179</v>
      </c>
      <c r="E31" s="91">
        <f t="shared" si="0"/>
        <v>60</v>
      </c>
      <c r="G31" s="19">
        <v>5</v>
      </c>
      <c r="H31" s="15">
        <v>29</v>
      </c>
      <c r="I31" s="15">
        <v>77</v>
      </c>
      <c r="J31" s="15">
        <v>83</v>
      </c>
      <c r="K31" s="20">
        <f t="shared" si="1"/>
        <v>30</v>
      </c>
      <c r="M31" s="19">
        <v>5</v>
      </c>
      <c r="N31" s="15">
        <v>29</v>
      </c>
      <c r="O31" s="15">
        <v>233</v>
      </c>
      <c r="P31" s="15">
        <v>243</v>
      </c>
      <c r="Q31" s="91">
        <f t="shared" si="2"/>
        <v>50</v>
      </c>
      <c r="S31" s="19">
        <v>5</v>
      </c>
      <c r="T31" s="15">
        <v>29</v>
      </c>
      <c r="U31" s="15">
        <v>102</v>
      </c>
      <c r="V31" s="15">
        <v>110</v>
      </c>
      <c r="W31" s="91">
        <f t="shared" si="3"/>
        <v>40</v>
      </c>
    </row>
    <row r="32" spans="1:23" s="90" customFormat="1" x14ac:dyDescent="0.2">
      <c r="A32" s="89">
        <v>4</v>
      </c>
      <c r="B32" s="90">
        <v>30</v>
      </c>
      <c r="C32" s="90">
        <v>217</v>
      </c>
      <c r="D32" s="90">
        <v>230</v>
      </c>
      <c r="E32" s="91">
        <f t="shared" si="0"/>
        <v>65</v>
      </c>
      <c r="G32" s="19">
        <v>6</v>
      </c>
      <c r="H32" s="15">
        <v>30</v>
      </c>
      <c r="I32" s="15">
        <v>27</v>
      </c>
      <c r="J32" s="15">
        <v>35</v>
      </c>
      <c r="K32" s="20">
        <f t="shared" si="1"/>
        <v>40</v>
      </c>
      <c r="M32" s="19">
        <v>5</v>
      </c>
      <c r="N32" s="15">
        <v>30</v>
      </c>
      <c r="O32" s="15">
        <v>242</v>
      </c>
      <c r="P32" s="15">
        <v>252</v>
      </c>
      <c r="Q32" s="91">
        <f t="shared" si="2"/>
        <v>50</v>
      </c>
      <c r="S32" s="19">
        <v>5</v>
      </c>
      <c r="T32" s="15">
        <v>30</v>
      </c>
      <c r="U32" s="15">
        <v>187</v>
      </c>
      <c r="V32" s="15">
        <v>193</v>
      </c>
      <c r="W32" s="91">
        <f t="shared" si="3"/>
        <v>30</v>
      </c>
    </row>
    <row r="33" spans="1:23" s="90" customFormat="1" x14ac:dyDescent="0.2">
      <c r="A33" s="89">
        <v>5</v>
      </c>
      <c r="B33" s="90">
        <v>31</v>
      </c>
      <c r="C33" s="90">
        <v>1</v>
      </c>
      <c r="D33" s="90">
        <v>9</v>
      </c>
      <c r="E33" s="91">
        <f t="shared" si="0"/>
        <v>40</v>
      </c>
      <c r="G33" s="19">
        <v>6</v>
      </c>
      <c r="H33" s="15">
        <v>31</v>
      </c>
      <c r="I33" s="15">
        <v>30</v>
      </c>
      <c r="J33" s="15">
        <v>38</v>
      </c>
      <c r="K33" s="20">
        <f t="shared" si="1"/>
        <v>40</v>
      </c>
      <c r="M33" s="19">
        <v>5</v>
      </c>
      <c r="N33" s="15">
        <v>31</v>
      </c>
      <c r="O33" s="15">
        <v>258</v>
      </c>
      <c r="P33" s="15">
        <v>273</v>
      </c>
      <c r="Q33" s="91">
        <f t="shared" si="2"/>
        <v>75</v>
      </c>
      <c r="S33" s="19">
        <v>6</v>
      </c>
      <c r="T33" s="15">
        <v>31</v>
      </c>
      <c r="U33" s="15">
        <v>88</v>
      </c>
      <c r="V33" s="15">
        <v>96</v>
      </c>
      <c r="W33" s="91">
        <f t="shared" si="3"/>
        <v>40</v>
      </c>
    </row>
    <row r="34" spans="1:23" s="90" customFormat="1" x14ac:dyDescent="0.2">
      <c r="A34" s="89">
        <v>5</v>
      </c>
      <c r="B34" s="90">
        <v>32</v>
      </c>
      <c r="C34" s="90">
        <v>3</v>
      </c>
      <c r="D34" s="90">
        <v>11</v>
      </c>
      <c r="E34" s="91">
        <f t="shared" si="0"/>
        <v>40</v>
      </c>
      <c r="G34" s="19">
        <v>6</v>
      </c>
      <c r="H34" s="15">
        <v>32</v>
      </c>
      <c r="I34" s="15">
        <v>43</v>
      </c>
      <c r="J34" s="15">
        <v>51</v>
      </c>
      <c r="K34" s="20">
        <f t="shared" si="1"/>
        <v>40</v>
      </c>
      <c r="M34" s="19">
        <v>6</v>
      </c>
      <c r="N34" s="15">
        <v>32</v>
      </c>
      <c r="O34" s="15">
        <v>17</v>
      </c>
      <c r="P34" s="15">
        <v>27</v>
      </c>
      <c r="Q34" s="91">
        <f t="shared" si="2"/>
        <v>50</v>
      </c>
      <c r="S34" s="19">
        <v>6</v>
      </c>
      <c r="T34" s="15">
        <v>32</v>
      </c>
      <c r="U34" s="15">
        <v>108</v>
      </c>
      <c r="V34" s="15">
        <v>115</v>
      </c>
      <c r="W34" s="91">
        <f t="shared" si="3"/>
        <v>35</v>
      </c>
    </row>
    <row r="35" spans="1:23" s="90" customFormat="1" x14ac:dyDescent="0.2">
      <c r="A35" s="89">
        <v>5</v>
      </c>
      <c r="B35" s="90">
        <v>33</v>
      </c>
      <c r="C35" s="90">
        <v>17</v>
      </c>
      <c r="D35" s="90">
        <v>27</v>
      </c>
      <c r="E35" s="91">
        <f t="shared" ref="E35:E62" si="4">(D35-C35)*5</f>
        <v>50</v>
      </c>
      <c r="G35" s="19">
        <v>6</v>
      </c>
      <c r="H35" s="15">
        <v>33</v>
      </c>
      <c r="I35" s="15">
        <v>62</v>
      </c>
      <c r="J35" s="15">
        <v>70</v>
      </c>
      <c r="K35" s="20">
        <f t="shared" ref="K35:K61" si="5">(J35-I35)*5</f>
        <v>40</v>
      </c>
      <c r="M35" s="19">
        <v>6</v>
      </c>
      <c r="N35" s="15">
        <v>33</v>
      </c>
      <c r="O35" s="15">
        <v>29</v>
      </c>
      <c r="P35" s="15">
        <v>44</v>
      </c>
      <c r="Q35" s="91">
        <f t="shared" ref="Q35:Q52" si="6">(P35-O35)*5</f>
        <v>75</v>
      </c>
      <c r="S35" s="19">
        <v>6</v>
      </c>
      <c r="T35" s="15">
        <v>33</v>
      </c>
      <c r="U35" s="15">
        <v>113</v>
      </c>
      <c r="V35" s="15">
        <v>122</v>
      </c>
      <c r="W35" s="91">
        <f t="shared" si="3"/>
        <v>45</v>
      </c>
    </row>
    <row r="36" spans="1:23" s="90" customFormat="1" x14ac:dyDescent="0.2">
      <c r="A36" s="89">
        <v>5</v>
      </c>
      <c r="B36" s="90">
        <v>34</v>
      </c>
      <c r="C36" s="90">
        <v>21</v>
      </c>
      <c r="D36" s="90">
        <v>29</v>
      </c>
      <c r="E36" s="91">
        <f t="shared" si="4"/>
        <v>40</v>
      </c>
      <c r="G36" s="19">
        <v>6</v>
      </c>
      <c r="H36" s="15">
        <v>34</v>
      </c>
      <c r="I36" s="15">
        <v>61</v>
      </c>
      <c r="J36" s="15">
        <v>68</v>
      </c>
      <c r="K36" s="20">
        <f t="shared" si="5"/>
        <v>35</v>
      </c>
      <c r="M36" s="19">
        <v>6</v>
      </c>
      <c r="N36" s="15">
        <v>34</v>
      </c>
      <c r="O36" s="15">
        <v>28</v>
      </c>
      <c r="P36" s="15">
        <v>39</v>
      </c>
      <c r="Q36" s="91">
        <f t="shared" si="6"/>
        <v>55</v>
      </c>
      <c r="S36" s="19">
        <v>6</v>
      </c>
      <c r="T36" s="15">
        <v>34</v>
      </c>
      <c r="U36" s="15">
        <v>122</v>
      </c>
      <c r="V36" s="15">
        <v>128</v>
      </c>
      <c r="W36" s="91">
        <f t="shared" si="3"/>
        <v>30</v>
      </c>
    </row>
    <row r="37" spans="1:23" s="90" customFormat="1" x14ac:dyDescent="0.2">
      <c r="A37" s="89">
        <v>5</v>
      </c>
      <c r="B37" s="90">
        <v>35</v>
      </c>
      <c r="C37" s="90">
        <v>27</v>
      </c>
      <c r="D37" s="90">
        <v>36</v>
      </c>
      <c r="E37" s="91">
        <f t="shared" si="4"/>
        <v>45</v>
      </c>
      <c r="G37" s="19">
        <v>6</v>
      </c>
      <c r="H37" s="15">
        <v>35</v>
      </c>
      <c r="I37" s="15">
        <v>61</v>
      </c>
      <c r="J37" s="15">
        <v>71</v>
      </c>
      <c r="K37" s="20">
        <f t="shared" si="5"/>
        <v>50</v>
      </c>
      <c r="M37" s="19">
        <v>6</v>
      </c>
      <c r="N37" s="15">
        <v>35</v>
      </c>
      <c r="O37" s="15">
        <v>43</v>
      </c>
      <c r="P37" s="15">
        <v>53</v>
      </c>
      <c r="Q37" s="91">
        <f t="shared" si="6"/>
        <v>50</v>
      </c>
      <c r="S37" s="19">
        <v>6</v>
      </c>
      <c r="T37" s="15">
        <v>35</v>
      </c>
      <c r="U37" s="15">
        <v>109</v>
      </c>
      <c r="V37" s="15">
        <v>115</v>
      </c>
      <c r="W37" s="91">
        <f t="shared" si="3"/>
        <v>30</v>
      </c>
    </row>
    <row r="38" spans="1:23" s="90" customFormat="1" x14ac:dyDescent="0.2">
      <c r="A38" s="89">
        <v>5</v>
      </c>
      <c r="B38" s="90">
        <v>36</v>
      </c>
      <c r="C38" s="90">
        <v>27</v>
      </c>
      <c r="D38" s="90">
        <v>34</v>
      </c>
      <c r="E38" s="91">
        <f t="shared" si="4"/>
        <v>35</v>
      </c>
      <c r="G38" s="19">
        <v>6</v>
      </c>
      <c r="H38" s="15">
        <v>36</v>
      </c>
      <c r="I38" s="15">
        <v>65</v>
      </c>
      <c r="J38" s="15">
        <v>72</v>
      </c>
      <c r="K38" s="20">
        <f t="shared" si="5"/>
        <v>35</v>
      </c>
      <c r="M38" s="19">
        <v>6</v>
      </c>
      <c r="N38" s="15">
        <v>36</v>
      </c>
      <c r="O38" s="15">
        <v>74</v>
      </c>
      <c r="P38" s="15">
        <v>86</v>
      </c>
      <c r="Q38" s="91">
        <f t="shared" si="6"/>
        <v>60</v>
      </c>
      <c r="S38" s="19">
        <v>7</v>
      </c>
      <c r="T38" s="15">
        <v>36</v>
      </c>
      <c r="U38" s="15">
        <v>16</v>
      </c>
      <c r="V38" s="15">
        <v>24</v>
      </c>
      <c r="W38" s="91">
        <f t="shared" si="3"/>
        <v>40</v>
      </c>
    </row>
    <row r="39" spans="1:23" s="90" customFormat="1" x14ac:dyDescent="0.2">
      <c r="A39" s="89">
        <v>5</v>
      </c>
      <c r="B39" s="90">
        <v>37</v>
      </c>
      <c r="C39" s="90">
        <v>28</v>
      </c>
      <c r="D39" s="90">
        <v>36</v>
      </c>
      <c r="E39" s="91">
        <f t="shared" si="4"/>
        <v>40</v>
      </c>
      <c r="G39" s="19">
        <v>6</v>
      </c>
      <c r="H39" s="15">
        <v>37</v>
      </c>
      <c r="I39" s="15">
        <v>83</v>
      </c>
      <c r="J39" s="15">
        <v>90</v>
      </c>
      <c r="K39" s="20">
        <f t="shared" si="5"/>
        <v>35</v>
      </c>
      <c r="M39" s="19">
        <v>6</v>
      </c>
      <c r="N39" s="15">
        <v>37</v>
      </c>
      <c r="O39" s="15">
        <v>106</v>
      </c>
      <c r="P39" s="15">
        <v>123</v>
      </c>
      <c r="Q39" s="91">
        <f t="shared" si="6"/>
        <v>85</v>
      </c>
      <c r="S39" s="19">
        <v>7</v>
      </c>
      <c r="T39" s="15">
        <v>37</v>
      </c>
      <c r="U39" s="15">
        <v>48</v>
      </c>
      <c r="V39" s="15">
        <v>56</v>
      </c>
      <c r="W39" s="91">
        <f t="shared" ref="W39:W65" si="7">(V39-U39)*5</f>
        <v>40</v>
      </c>
    </row>
    <row r="40" spans="1:23" s="90" customFormat="1" x14ac:dyDescent="0.2">
      <c r="A40" s="89">
        <v>5</v>
      </c>
      <c r="B40" s="90">
        <v>38</v>
      </c>
      <c r="C40" s="90">
        <v>34</v>
      </c>
      <c r="D40" s="90">
        <v>43</v>
      </c>
      <c r="E40" s="91">
        <f t="shared" si="4"/>
        <v>45</v>
      </c>
      <c r="G40" s="19">
        <v>6</v>
      </c>
      <c r="H40" s="15">
        <v>38</v>
      </c>
      <c r="I40" s="15">
        <v>88</v>
      </c>
      <c r="J40" s="15">
        <v>97</v>
      </c>
      <c r="K40" s="20">
        <f t="shared" si="5"/>
        <v>45</v>
      </c>
      <c r="M40" s="19">
        <v>7</v>
      </c>
      <c r="N40" s="15">
        <v>38</v>
      </c>
      <c r="O40" s="15">
        <v>77</v>
      </c>
      <c r="P40" s="15">
        <v>95</v>
      </c>
      <c r="Q40" s="91">
        <f t="shared" si="6"/>
        <v>90</v>
      </c>
      <c r="S40" s="19">
        <v>7</v>
      </c>
      <c r="T40" s="15">
        <v>38</v>
      </c>
      <c r="U40" s="15">
        <v>67</v>
      </c>
      <c r="V40" s="15">
        <v>75</v>
      </c>
      <c r="W40" s="91">
        <f t="shared" si="7"/>
        <v>40</v>
      </c>
    </row>
    <row r="41" spans="1:23" s="90" customFormat="1" x14ac:dyDescent="0.2">
      <c r="A41" s="89">
        <v>5</v>
      </c>
      <c r="B41" s="90">
        <v>39</v>
      </c>
      <c r="C41" s="90">
        <v>49</v>
      </c>
      <c r="D41" s="90">
        <v>57</v>
      </c>
      <c r="E41" s="91">
        <f t="shared" si="4"/>
        <v>40</v>
      </c>
      <c r="G41" s="19">
        <v>6</v>
      </c>
      <c r="H41" s="15">
        <v>39</v>
      </c>
      <c r="I41" s="15">
        <v>101</v>
      </c>
      <c r="J41" s="15">
        <v>108</v>
      </c>
      <c r="K41" s="20">
        <f t="shared" si="5"/>
        <v>35</v>
      </c>
      <c r="M41" s="19">
        <v>7</v>
      </c>
      <c r="N41" s="15">
        <v>39</v>
      </c>
      <c r="O41" s="15">
        <v>116</v>
      </c>
      <c r="P41" s="15">
        <v>129</v>
      </c>
      <c r="Q41" s="91">
        <f t="shared" si="6"/>
        <v>65</v>
      </c>
      <c r="S41" s="19">
        <v>7</v>
      </c>
      <c r="T41" s="15">
        <v>39</v>
      </c>
      <c r="U41" s="15">
        <v>70</v>
      </c>
      <c r="V41" s="15">
        <v>81</v>
      </c>
      <c r="W41" s="91">
        <f t="shared" si="7"/>
        <v>55</v>
      </c>
    </row>
    <row r="42" spans="1:23" s="90" customFormat="1" x14ac:dyDescent="0.2">
      <c r="A42" s="89">
        <v>5</v>
      </c>
      <c r="B42" s="90">
        <v>40</v>
      </c>
      <c r="C42" s="90">
        <v>137</v>
      </c>
      <c r="D42" s="90">
        <v>146</v>
      </c>
      <c r="E42" s="91">
        <f t="shared" si="4"/>
        <v>45</v>
      </c>
      <c r="G42" s="19">
        <v>6</v>
      </c>
      <c r="H42" s="15">
        <v>40</v>
      </c>
      <c r="I42" s="15">
        <v>102</v>
      </c>
      <c r="J42" s="15">
        <v>113</v>
      </c>
      <c r="K42" s="20">
        <f t="shared" si="5"/>
        <v>55</v>
      </c>
      <c r="M42" s="19">
        <v>8</v>
      </c>
      <c r="N42" s="15">
        <v>40</v>
      </c>
      <c r="O42" s="15">
        <v>84</v>
      </c>
      <c r="P42" s="15">
        <v>100</v>
      </c>
      <c r="Q42" s="91">
        <f t="shared" si="6"/>
        <v>80</v>
      </c>
      <c r="S42" s="19">
        <v>8</v>
      </c>
      <c r="T42" s="15">
        <v>40</v>
      </c>
      <c r="U42" s="15">
        <v>6</v>
      </c>
      <c r="V42" s="15">
        <v>14</v>
      </c>
      <c r="W42" s="91">
        <f t="shared" si="7"/>
        <v>40</v>
      </c>
    </row>
    <row r="43" spans="1:23" s="90" customFormat="1" x14ac:dyDescent="0.2">
      <c r="A43" s="89">
        <v>6</v>
      </c>
      <c r="B43" s="90">
        <v>41</v>
      </c>
      <c r="C43" s="90">
        <v>19</v>
      </c>
      <c r="D43" s="90">
        <v>28</v>
      </c>
      <c r="E43" s="91">
        <f t="shared" si="4"/>
        <v>45</v>
      </c>
      <c r="G43" s="19">
        <v>6</v>
      </c>
      <c r="H43" s="15">
        <v>41</v>
      </c>
      <c r="I43" s="15">
        <v>102</v>
      </c>
      <c r="J43" s="15">
        <v>111</v>
      </c>
      <c r="K43" s="20">
        <f t="shared" si="5"/>
        <v>45</v>
      </c>
      <c r="M43" s="19">
        <v>8</v>
      </c>
      <c r="N43" s="15">
        <v>41</v>
      </c>
      <c r="O43" s="15">
        <v>119</v>
      </c>
      <c r="P43" s="15">
        <v>134</v>
      </c>
      <c r="Q43" s="91">
        <f t="shared" si="6"/>
        <v>75</v>
      </c>
      <c r="S43" s="19">
        <v>8</v>
      </c>
      <c r="T43" s="15">
        <v>41</v>
      </c>
      <c r="U43" s="15">
        <v>15</v>
      </c>
      <c r="V43" s="15">
        <v>22</v>
      </c>
      <c r="W43" s="91">
        <f t="shared" si="7"/>
        <v>35</v>
      </c>
    </row>
    <row r="44" spans="1:23" s="90" customFormat="1" x14ac:dyDescent="0.2">
      <c r="A44" s="89">
        <v>6</v>
      </c>
      <c r="B44" s="90">
        <v>42</v>
      </c>
      <c r="C44" s="90">
        <v>14</v>
      </c>
      <c r="D44" s="90">
        <v>22</v>
      </c>
      <c r="E44" s="91">
        <f t="shared" si="4"/>
        <v>40</v>
      </c>
      <c r="G44" s="19">
        <v>6</v>
      </c>
      <c r="H44" s="15">
        <v>42</v>
      </c>
      <c r="I44" s="15">
        <v>109</v>
      </c>
      <c r="J44" s="15">
        <v>116</v>
      </c>
      <c r="K44" s="20">
        <f t="shared" si="5"/>
        <v>35</v>
      </c>
      <c r="M44" s="19">
        <v>8</v>
      </c>
      <c r="N44" s="15">
        <v>42</v>
      </c>
      <c r="O44" s="15">
        <v>124</v>
      </c>
      <c r="P44" s="15">
        <v>136</v>
      </c>
      <c r="Q44" s="91">
        <f t="shared" si="6"/>
        <v>60</v>
      </c>
      <c r="S44" s="19">
        <v>8</v>
      </c>
      <c r="T44" s="15">
        <v>42</v>
      </c>
      <c r="U44" s="15">
        <v>17</v>
      </c>
      <c r="V44" s="15">
        <v>26</v>
      </c>
      <c r="W44" s="91">
        <f t="shared" si="7"/>
        <v>45</v>
      </c>
    </row>
    <row r="45" spans="1:23" s="90" customFormat="1" x14ac:dyDescent="0.2">
      <c r="A45" s="89">
        <v>6</v>
      </c>
      <c r="B45" s="90">
        <v>43</v>
      </c>
      <c r="C45" s="90">
        <v>22</v>
      </c>
      <c r="D45" s="90">
        <v>31</v>
      </c>
      <c r="E45" s="91">
        <f t="shared" si="4"/>
        <v>45</v>
      </c>
      <c r="G45" s="19">
        <v>6</v>
      </c>
      <c r="H45" s="15">
        <v>43</v>
      </c>
      <c r="I45" s="15">
        <v>152</v>
      </c>
      <c r="J45" s="15">
        <v>160</v>
      </c>
      <c r="K45" s="20">
        <f t="shared" si="5"/>
        <v>40</v>
      </c>
      <c r="M45" s="19">
        <v>9</v>
      </c>
      <c r="N45" s="15">
        <v>43</v>
      </c>
      <c r="O45" s="15">
        <v>47</v>
      </c>
      <c r="P45" s="15">
        <v>71</v>
      </c>
      <c r="Q45" s="91">
        <f t="shared" si="6"/>
        <v>120</v>
      </c>
      <c r="S45" s="19">
        <v>9</v>
      </c>
      <c r="T45" s="15">
        <v>43</v>
      </c>
      <c r="U45" s="15">
        <v>5</v>
      </c>
      <c r="V45" s="15">
        <v>14</v>
      </c>
      <c r="W45" s="91">
        <f t="shared" si="7"/>
        <v>45</v>
      </c>
    </row>
    <row r="46" spans="1:23" s="90" customFormat="1" x14ac:dyDescent="0.2">
      <c r="A46" s="89">
        <v>6</v>
      </c>
      <c r="B46" s="90">
        <v>44</v>
      </c>
      <c r="C46" s="90">
        <v>28</v>
      </c>
      <c r="D46" s="90">
        <v>37</v>
      </c>
      <c r="E46" s="91">
        <f t="shared" si="4"/>
        <v>45</v>
      </c>
      <c r="G46" s="19">
        <v>7</v>
      </c>
      <c r="H46" s="15">
        <v>44</v>
      </c>
      <c r="I46" s="15">
        <v>8</v>
      </c>
      <c r="J46" s="15">
        <v>15</v>
      </c>
      <c r="K46" s="20">
        <f t="shared" si="5"/>
        <v>35</v>
      </c>
      <c r="M46" s="19">
        <v>9</v>
      </c>
      <c r="N46" s="15">
        <v>44</v>
      </c>
      <c r="O46" s="15">
        <v>62</v>
      </c>
      <c r="P46" s="15">
        <v>85</v>
      </c>
      <c r="Q46" s="91">
        <f t="shared" si="6"/>
        <v>115</v>
      </c>
      <c r="S46" s="19">
        <v>9</v>
      </c>
      <c r="T46" s="15">
        <v>44</v>
      </c>
      <c r="U46" s="15">
        <v>23</v>
      </c>
      <c r="V46" s="15">
        <v>32</v>
      </c>
      <c r="W46" s="91">
        <f t="shared" si="7"/>
        <v>45</v>
      </c>
    </row>
    <row r="47" spans="1:23" s="90" customFormat="1" x14ac:dyDescent="0.2">
      <c r="A47" s="89">
        <v>6</v>
      </c>
      <c r="B47" s="90">
        <v>45</v>
      </c>
      <c r="C47" s="90">
        <v>38</v>
      </c>
      <c r="D47" s="90">
        <v>46</v>
      </c>
      <c r="E47" s="91">
        <f t="shared" si="4"/>
        <v>40</v>
      </c>
      <c r="G47" s="19">
        <v>7</v>
      </c>
      <c r="H47" s="15">
        <v>45</v>
      </c>
      <c r="I47" s="15">
        <v>13</v>
      </c>
      <c r="J47" s="15">
        <v>21</v>
      </c>
      <c r="K47" s="20">
        <f t="shared" si="5"/>
        <v>40</v>
      </c>
      <c r="M47" s="19">
        <v>9</v>
      </c>
      <c r="N47" s="15">
        <v>45</v>
      </c>
      <c r="O47" s="15">
        <v>68</v>
      </c>
      <c r="P47" s="15">
        <v>89</v>
      </c>
      <c r="Q47" s="91">
        <f t="shared" si="6"/>
        <v>105</v>
      </c>
      <c r="S47" s="19">
        <v>9</v>
      </c>
      <c r="T47" s="15">
        <v>45</v>
      </c>
      <c r="U47" s="15">
        <v>32</v>
      </c>
      <c r="V47" s="15">
        <v>39</v>
      </c>
      <c r="W47" s="91">
        <f t="shared" si="7"/>
        <v>35</v>
      </c>
    </row>
    <row r="48" spans="1:23" s="90" customFormat="1" x14ac:dyDescent="0.2">
      <c r="A48" s="89">
        <v>6</v>
      </c>
      <c r="B48" s="90">
        <v>46</v>
      </c>
      <c r="C48" s="90">
        <v>47</v>
      </c>
      <c r="D48" s="90">
        <v>55</v>
      </c>
      <c r="E48" s="91">
        <f t="shared" si="4"/>
        <v>40</v>
      </c>
      <c r="G48" s="19">
        <v>7</v>
      </c>
      <c r="H48" s="15">
        <v>46</v>
      </c>
      <c r="I48" s="15">
        <v>9</v>
      </c>
      <c r="J48" s="15">
        <v>16</v>
      </c>
      <c r="K48" s="20">
        <f t="shared" si="5"/>
        <v>35</v>
      </c>
      <c r="M48" s="19">
        <v>9</v>
      </c>
      <c r="N48" s="15">
        <v>46</v>
      </c>
      <c r="O48" s="15">
        <v>76</v>
      </c>
      <c r="P48" s="15">
        <v>93</v>
      </c>
      <c r="Q48" s="91">
        <f t="shared" si="6"/>
        <v>85</v>
      </c>
      <c r="S48" s="19">
        <v>9</v>
      </c>
      <c r="T48" s="15">
        <v>46</v>
      </c>
      <c r="U48" s="15">
        <v>50</v>
      </c>
      <c r="V48" s="15">
        <v>57</v>
      </c>
      <c r="W48" s="91">
        <f t="shared" si="7"/>
        <v>35</v>
      </c>
    </row>
    <row r="49" spans="1:23" s="90" customFormat="1" x14ac:dyDescent="0.2">
      <c r="A49" s="89">
        <v>6</v>
      </c>
      <c r="B49" s="90">
        <v>47</v>
      </c>
      <c r="C49" s="90">
        <v>49</v>
      </c>
      <c r="D49" s="90">
        <v>56</v>
      </c>
      <c r="E49" s="91">
        <f t="shared" si="4"/>
        <v>35</v>
      </c>
      <c r="G49" s="19">
        <v>7</v>
      </c>
      <c r="H49" s="15">
        <v>47</v>
      </c>
      <c r="I49" s="15">
        <v>28</v>
      </c>
      <c r="J49" s="15">
        <v>35</v>
      </c>
      <c r="K49" s="20">
        <f t="shared" si="5"/>
        <v>35</v>
      </c>
      <c r="M49" s="19">
        <v>9</v>
      </c>
      <c r="N49" s="15">
        <v>47</v>
      </c>
      <c r="O49" s="15">
        <v>79</v>
      </c>
      <c r="P49" s="15">
        <v>99</v>
      </c>
      <c r="Q49" s="91">
        <f t="shared" si="6"/>
        <v>100</v>
      </c>
      <c r="S49" s="19">
        <v>9</v>
      </c>
      <c r="T49" s="15">
        <v>47</v>
      </c>
      <c r="U49" s="15">
        <v>50</v>
      </c>
      <c r="V49" s="15">
        <v>57</v>
      </c>
      <c r="W49" s="91">
        <f t="shared" si="7"/>
        <v>35</v>
      </c>
    </row>
    <row r="50" spans="1:23" s="90" customFormat="1" x14ac:dyDescent="0.2">
      <c r="A50" s="89">
        <v>6</v>
      </c>
      <c r="B50" s="90">
        <v>48</v>
      </c>
      <c r="C50" s="90">
        <v>57</v>
      </c>
      <c r="D50" s="90">
        <v>66</v>
      </c>
      <c r="E50" s="91">
        <f t="shared" si="4"/>
        <v>45</v>
      </c>
      <c r="G50" s="19">
        <v>7</v>
      </c>
      <c r="H50" s="15">
        <v>48</v>
      </c>
      <c r="I50" s="15">
        <v>32</v>
      </c>
      <c r="J50" s="15">
        <v>38</v>
      </c>
      <c r="K50" s="20">
        <f t="shared" si="5"/>
        <v>30</v>
      </c>
      <c r="M50" s="19">
        <v>9</v>
      </c>
      <c r="N50" s="15">
        <v>48</v>
      </c>
      <c r="O50" s="15">
        <v>93</v>
      </c>
      <c r="P50" s="15">
        <v>106</v>
      </c>
      <c r="Q50" s="91">
        <f t="shared" si="6"/>
        <v>65</v>
      </c>
      <c r="S50" s="19">
        <v>9</v>
      </c>
      <c r="T50" s="15">
        <v>48</v>
      </c>
      <c r="U50" s="15">
        <v>61</v>
      </c>
      <c r="V50" s="15">
        <v>70</v>
      </c>
      <c r="W50" s="91">
        <f t="shared" si="7"/>
        <v>45</v>
      </c>
    </row>
    <row r="51" spans="1:23" s="90" customFormat="1" x14ac:dyDescent="0.2">
      <c r="A51" s="89">
        <v>6</v>
      </c>
      <c r="B51" s="90">
        <v>49</v>
      </c>
      <c r="C51" s="90">
        <v>66</v>
      </c>
      <c r="D51" s="90">
        <v>76</v>
      </c>
      <c r="E51" s="91">
        <f t="shared" si="4"/>
        <v>50</v>
      </c>
      <c r="G51" s="19">
        <v>7</v>
      </c>
      <c r="H51" s="15">
        <v>49</v>
      </c>
      <c r="I51" s="15">
        <v>37</v>
      </c>
      <c r="J51" s="15">
        <v>45</v>
      </c>
      <c r="K51" s="20">
        <f t="shared" si="5"/>
        <v>40</v>
      </c>
      <c r="M51" s="19">
        <v>9</v>
      </c>
      <c r="N51" s="15">
        <v>49</v>
      </c>
      <c r="O51" s="15">
        <v>98</v>
      </c>
      <c r="P51" s="15">
        <v>124</v>
      </c>
      <c r="Q51" s="91">
        <f t="shared" si="6"/>
        <v>130</v>
      </c>
      <c r="S51" s="19">
        <v>9</v>
      </c>
      <c r="T51" s="15">
        <v>49</v>
      </c>
      <c r="U51" s="15">
        <v>57</v>
      </c>
      <c r="V51" s="15">
        <v>65</v>
      </c>
      <c r="W51" s="91">
        <f t="shared" si="7"/>
        <v>40</v>
      </c>
    </row>
    <row r="52" spans="1:23" s="90" customFormat="1" x14ac:dyDescent="0.2">
      <c r="A52" s="89">
        <v>6</v>
      </c>
      <c r="B52" s="90">
        <v>50</v>
      </c>
      <c r="C52" s="90">
        <v>84</v>
      </c>
      <c r="D52" s="90">
        <v>94</v>
      </c>
      <c r="E52" s="91">
        <f t="shared" si="4"/>
        <v>50</v>
      </c>
      <c r="G52" s="19">
        <v>7</v>
      </c>
      <c r="H52" s="15">
        <v>50</v>
      </c>
      <c r="I52" s="15">
        <v>42</v>
      </c>
      <c r="J52" s="15">
        <v>48</v>
      </c>
      <c r="K52" s="20">
        <f t="shared" si="5"/>
        <v>30</v>
      </c>
      <c r="M52" s="21">
        <v>9</v>
      </c>
      <c r="N52" s="22">
        <v>50</v>
      </c>
      <c r="O52" s="22">
        <v>101</v>
      </c>
      <c r="P52" s="22">
        <v>113</v>
      </c>
      <c r="Q52" s="94">
        <f t="shared" si="6"/>
        <v>60</v>
      </c>
      <c r="S52" s="19">
        <v>10</v>
      </c>
      <c r="T52" s="15">
        <v>50</v>
      </c>
      <c r="U52" s="15">
        <v>4</v>
      </c>
      <c r="V52" s="15">
        <v>12</v>
      </c>
      <c r="W52" s="91">
        <f t="shared" si="7"/>
        <v>40</v>
      </c>
    </row>
    <row r="53" spans="1:23" s="90" customFormat="1" x14ac:dyDescent="0.2">
      <c r="A53" s="89">
        <v>7</v>
      </c>
      <c r="B53" s="90">
        <v>51</v>
      </c>
      <c r="C53" s="90">
        <v>9</v>
      </c>
      <c r="D53" s="90">
        <v>19</v>
      </c>
      <c r="E53" s="91">
        <f t="shared" si="4"/>
        <v>50</v>
      </c>
      <c r="G53" s="19">
        <v>7</v>
      </c>
      <c r="H53" s="15">
        <v>51</v>
      </c>
      <c r="I53" s="15">
        <v>43</v>
      </c>
      <c r="J53" s="15">
        <v>52</v>
      </c>
      <c r="K53" s="20">
        <f t="shared" si="5"/>
        <v>45</v>
      </c>
      <c r="S53" s="19">
        <v>10</v>
      </c>
      <c r="T53" s="15">
        <v>51</v>
      </c>
      <c r="U53" s="15">
        <v>34</v>
      </c>
      <c r="V53" s="15">
        <v>42</v>
      </c>
      <c r="W53" s="91">
        <f t="shared" si="7"/>
        <v>40</v>
      </c>
    </row>
    <row r="54" spans="1:23" s="90" customFormat="1" x14ac:dyDescent="0.2">
      <c r="A54" s="89">
        <v>7</v>
      </c>
      <c r="B54" s="90">
        <v>52</v>
      </c>
      <c r="C54" s="90">
        <v>14</v>
      </c>
      <c r="D54" s="90">
        <v>22</v>
      </c>
      <c r="E54" s="91">
        <f t="shared" si="4"/>
        <v>40</v>
      </c>
      <c r="G54" s="19">
        <v>7</v>
      </c>
      <c r="H54" s="15">
        <v>52</v>
      </c>
      <c r="I54" s="15">
        <v>51</v>
      </c>
      <c r="J54" s="15">
        <v>64</v>
      </c>
      <c r="K54" s="20">
        <f t="shared" si="5"/>
        <v>65</v>
      </c>
      <c r="S54" s="19">
        <v>10</v>
      </c>
      <c r="T54" s="15">
        <v>52</v>
      </c>
      <c r="U54" s="15">
        <v>34</v>
      </c>
      <c r="V54" s="15">
        <v>42</v>
      </c>
      <c r="W54" s="91">
        <f t="shared" si="7"/>
        <v>40</v>
      </c>
    </row>
    <row r="55" spans="1:23" s="90" customFormat="1" x14ac:dyDescent="0.2">
      <c r="A55" s="89">
        <v>7</v>
      </c>
      <c r="B55" s="90">
        <v>53</v>
      </c>
      <c r="C55" s="90">
        <v>19</v>
      </c>
      <c r="D55" s="90">
        <v>28</v>
      </c>
      <c r="E55" s="91">
        <f t="shared" si="4"/>
        <v>45</v>
      </c>
      <c r="G55" s="19">
        <v>7</v>
      </c>
      <c r="H55" s="15">
        <v>53</v>
      </c>
      <c r="I55" s="15">
        <v>53</v>
      </c>
      <c r="J55" s="15">
        <v>59</v>
      </c>
      <c r="K55" s="20">
        <f t="shared" si="5"/>
        <v>30</v>
      </c>
      <c r="S55" s="19">
        <v>10</v>
      </c>
      <c r="T55" s="15">
        <v>53</v>
      </c>
      <c r="U55" s="15">
        <v>49</v>
      </c>
      <c r="V55" s="15">
        <v>58</v>
      </c>
      <c r="W55" s="91">
        <f t="shared" si="7"/>
        <v>45</v>
      </c>
    </row>
    <row r="56" spans="1:23" s="90" customFormat="1" x14ac:dyDescent="0.2">
      <c r="A56" s="89">
        <v>7</v>
      </c>
      <c r="B56" s="90">
        <v>54</v>
      </c>
      <c r="C56" s="90">
        <v>19</v>
      </c>
      <c r="D56" s="90">
        <v>27</v>
      </c>
      <c r="E56" s="91">
        <f t="shared" si="4"/>
        <v>40</v>
      </c>
      <c r="G56" s="19">
        <v>7</v>
      </c>
      <c r="H56" s="15">
        <v>54</v>
      </c>
      <c r="I56" s="15">
        <v>53</v>
      </c>
      <c r="J56" s="15">
        <v>61</v>
      </c>
      <c r="K56" s="20">
        <f t="shared" si="5"/>
        <v>40</v>
      </c>
      <c r="S56" s="19">
        <v>10</v>
      </c>
      <c r="T56" s="15">
        <v>54</v>
      </c>
      <c r="U56" s="15">
        <v>66</v>
      </c>
      <c r="V56" s="15">
        <v>73</v>
      </c>
      <c r="W56" s="91">
        <f t="shared" si="7"/>
        <v>35</v>
      </c>
    </row>
    <row r="57" spans="1:23" s="90" customFormat="1" x14ac:dyDescent="0.2">
      <c r="A57" s="89">
        <v>7</v>
      </c>
      <c r="B57" s="90">
        <v>55</v>
      </c>
      <c r="C57" s="90">
        <v>27</v>
      </c>
      <c r="D57" s="90">
        <v>35</v>
      </c>
      <c r="E57" s="91">
        <f t="shared" si="4"/>
        <v>40</v>
      </c>
      <c r="G57" s="19">
        <v>7</v>
      </c>
      <c r="H57" s="15">
        <v>55</v>
      </c>
      <c r="I57" s="15">
        <v>54</v>
      </c>
      <c r="J57" s="15">
        <v>62</v>
      </c>
      <c r="K57" s="20">
        <f t="shared" si="5"/>
        <v>40</v>
      </c>
      <c r="S57" s="19">
        <v>10</v>
      </c>
      <c r="T57" s="15">
        <v>55</v>
      </c>
      <c r="U57" s="15">
        <v>65</v>
      </c>
      <c r="V57" s="15">
        <v>74</v>
      </c>
      <c r="W57" s="91">
        <f t="shared" si="7"/>
        <v>45</v>
      </c>
    </row>
    <row r="58" spans="1:23" s="90" customFormat="1" x14ac:dyDescent="0.2">
      <c r="A58" s="89">
        <v>7</v>
      </c>
      <c r="B58" s="90">
        <v>56</v>
      </c>
      <c r="C58" s="90">
        <v>30</v>
      </c>
      <c r="D58" s="90">
        <v>42</v>
      </c>
      <c r="E58" s="91">
        <f t="shared" si="4"/>
        <v>60</v>
      </c>
      <c r="G58" s="19">
        <v>7</v>
      </c>
      <c r="H58" s="15">
        <v>56</v>
      </c>
      <c r="I58" s="15">
        <v>56</v>
      </c>
      <c r="J58" s="15">
        <v>63</v>
      </c>
      <c r="K58" s="20">
        <f t="shared" si="5"/>
        <v>35</v>
      </c>
      <c r="S58" s="19">
        <v>10</v>
      </c>
      <c r="T58" s="15">
        <v>56</v>
      </c>
      <c r="U58" s="15">
        <v>69</v>
      </c>
      <c r="V58" s="15">
        <v>78</v>
      </c>
      <c r="W58" s="91">
        <f t="shared" si="7"/>
        <v>45</v>
      </c>
    </row>
    <row r="59" spans="1:23" s="90" customFormat="1" x14ac:dyDescent="0.2">
      <c r="A59" s="89">
        <v>7</v>
      </c>
      <c r="B59" s="90">
        <v>57</v>
      </c>
      <c r="C59" s="90">
        <v>40</v>
      </c>
      <c r="D59" s="90">
        <v>50</v>
      </c>
      <c r="E59" s="91">
        <f t="shared" si="4"/>
        <v>50</v>
      </c>
      <c r="G59" s="19">
        <v>7</v>
      </c>
      <c r="H59" s="15">
        <v>57</v>
      </c>
      <c r="I59" s="15">
        <v>56</v>
      </c>
      <c r="J59" s="15">
        <v>63</v>
      </c>
      <c r="K59" s="20">
        <f t="shared" si="5"/>
        <v>35</v>
      </c>
      <c r="S59" s="19">
        <v>10</v>
      </c>
      <c r="T59" s="15">
        <v>57</v>
      </c>
      <c r="U59" s="15">
        <v>88</v>
      </c>
      <c r="V59" s="15">
        <v>99</v>
      </c>
      <c r="W59" s="91">
        <f t="shared" si="7"/>
        <v>55</v>
      </c>
    </row>
    <row r="60" spans="1:23" s="90" customFormat="1" x14ac:dyDescent="0.2">
      <c r="A60" s="89">
        <v>7</v>
      </c>
      <c r="B60" s="90">
        <v>58</v>
      </c>
      <c r="C60" s="90">
        <v>41</v>
      </c>
      <c r="D60" s="90">
        <v>51</v>
      </c>
      <c r="E60" s="91">
        <f t="shared" si="4"/>
        <v>50</v>
      </c>
      <c r="G60" s="19">
        <v>7</v>
      </c>
      <c r="H60" s="15">
        <v>58</v>
      </c>
      <c r="I60" s="15">
        <v>56</v>
      </c>
      <c r="J60" s="15">
        <v>62</v>
      </c>
      <c r="K60" s="20">
        <f t="shared" si="5"/>
        <v>30</v>
      </c>
      <c r="S60" s="19">
        <v>11</v>
      </c>
      <c r="T60" s="15">
        <v>58</v>
      </c>
      <c r="U60" s="15">
        <v>107</v>
      </c>
      <c r="V60" s="15">
        <v>118</v>
      </c>
      <c r="W60" s="91">
        <f t="shared" si="7"/>
        <v>55</v>
      </c>
    </row>
    <row r="61" spans="1:23" s="90" customFormat="1" x14ac:dyDescent="0.2">
      <c r="A61" s="89">
        <v>7</v>
      </c>
      <c r="B61" s="90">
        <v>59</v>
      </c>
      <c r="C61" s="90">
        <v>43</v>
      </c>
      <c r="D61" s="90">
        <v>51</v>
      </c>
      <c r="E61" s="91">
        <f t="shared" si="4"/>
        <v>40</v>
      </c>
      <c r="G61" s="21">
        <v>7</v>
      </c>
      <c r="H61" s="22">
        <v>59</v>
      </c>
      <c r="I61" s="22">
        <v>71</v>
      </c>
      <c r="J61" s="22">
        <v>80</v>
      </c>
      <c r="K61" s="23">
        <f t="shared" si="5"/>
        <v>45</v>
      </c>
      <c r="O61" s="85"/>
      <c r="P61" s="85"/>
      <c r="Q61" s="85"/>
      <c r="R61" s="85"/>
      <c r="S61" s="19">
        <v>11</v>
      </c>
      <c r="T61" s="15">
        <v>59</v>
      </c>
      <c r="U61" s="15">
        <v>107</v>
      </c>
      <c r="V61" s="15">
        <v>117</v>
      </c>
      <c r="W61" s="91">
        <f t="shared" si="7"/>
        <v>50</v>
      </c>
    </row>
    <row r="62" spans="1:23" s="90" customFormat="1" x14ac:dyDescent="0.2">
      <c r="A62" s="89">
        <v>7</v>
      </c>
      <c r="B62" s="90">
        <v>60</v>
      </c>
      <c r="C62" s="90">
        <v>50</v>
      </c>
      <c r="D62" s="90">
        <v>59</v>
      </c>
      <c r="E62" s="91">
        <f t="shared" si="4"/>
        <v>45</v>
      </c>
      <c r="O62" s="85"/>
      <c r="P62" s="85"/>
      <c r="Q62" s="85"/>
      <c r="R62" s="85"/>
      <c r="S62" s="19">
        <v>12</v>
      </c>
      <c r="T62" s="15">
        <v>60</v>
      </c>
      <c r="U62" s="15">
        <v>47</v>
      </c>
      <c r="V62" s="15">
        <v>55</v>
      </c>
      <c r="W62" s="91">
        <f t="shared" si="7"/>
        <v>40</v>
      </c>
    </row>
    <row r="63" spans="1:23" s="90" customFormat="1" x14ac:dyDescent="0.2">
      <c r="A63" s="92">
        <v>7</v>
      </c>
      <c r="B63" s="93">
        <v>61</v>
      </c>
      <c r="C63" s="93">
        <v>57</v>
      </c>
      <c r="D63" s="93">
        <v>66</v>
      </c>
      <c r="E63" s="94">
        <f t="shared" ref="E63" si="8">(D63-C63)*5</f>
        <v>45</v>
      </c>
      <c r="O63" s="85"/>
      <c r="P63" s="85"/>
      <c r="Q63" s="85"/>
      <c r="R63" s="85"/>
      <c r="S63" s="19">
        <v>12</v>
      </c>
      <c r="T63" s="15">
        <v>61</v>
      </c>
      <c r="U63" s="15">
        <v>46</v>
      </c>
      <c r="V63" s="15">
        <v>55</v>
      </c>
      <c r="W63" s="91">
        <f t="shared" si="7"/>
        <v>45</v>
      </c>
    </row>
    <row r="64" spans="1:23" s="90" customFormat="1" x14ac:dyDescent="0.2">
      <c r="A64" s="85"/>
      <c r="B64" s="85"/>
      <c r="C64" s="85"/>
      <c r="D64" s="85"/>
      <c r="E64" s="85"/>
      <c r="F64" s="85"/>
      <c r="O64" s="85"/>
      <c r="P64" s="85"/>
      <c r="Q64" s="85"/>
      <c r="R64" s="85"/>
      <c r="S64" s="19">
        <v>12</v>
      </c>
      <c r="T64" s="15">
        <v>62</v>
      </c>
      <c r="U64" s="15">
        <v>56</v>
      </c>
      <c r="V64" s="15">
        <v>63</v>
      </c>
      <c r="W64" s="91">
        <f t="shared" si="7"/>
        <v>35</v>
      </c>
    </row>
    <row r="65" spans="1:23" s="90" customFormat="1" x14ac:dyDescent="0.2">
      <c r="A65" s="85"/>
      <c r="B65" s="85"/>
      <c r="C65" s="85"/>
      <c r="D65" s="85"/>
      <c r="E65" s="85"/>
      <c r="F65" s="85"/>
      <c r="O65" s="85"/>
      <c r="P65" s="85"/>
      <c r="Q65" s="85"/>
      <c r="R65" s="85"/>
      <c r="S65" s="21">
        <v>12</v>
      </c>
      <c r="T65" s="22">
        <v>63</v>
      </c>
      <c r="U65" s="22">
        <v>61</v>
      </c>
      <c r="V65" s="22">
        <v>69</v>
      </c>
      <c r="W65" s="94">
        <f t="shared" si="7"/>
        <v>40</v>
      </c>
    </row>
    <row r="66" spans="1:23" s="90" customFormat="1" x14ac:dyDescent="0.2">
      <c r="A66" s="85"/>
      <c r="B66" s="85"/>
      <c r="C66" s="85"/>
      <c r="D66" s="85"/>
      <c r="E66" s="85"/>
      <c r="F66" s="85"/>
      <c r="O66" s="85"/>
      <c r="P66" s="85"/>
      <c r="Q66" s="85"/>
      <c r="R66" s="85"/>
    </row>
    <row r="67" spans="1:23" s="90" customFormat="1" x14ac:dyDescent="0.2">
      <c r="A67" s="85"/>
      <c r="B67" s="85"/>
      <c r="C67" s="85"/>
      <c r="D67" s="85"/>
      <c r="E67" s="85"/>
      <c r="F67" s="85"/>
      <c r="O67" s="85"/>
      <c r="P67" s="85"/>
      <c r="Q67" s="85"/>
      <c r="R67" s="85"/>
      <c r="S67" s="85"/>
      <c r="T67" s="85"/>
    </row>
  </sheetData>
  <mergeCells count="4">
    <mergeCell ref="A1:E1"/>
    <mergeCell ref="G1:K1"/>
    <mergeCell ref="M1:Q1"/>
    <mergeCell ref="S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C8D0-5849-3E40-8307-A5AECB336271}">
  <dimension ref="A1:M31"/>
  <sheetViews>
    <sheetView zoomScaleNormal="100" workbookViewId="0">
      <selection activeCell="K35" sqref="K35"/>
    </sheetView>
  </sheetViews>
  <sheetFormatPr baseColWidth="10" defaultRowHeight="16" x14ac:dyDescent="0.2"/>
  <cols>
    <col min="1" max="1" width="12.5" style="85" bestFit="1" customWidth="1"/>
    <col min="2" max="2" width="15.5" style="85" bestFit="1" customWidth="1"/>
    <col min="3" max="3" width="21" style="85" bestFit="1" customWidth="1"/>
    <col min="4" max="4" width="20.5" style="85" bestFit="1" customWidth="1"/>
    <col min="5" max="5" width="26.33203125" style="85" bestFit="1" customWidth="1"/>
    <col min="6" max="6" width="31" style="85" bestFit="1" customWidth="1"/>
    <col min="7" max="7" width="12.5" style="85" bestFit="1" customWidth="1"/>
    <col min="8" max="8" width="15.5" style="85" bestFit="1" customWidth="1"/>
    <col min="9" max="9" width="21" style="85" bestFit="1" customWidth="1"/>
    <col min="10" max="10" width="20.5" style="85" bestFit="1" customWidth="1"/>
    <col min="11" max="11" width="26.33203125" style="85" bestFit="1" customWidth="1"/>
    <col min="12" max="12" width="23.5" style="85" bestFit="1" customWidth="1"/>
    <col min="13" max="13" width="31" style="85" bestFit="1" customWidth="1"/>
    <col min="14" max="14" width="10.83203125" style="85"/>
    <col min="15" max="15" width="89.6640625" style="85" bestFit="1" customWidth="1"/>
    <col min="16" max="16" width="14.1640625" style="85" bestFit="1" customWidth="1"/>
    <col min="17" max="17" width="15" style="85" bestFit="1" customWidth="1"/>
    <col min="18" max="18" width="20" style="85" bestFit="1" customWidth="1"/>
    <col min="19" max="19" width="19.6640625" style="85" bestFit="1" customWidth="1"/>
    <col min="20" max="20" width="22" style="85" bestFit="1" customWidth="1"/>
    <col min="21" max="16384" width="10.83203125" style="85"/>
  </cols>
  <sheetData>
    <row r="1" spans="1:13" x14ac:dyDescent="0.2">
      <c r="A1" s="151" t="s">
        <v>12</v>
      </c>
      <c r="B1" s="152"/>
      <c r="C1" s="152"/>
      <c r="D1" s="152"/>
      <c r="E1" s="153"/>
      <c r="F1" s="29"/>
      <c r="G1" s="151" t="s">
        <v>8</v>
      </c>
      <c r="H1" s="152"/>
      <c r="I1" s="152"/>
      <c r="J1" s="152"/>
      <c r="K1" s="153"/>
      <c r="M1" s="29"/>
    </row>
    <row r="2" spans="1:13" x14ac:dyDescent="0.2">
      <c r="A2" s="2" t="s">
        <v>52</v>
      </c>
      <c r="B2" s="2" t="s">
        <v>28</v>
      </c>
      <c r="C2" s="2" t="s">
        <v>29</v>
      </c>
      <c r="D2" s="2" t="s">
        <v>30</v>
      </c>
      <c r="E2" s="2" t="s">
        <v>34</v>
      </c>
      <c r="F2" s="15"/>
      <c r="G2" s="2" t="s">
        <v>52</v>
      </c>
      <c r="H2" s="2" t="s">
        <v>28</v>
      </c>
      <c r="I2" s="2" t="s">
        <v>29</v>
      </c>
      <c r="J2" s="2" t="s">
        <v>30</v>
      </c>
      <c r="K2" s="2" t="s">
        <v>34</v>
      </c>
      <c r="M2" s="15"/>
    </row>
    <row r="3" spans="1:13" x14ac:dyDescent="0.2">
      <c r="A3" s="89">
        <v>1</v>
      </c>
      <c r="B3" s="90" t="s">
        <v>31</v>
      </c>
      <c r="C3" s="90">
        <v>37</v>
      </c>
      <c r="D3" s="90">
        <v>9</v>
      </c>
      <c r="E3" s="91">
        <f>(C3/(SUM(C3:D3))*100)</f>
        <v>80.434782608695656</v>
      </c>
      <c r="F3" s="15"/>
      <c r="G3" s="89">
        <v>1</v>
      </c>
      <c r="H3" s="90" t="s">
        <v>31</v>
      </c>
      <c r="I3" s="90">
        <v>85</v>
      </c>
      <c r="J3" s="90">
        <v>13</v>
      </c>
      <c r="K3" s="91">
        <f t="shared" ref="K3:K8" si="0">(I3/(SUM(I3:J3))*100)</f>
        <v>86.734693877551024</v>
      </c>
      <c r="M3" s="15"/>
    </row>
    <row r="4" spans="1:13" x14ac:dyDescent="0.2">
      <c r="A4" s="89">
        <v>2</v>
      </c>
      <c r="B4" s="90" t="s">
        <v>31</v>
      </c>
      <c r="C4" s="90">
        <v>29</v>
      </c>
      <c r="D4" s="90">
        <v>18</v>
      </c>
      <c r="E4" s="91">
        <f t="shared" ref="E4" si="1">(C4/(SUM(C4:D4))*100)</f>
        <v>61.702127659574465</v>
      </c>
      <c r="F4" s="15"/>
      <c r="G4" s="89">
        <v>2</v>
      </c>
      <c r="H4" s="90" t="s">
        <v>31</v>
      </c>
      <c r="I4" s="90">
        <v>66</v>
      </c>
      <c r="J4" s="90">
        <v>20</v>
      </c>
      <c r="K4" s="91">
        <f t="shared" si="0"/>
        <v>76.744186046511629</v>
      </c>
      <c r="M4" s="15"/>
    </row>
    <row r="5" spans="1:13" x14ac:dyDescent="0.2">
      <c r="A5" s="89">
        <v>3</v>
      </c>
      <c r="B5" s="90" t="s">
        <v>31</v>
      </c>
      <c r="C5" s="90">
        <v>23</v>
      </c>
      <c r="D5" s="90">
        <v>13</v>
      </c>
      <c r="E5" s="91">
        <f>(C5/(SUM(C5:D5))*100)</f>
        <v>63.888888888888886</v>
      </c>
      <c r="F5" s="15"/>
      <c r="G5" s="89">
        <v>3</v>
      </c>
      <c r="H5" s="90" t="s">
        <v>31</v>
      </c>
      <c r="I5" s="90">
        <v>57</v>
      </c>
      <c r="J5" s="90">
        <v>10</v>
      </c>
      <c r="K5" s="91">
        <f t="shared" si="0"/>
        <v>85.074626865671647</v>
      </c>
      <c r="M5" s="15"/>
    </row>
    <row r="6" spans="1:13" x14ac:dyDescent="0.2">
      <c r="A6" s="89">
        <v>4</v>
      </c>
      <c r="B6" s="90" t="s">
        <v>31</v>
      </c>
      <c r="C6" s="90">
        <v>29</v>
      </c>
      <c r="D6" s="90">
        <v>14</v>
      </c>
      <c r="E6" s="91">
        <f>(C6/(SUM(C6:D6))*100)</f>
        <v>67.441860465116278</v>
      </c>
      <c r="F6" s="15"/>
      <c r="G6" s="89">
        <v>4</v>
      </c>
      <c r="H6" s="90" t="s">
        <v>31</v>
      </c>
      <c r="I6" s="90">
        <v>90</v>
      </c>
      <c r="J6" s="90">
        <v>2</v>
      </c>
      <c r="K6" s="91">
        <f t="shared" si="0"/>
        <v>97.826086956521735</v>
      </c>
      <c r="M6" s="15"/>
    </row>
    <row r="7" spans="1:13" x14ac:dyDescent="0.2">
      <c r="A7" s="89">
        <v>5</v>
      </c>
      <c r="B7" s="90" t="s">
        <v>31</v>
      </c>
      <c r="C7" s="90">
        <v>23</v>
      </c>
      <c r="D7" s="90">
        <v>17</v>
      </c>
      <c r="E7" s="91">
        <f>(C7/(SUM(C7:D7))*100)</f>
        <v>57.499999999999993</v>
      </c>
      <c r="F7" s="15"/>
      <c r="G7" s="89">
        <v>5</v>
      </c>
      <c r="H7" s="90" t="s">
        <v>31</v>
      </c>
      <c r="I7" s="90">
        <v>40</v>
      </c>
      <c r="J7" s="90">
        <v>25</v>
      </c>
      <c r="K7" s="91">
        <f t="shared" si="0"/>
        <v>61.53846153846154</v>
      </c>
      <c r="M7" s="15"/>
    </row>
    <row r="8" spans="1:13" x14ac:dyDescent="0.2">
      <c r="A8" s="92">
        <v>6</v>
      </c>
      <c r="B8" s="93" t="s">
        <v>31</v>
      </c>
      <c r="C8" s="93">
        <v>44</v>
      </c>
      <c r="D8" s="93">
        <v>18</v>
      </c>
      <c r="E8" s="94">
        <f>(C8/(SUM(C8:D8))*100)</f>
        <v>70.967741935483872</v>
      </c>
      <c r="F8" s="15"/>
      <c r="G8" s="92">
        <v>6</v>
      </c>
      <c r="H8" s="93" t="s">
        <v>31</v>
      </c>
      <c r="I8" s="93">
        <v>82</v>
      </c>
      <c r="J8" s="93">
        <v>23</v>
      </c>
      <c r="K8" s="94">
        <f t="shared" si="0"/>
        <v>78.095238095238102</v>
      </c>
      <c r="M8" s="15"/>
    </row>
    <row r="9" spans="1:13" x14ac:dyDescent="0.2">
      <c r="F9" s="15"/>
      <c r="M9" s="15"/>
    </row>
    <row r="10" spans="1:13" x14ac:dyDescent="0.2">
      <c r="F10" s="15"/>
      <c r="M10" s="15"/>
    </row>
    <row r="11" spans="1:13" x14ac:dyDescent="0.2">
      <c r="F11" s="15"/>
      <c r="M11" s="15"/>
    </row>
    <row r="12" spans="1:13" x14ac:dyDescent="0.2">
      <c r="F12" s="15"/>
      <c r="M12" s="15"/>
    </row>
    <row r="13" spans="1:13" x14ac:dyDescent="0.2">
      <c r="A13" s="151" t="s">
        <v>12</v>
      </c>
      <c r="B13" s="152"/>
      <c r="C13" s="152"/>
      <c r="D13" s="152"/>
      <c r="E13" s="153"/>
      <c r="F13" s="29"/>
      <c r="G13" s="151" t="s">
        <v>8</v>
      </c>
      <c r="H13" s="152"/>
      <c r="I13" s="152"/>
      <c r="J13" s="152"/>
      <c r="K13" s="153"/>
      <c r="M13" s="29"/>
    </row>
    <row r="14" spans="1:13" x14ac:dyDescent="0.2">
      <c r="A14" s="2" t="s">
        <v>52</v>
      </c>
      <c r="B14" s="2" t="s">
        <v>28</v>
      </c>
      <c r="C14" s="2" t="s">
        <v>29</v>
      </c>
      <c r="D14" s="2" t="s">
        <v>30</v>
      </c>
      <c r="E14" s="2" t="s">
        <v>34</v>
      </c>
      <c r="F14" s="15"/>
      <c r="G14" s="2" t="s">
        <v>52</v>
      </c>
      <c r="H14" s="2" t="s">
        <v>28</v>
      </c>
      <c r="I14" s="2" t="s">
        <v>29</v>
      </c>
      <c r="J14" s="2" t="s">
        <v>30</v>
      </c>
      <c r="K14" s="2" t="s">
        <v>34</v>
      </c>
      <c r="M14" s="15"/>
    </row>
    <row r="15" spans="1:13" x14ac:dyDescent="0.2">
      <c r="A15" s="89">
        <v>1</v>
      </c>
      <c r="B15" s="90" t="s">
        <v>32</v>
      </c>
      <c r="C15" s="90">
        <v>21</v>
      </c>
      <c r="D15" s="90">
        <v>39</v>
      </c>
      <c r="E15" s="91">
        <f>(C15/(SUM(C15:D15))*100)</f>
        <v>35</v>
      </c>
      <c r="F15" s="15"/>
      <c r="G15" s="86">
        <v>1</v>
      </c>
      <c r="H15" s="87" t="s">
        <v>32</v>
      </c>
      <c r="I15" s="87">
        <v>54</v>
      </c>
      <c r="J15" s="87">
        <v>62</v>
      </c>
      <c r="K15" s="88">
        <f t="shared" ref="K15:K20" si="2">(I15/(SUM(I15:J15))*100)</f>
        <v>46.551724137931032</v>
      </c>
      <c r="M15" s="15"/>
    </row>
    <row r="16" spans="1:13" x14ac:dyDescent="0.2">
      <c r="A16" s="89">
        <v>2</v>
      </c>
      <c r="B16" s="90" t="s">
        <v>32</v>
      </c>
      <c r="C16" s="90">
        <v>24</v>
      </c>
      <c r="D16" s="90">
        <v>34</v>
      </c>
      <c r="E16" s="91">
        <f>(C16/(SUM(C16:D16))*100)</f>
        <v>41.379310344827587</v>
      </c>
      <c r="F16" s="15"/>
      <c r="G16" s="89">
        <v>2</v>
      </c>
      <c r="H16" s="90" t="s">
        <v>32</v>
      </c>
      <c r="I16" s="90">
        <v>81</v>
      </c>
      <c r="J16" s="90">
        <v>24</v>
      </c>
      <c r="K16" s="91">
        <f t="shared" si="2"/>
        <v>77.142857142857153</v>
      </c>
      <c r="M16" s="15"/>
    </row>
    <row r="17" spans="1:13" x14ac:dyDescent="0.2">
      <c r="A17" s="89">
        <v>3</v>
      </c>
      <c r="B17" s="90" t="s">
        <v>32</v>
      </c>
      <c r="C17" s="90">
        <v>11</v>
      </c>
      <c r="D17" s="90">
        <v>30</v>
      </c>
      <c r="E17" s="91">
        <f>(C17/(SUM(C17:D17))*100)</f>
        <v>26.829268292682929</v>
      </c>
      <c r="F17" s="15"/>
      <c r="G17" s="89">
        <v>3</v>
      </c>
      <c r="H17" s="90" t="s">
        <v>32</v>
      </c>
      <c r="I17" s="90">
        <v>40</v>
      </c>
      <c r="J17" s="90">
        <v>72</v>
      </c>
      <c r="K17" s="91">
        <f t="shared" si="2"/>
        <v>35.714285714285715</v>
      </c>
      <c r="M17" s="15"/>
    </row>
    <row r="18" spans="1:13" x14ac:dyDescent="0.2">
      <c r="A18" s="89">
        <v>4</v>
      </c>
      <c r="B18" s="90" t="s">
        <v>32</v>
      </c>
      <c r="C18" s="90">
        <v>23</v>
      </c>
      <c r="D18" s="90">
        <v>25</v>
      </c>
      <c r="E18" s="91">
        <f>(C18/(SUM(C18:D18))*100)</f>
        <v>47.916666666666671</v>
      </c>
      <c r="F18" s="15"/>
      <c r="G18" s="89">
        <v>4</v>
      </c>
      <c r="H18" s="90" t="s">
        <v>32</v>
      </c>
      <c r="I18" s="90">
        <v>67</v>
      </c>
      <c r="J18" s="90">
        <v>26</v>
      </c>
      <c r="K18" s="91">
        <f t="shared" si="2"/>
        <v>72.043010752688176</v>
      </c>
      <c r="M18" s="15"/>
    </row>
    <row r="19" spans="1:13" x14ac:dyDescent="0.2">
      <c r="A19" s="92">
        <v>5</v>
      </c>
      <c r="B19" s="93" t="s">
        <v>32</v>
      </c>
      <c r="C19" s="93">
        <v>21</v>
      </c>
      <c r="D19" s="93">
        <v>30</v>
      </c>
      <c r="E19" s="94">
        <f>(C19/(SUM(C19:D19))*100)</f>
        <v>41.17647058823529</v>
      </c>
      <c r="F19" s="15"/>
      <c r="G19" s="89">
        <v>5</v>
      </c>
      <c r="H19" s="90" t="s">
        <v>32</v>
      </c>
      <c r="I19" s="90">
        <v>35</v>
      </c>
      <c r="J19" s="90">
        <v>68</v>
      </c>
      <c r="K19" s="91">
        <f t="shared" si="2"/>
        <v>33.980582524271846</v>
      </c>
      <c r="M19" s="15"/>
    </row>
    <row r="20" spans="1:13" x14ac:dyDescent="0.2">
      <c r="F20" s="15"/>
      <c r="G20" s="92">
        <v>6</v>
      </c>
      <c r="H20" s="93" t="s">
        <v>32</v>
      </c>
      <c r="I20" s="93">
        <v>61</v>
      </c>
      <c r="J20" s="93">
        <v>44</v>
      </c>
      <c r="K20" s="94">
        <f t="shared" si="2"/>
        <v>58.095238095238102</v>
      </c>
      <c r="M20" s="15"/>
    </row>
    <row r="21" spans="1:13" x14ac:dyDescent="0.2">
      <c r="F21" s="15"/>
      <c r="M21" s="15"/>
    </row>
    <row r="22" spans="1:13" x14ac:dyDescent="0.2">
      <c r="F22" s="15"/>
      <c r="M22" s="15"/>
    </row>
    <row r="23" spans="1:13" x14ac:dyDescent="0.2">
      <c r="F23" s="15"/>
      <c r="M23" s="15"/>
    </row>
    <row r="24" spans="1:13" x14ac:dyDescent="0.2">
      <c r="A24" s="151" t="s">
        <v>12</v>
      </c>
      <c r="B24" s="152"/>
      <c r="C24" s="152"/>
      <c r="D24" s="152"/>
      <c r="E24" s="153"/>
      <c r="F24" s="29"/>
      <c r="G24" s="151" t="s">
        <v>8</v>
      </c>
      <c r="H24" s="152"/>
      <c r="I24" s="152"/>
      <c r="J24" s="152"/>
      <c r="K24" s="153"/>
      <c r="M24" s="29"/>
    </row>
    <row r="25" spans="1:13" x14ac:dyDescent="0.2">
      <c r="A25" s="2" t="s">
        <v>52</v>
      </c>
      <c r="B25" s="2" t="s">
        <v>28</v>
      </c>
      <c r="C25" s="2" t="s">
        <v>29</v>
      </c>
      <c r="D25" s="2" t="s">
        <v>30</v>
      </c>
      <c r="E25" s="2" t="s">
        <v>34</v>
      </c>
      <c r="F25" s="15"/>
      <c r="G25" s="2" t="s">
        <v>52</v>
      </c>
      <c r="H25" s="2" t="s">
        <v>28</v>
      </c>
      <c r="I25" s="2" t="s">
        <v>29</v>
      </c>
      <c r="J25" s="2" t="s">
        <v>30</v>
      </c>
      <c r="K25" s="2" t="s">
        <v>34</v>
      </c>
      <c r="M25" s="15"/>
    </row>
    <row r="26" spans="1:13" x14ac:dyDescent="0.2">
      <c r="A26" s="89">
        <v>1</v>
      </c>
      <c r="B26" s="90" t="s">
        <v>33</v>
      </c>
      <c r="C26" s="90">
        <v>13</v>
      </c>
      <c r="D26" s="90">
        <v>51</v>
      </c>
      <c r="E26" s="91">
        <f>(C26/(SUM(C26:D26))*100)</f>
        <v>20.3125</v>
      </c>
      <c r="F26" s="15"/>
      <c r="G26" s="86">
        <v>1</v>
      </c>
      <c r="H26" s="87" t="s">
        <v>33</v>
      </c>
      <c r="I26" s="87">
        <v>27</v>
      </c>
      <c r="J26" s="87">
        <v>90</v>
      </c>
      <c r="K26" s="88">
        <f t="shared" ref="K26:K31" si="3">(I26/(SUM(I26:J26))*100)</f>
        <v>23.076923076923077</v>
      </c>
      <c r="M26" s="15"/>
    </row>
    <row r="27" spans="1:13" x14ac:dyDescent="0.2">
      <c r="A27" s="89">
        <v>2</v>
      </c>
      <c r="B27" s="90" t="s">
        <v>33</v>
      </c>
      <c r="C27" s="90">
        <v>15</v>
      </c>
      <c r="D27" s="90">
        <v>48</v>
      </c>
      <c r="E27" s="91">
        <f>(C27/(SUM(C27:D27))*100)</f>
        <v>23.809523809523807</v>
      </c>
      <c r="F27" s="15"/>
      <c r="G27" s="89">
        <v>2</v>
      </c>
      <c r="H27" s="90" t="s">
        <v>33</v>
      </c>
      <c r="I27" s="90">
        <v>24</v>
      </c>
      <c r="J27" s="90">
        <v>93</v>
      </c>
      <c r="K27" s="91">
        <f t="shared" si="3"/>
        <v>20.512820512820511</v>
      </c>
      <c r="M27" s="15"/>
    </row>
    <row r="28" spans="1:13" x14ac:dyDescent="0.2">
      <c r="A28" s="89">
        <v>3</v>
      </c>
      <c r="B28" s="90" t="s">
        <v>33</v>
      </c>
      <c r="C28" s="90">
        <v>18</v>
      </c>
      <c r="D28" s="90">
        <v>52</v>
      </c>
      <c r="E28" s="91">
        <f>(C28/(SUM(C28:D28))*100)</f>
        <v>25.714285714285712</v>
      </c>
      <c r="G28" s="89">
        <v>3</v>
      </c>
      <c r="H28" s="90" t="s">
        <v>33</v>
      </c>
      <c r="I28" s="90">
        <v>42</v>
      </c>
      <c r="J28" s="90">
        <v>57</v>
      </c>
      <c r="K28" s="91">
        <f t="shared" si="3"/>
        <v>42.424242424242422</v>
      </c>
      <c r="M28" s="15"/>
    </row>
    <row r="29" spans="1:13" x14ac:dyDescent="0.2">
      <c r="A29" s="92">
        <v>4</v>
      </c>
      <c r="B29" s="93" t="s">
        <v>33</v>
      </c>
      <c r="C29" s="93">
        <v>7</v>
      </c>
      <c r="D29" s="93">
        <v>57</v>
      </c>
      <c r="E29" s="94">
        <f>(C29/(SUM(C29:D29))*100)</f>
        <v>10.9375</v>
      </c>
      <c r="G29" s="89">
        <v>4</v>
      </c>
      <c r="H29" s="90" t="s">
        <v>33</v>
      </c>
      <c r="I29" s="90">
        <v>16</v>
      </c>
      <c r="J29" s="90">
        <v>65</v>
      </c>
      <c r="K29" s="91">
        <f t="shared" si="3"/>
        <v>19.753086419753085</v>
      </c>
      <c r="M29" s="15"/>
    </row>
    <row r="30" spans="1:13" x14ac:dyDescent="0.2">
      <c r="G30" s="89">
        <v>5</v>
      </c>
      <c r="H30" s="90" t="s">
        <v>33</v>
      </c>
      <c r="I30" s="90">
        <v>13</v>
      </c>
      <c r="J30" s="90">
        <v>84</v>
      </c>
      <c r="K30" s="91">
        <f t="shared" si="3"/>
        <v>13.402061855670103</v>
      </c>
      <c r="M30" s="15"/>
    </row>
    <row r="31" spans="1:13" x14ac:dyDescent="0.2">
      <c r="G31" s="92">
        <v>6</v>
      </c>
      <c r="H31" s="93" t="s">
        <v>33</v>
      </c>
      <c r="I31" s="93">
        <v>15</v>
      </c>
      <c r="J31" s="93">
        <v>50</v>
      </c>
      <c r="K31" s="94">
        <f t="shared" si="3"/>
        <v>23.076923076923077</v>
      </c>
      <c r="M31" s="15"/>
    </row>
  </sheetData>
  <mergeCells count="6">
    <mergeCell ref="A1:E1"/>
    <mergeCell ref="A13:E13"/>
    <mergeCell ref="A24:E24"/>
    <mergeCell ref="G1:K1"/>
    <mergeCell ref="G13:K13"/>
    <mergeCell ref="G24:K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AF90-C2C6-EB48-9FD8-11E571B35706}">
  <dimension ref="A1:M33"/>
  <sheetViews>
    <sheetView zoomScaleNormal="100" workbookViewId="0">
      <selection activeCell="F7" sqref="F7"/>
    </sheetView>
  </sheetViews>
  <sheetFormatPr baseColWidth="10" defaultRowHeight="16" x14ac:dyDescent="0.2"/>
  <cols>
    <col min="1" max="1" width="12.5" style="85" bestFit="1" customWidth="1"/>
    <col min="2" max="2" width="15.5" style="85" bestFit="1" customWidth="1"/>
    <col min="3" max="3" width="21" style="85" bestFit="1" customWidth="1"/>
    <col min="4" max="4" width="20.5" style="85" bestFit="1" customWidth="1"/>
    <col min="5" max="5" width="26.33203125" style="85" bestFit="1" customWidth="1"/>
    <col min="6" max="6" width="31" style="15" bestFit="1" customWidth="1"/>
    <col min="7" max="7" width="12.5" style="85" bestFit="1" customWidth="1"/>
    <col min="8" max="8" width="15.5" style="85" bestFit="1" customWidth="1"/>
    <col min="9" max="9" width="21" style="85" bestFit="1" customWidth="1"/>
    <col min="10" max="10" width="20.5" style="85" bestFit="1" customWidth="1"/>
    <col min="11" max="11" width="26.33203125" style="85" bestFit="1" customWidth="1"/>
    <col min="12" max="12" width="23.5" style="85" bestFit="1" customWidth="1"/>
    <col min="13" max="13" width="31" style="15" bestFit="1" customWidth="1"/>
    <col min="14" max="14" width="10.83203125" style="85"/>
    <col min="15" max="15" width="89.6640625" style="85" bestFit="1" customWidth="1"/>
    <col min="16" max="16" width="14.1640625" style="85" bestFit="1" customWidth="1"/>
    <col min="17" max="17" width="15" style="85" bestFit="1" customWidth="1"/>
    <col min="18" max="18" width="20" style="85" bestFit="1" customWidth="1"/>
    <col min="19" max="19" width="19.6640625" style="85" bestFit="1" customWidth="1"/>
    <col min="20" max="20" width="22" style="85" bestFit="1" customWidth="1"/>
    <col min="21" max="16384" width="10.83203125" style="85"/>
  </cols>
  <sheetData>
    <row r="1" spans="1:13" x14ac:dyDescent="0.2">
      <c r="A1" s="151" t="s">
        <v>14</v>
      </c>
      <c r="B1" s="152"/>
      <c r="C1" s="152"/>
      <c r="D1" s="152"/>
      <c r="E1" s="153"/>
      <c r="F1" s="24"/>
      <c r="G1" s="151" t="s">
        <v>15</v>
      </c>
      <c r="H1" s="152"/>
      <c r="I1" s="152"/>
      <c r="J1" s="152"/>
      <c r="K1" s="153"/>
      <c r="M1" s="24"/>
    </row>
    <row r="2" spans="1:13" x14ac:dyDescent="0.2">
      <c r="A2" s="14" t="s">
        <v>52</v>
      </c>
      <c r="B2" s="14" t="s">
        <v>28</v>
      </c>
      <c r="C2" s="14" t="s">
        <v>29</v>
      </c>
      <c r="D2" s="14" t="s">
        <v>30</v>
      </c>
      <c r="E2" s="14" t="s">
        <v>34</v>
      </c>
      <c r="G2" s="14" t="s">
        <v>52</v>
      </c>
      <c r="H2" s="14" t="s">
        <v>28</v>
      </c>
      <c r="I2" s="14" t="s">
        <v>29</v>
      </c>
      <c r="J2" s="14" t="s">
        <v>30</v>
      </c>
      <c r="K2" s="14" t="s">
        <v>34</v>
      </c>
    </row>
    <row r="3" spans="1:13" x14ac:dyDescent="0.2">
      <c r="A3" s="86">
        <v>1</v>
      </c>
      <c r="B3" s="87" t="s">
        <v>31</v>
      </c>
      <c r="C3" s="87">
        <v>51</v>
      </c>
      <c r="D3" s="87">
        <v>22</v>
      </c>
      <c r="E3" s="88">
        <f>(C3/(SUM(C3:D3)))*100</f>
        <v>69.863013698630141</v>
      </c>
      <c r="G3" s="86">
        <v>1</v>
      </c>
      <c r="H3" s="87" t="s">
        <v>31</v>
      </c>
      <c r="I3" s="87">
        <v>38</v>
      </c>
      <c r="J3" s="87">
        <v>31</v>
      </c>
      <c r="K3" s="88">
        <f>(I3/(SUM(I3:J3)))*100</f>
        <v>55.072463768115945</v>
      </c>
    </row>
    <row r="4" spans="1:13" x14ac:dyDescent="0.2">
      <c r="A4" s="89">
        <v>2</v>
      </c>
      <c r="B4" s="90" t="s">
        <v>31</v>
      </c>
      <c r="C4" s="90">
        <v>30</v>
      </c>
      <c r="D4" s="90">
        <v>15</v>
      </c>
      <c r="E4" s="91">
        <f>(C4/(SUM(C4:D4)))*100</f>
        <v>66.666666666666657</v>
      </c>
      <c r="G4" s="89">
        <v>2</v>
      </c>
      <c r="H4" s="90" t="s">
        <v>31</v>
      </c>
      <c r="I4" s="90">
        <v>42</v>
      </c>
      <c r="J4" s="90">
        <v>19</v>
      </c>
      <c r="K4" s="91">
        <f>(I4/(SUM(I4:J4)))*100</f>
        <v>68.852459016393439</v>
      </c>
    </row>
    <row r="5" spans="1:13" x14ac:dyDescent="0.2">
      <c r="A5" s="19">
        <v>3</v>
      </c>
      <c r="B5" s="15" t="s">
        <v>31</v>
      </c>
      <c r="C5" s="15">
        <v>30</v>
      </c>
      <c r="D5" s="15">
        <v>36</v>
      </c>
      <c r="E5" s="91">
        <f>(C5/(SUM(C5:D5)))*100</f>
        <v>45.454545454545453</v>
      </c>
      <c r="G5" s="89">
        <v>3</v>
      </c>
      <c r="H5" s="90" t="s">
        <v>31</v>
      </c>
      <c r="I5" s="90">
        <v>55</v>
      </c>
      <c r="J5" s="90">
        <v>6</v>
      </c>
      <c r="K5" s="91">
        <f>(I5/(SUM(I5:J5)))*100</f>
        <v>90.163934426229503</v>
      </c>
    </row>
    <row r="6" spans="1:13" x14ac:dyDescent="0.2">
      <c r="A6" s="89">
        <v>4</v>
      </c>
      <c r="B6" s="90" t="s">
        <v>31</v>
      </c>
      <c r="C6" s="90">
        <v>42</v>
      </c>
      <c r="D6" s="90">
        <v>4</v>
      </c>
      <c r="E6" s="91">
        <f>(C6/(SUM(C6:D6)))*100</f>
        <v>91.304347826086953</v>
      </c>
      <c r="G6" s="89">
        <v>4</v>
      </c>
      <c r="H6" s="90" t="s">
        <v>31</v>
      </c>
      <c r="I6" s="90">
        <v>103</v>
      </c>
      <c r="J6" s="90">
        <v>9</v>
      </c>
      <c r="K6" s="91">
        <f>(I6/(SUM(I6:J6)))*100</f>
        <v>91.964285714285708</v>
      </c>
    </row>
    <row r="7" spans="1:13" x14ac:dyDescent="0.2">
      <c r="A7" s="92">
        <v>5</v>
      </c>
      <c r="B7" s="93" t="s">
        <v>31</v>
      </c>
      <c r="C7" s="93">
        <v>37</v>
      </c>
      <c r="D7" s="93">
        <v>2</v>
      </c>
      <c r="E7" s="94">
        <f>(C7/(SUM(C7:D7)))*100</f>
        <v>94.871794871794862</v>
      </c>
      <c r="G7" s="92">
        <v>5</v>
      </c>
      <c r="H7" s="93" t="s">
        <v>31</v>
      </c>
      <c r="I7" s="93">
        <v>47</v>
      </c>
      <c r="J7" s="93">
        <v>3</v>
      </c>
      <c r="K7" s="94">
        <f>(I7/(SUM(I7:J7)))*100</f>
        <v>94</v>
      </c>
    </row>
    <row r="8" spans="1:13" x14ac:dyDescent="0.2">
      <c r="A8" s="90"/>
      <c r="B8" s="90"/>
      <c r="C8" s="90"/>
      <c r="D8" s="90"/>
      <c r="E8" s="90"/>
      <c r="G8" s="90"/>
      <c r="H8" s="90"/>
      <c r="I8" s="90"/>
      <c r="J8" s="90"/>
      <c r="K8" s="90"/>
    </row>
    <row r="9" spans="1:13" x14ac:dyDescent="0.2">
      <c r="A9" s="90"/>
      <c r="B9" s="90"/>
      <c r="C9" s="90"/>
      <c r="D9" s="90"/>
      <c r="E9" s="90"/>
      <c r="G9" s="90"/>
      <c r="H9" s="90"/>
      <c r="I9" s="90"/>
      <c r="J9" s="90"/>
      <c r="K9" s="90"/>
    </row>
    <row r="13" spans="1:13" x14ac:dyDescent="0.2">
      <c r="A13" s="151" t="s">
        <v>14</v>
      </c>
      <c r="B13" s="152"/>
      <c r="C13" s="152"/>
      <c r="D13" s="152"/>
      <c r="E13" s="153"/>
      <c r="F13" s="24"/>
      <c r="G13" s="151" t="s">
        <v>15</v>
      </c>
      <c r="H13" s="152"/>
      <c r="I13" s="152"/>
      <c r="J13" s="152"/>
      <c r="K13" s="153"/>
      <c r="M13" s="24"/>
    </row>
    <row r="14" spans="1:13" x14ac:dyDescent="0.2">
      <c r="A14" s="14" t="s">
        <v>52</v>
      </c>
      <c r="B14" s="14" t="s">
        <v>28</v>
      </c>
      <c r="C14" s="14" t="s">
        <v>29</v>
      </c>
      <c r="D14" s="14" t="s">
        <v>30</v>
      </c>
      <c r="E14" s="14" t="s">
        <v>34</v>
      </c>
      <c r="G14" s="14" t="s">
        <v>52</v>
      </c>
      <c r="H14" s="14" t="s">
        <v>28</v>
      </c>
      <c r="I14" s="14" t="s">
        <v>29</v>
      </c>
      <c r="J14" s="14" t="s">
        <v>30</v>
      </c>
      <c r="K14" s="14" t="s">
        <v>34</v>
      </c>
    </row>
    <row r="15" spans="1:13" x14ac:dyDescent="0.2">
      <c r="A15" s="86">
        <v>1</v>
      </c>
      <c r="B15" s="87" t="s">
        <v>32</v>
      </c>
      <c r="C15" s="87">
        <v>15</v>
      </c>
      <c r="D15" s="87">
        <v>37</v>
      </c>
      <c r="E15" s="88">
        <f>(C15/(SUM(C15:D15)))*100</f>
        <v>28.846153846153843</v>
      </c>
      <c r="G15" s="86">
        <v>1</v>
      </c>
      <c r="H15" s="87" t="s">
        <v>32</v>
      </c>
      <c r="I15" s="87">
        <v>39</v>
      </c>
      <c r="J15" s="87">
        <v>44</v>
      </c>
      <c r="K15" s="88">
        <f>(I15/(SUM(I15:J15)))*100</f>
        <v>46.987951807228917</v>
      </c>
    </row>
    <row r="16" spans="1:13" x14ac:dyDescent="0.2">
      <c r="A16" s="89">
        <v>2</v>
      </c>
      <c r="B16" s="90" t="s">
        <v>32</v>
      </c>
      <c r="C16" s="90">
        <v>19</v>
      </c>
      <c r="D16" s="90">
        <v>19</v>
      </c>
      <c r="E16" s="91">
        <f>(C16/(SUM(C16:D16)))*100</f>
        <v>50</v>
      </c>
      <c r="G16" s="89">
        <v>2</v>
      </c>
      <c r="H16" s="90" t="s">
        <v>32</v>
      </c>
      <c r="I16" s="90">
        <v>56</v>
      </c>
      <c r="J16" s="90">
        <v>49</v>
      </c>
      <c r="K16" s="91">
        <f>(I16/(SUM(I16:J16)))*100</f>
        <v>53.333333333333336</v>
      </c>
    </row>
    <row r="17" spans="1:13" x14ac:dyDescent="0.2">
      <c r="A17" s="89">
        <v>3</v>
      </c>
      <c r="B17" s="90" t="s">
        <v>32</v>
      </c>
      <c r="C17" s="90">
        <v>14</v>
      </c>
      <c r="D17" s="90">
        <v>44</v>
      </c>
      <c r="E17" s="91">
        <f>(C17/(SUM(C17:D17)))*100</f>
        <v>24.137931034482758</v>
      </c>
      <c r="G17" s="89">
        <v>3</v>
      </c>
      <c r="H17" s="90" t="s">
        <v>32</v>
      </c>
      <c r="I17" s="90">
        <v>39</v>
      </c>
      <c r="J17" s="90">
        <v>60</v>
      </c>
      <c r="K17" s="91">
        <f>(I17/(SUM(I17:J17)))*100</f>
        <v>39.393939393939391</v>
      </c>
    </row>
    <row r="18" spans="1:13" x14ac:dyDescent="0.2">
      <c r="A18" s="89">
        <v>4</v>
      </c>
      <c r="B18" s="90" t="s">
        <v>32</v>
      </c>
      <c r="C18" s="90">
        <v>14</v>
      </c>
      <c r="D18" s="90">
        <v>40</v>
      </c>
      <c r="E18" s="91">
        <f>(C18/(SUM(C18:D18)))*100</f>
        <v>25.925925925925924</v>
      </c>
      <c r="G18" s="89">
        <v>4</v>
      </c>
      <c r="H18" s="90" t="s">
        <v>32</v>
      </c>
      <c r="I18" s="90">
        <v>69</v>
      </c>
      <c r="J18" s="90">
        <v>26</v>
      </c>
      <c r="K18" s="91">
        <f>(I18/(SUM(I18:J18)))*100</f>
        <v>72.631578947368425</v>
      </c>
    </row>
    <row r="19" spans="1:13" x14ac:dyDescent="0.2">
      <c r="A19" s="92">
        <v>5</v>
      </c>
      <c r="B19" s="93" t="s">
        <v>32</v>
      </c>
      <c r="C19" s="93">
        <v>17</v>
      </c>
      <c r="D19" s="93">
        <v>41</v>
      </c>
      <c r="E19" s="94">
        <f>(C19/(SUM(C19:D19)))*100</f>
        <v>29.310344827586203</v>
      </c>
      <c r="G19" s="89">
        <v>5</v>
      </c>
      <c r="H19" s="90" t="s">
        <v>32</v>
      </c>
      <c r="I19" s="90">
        <v>30</v>
      </c>
      <c r="J19" s="90">
        <v>72</v>
      </c>
      <c r="K19" s="91">
        <f t="shared" ref="K19:K20" si="0">(I19/(SUM(I19:J19)))*100</f>
        <v>29.411764705882355</v>
      </c>
    </row>
    <row r="20" spans="1:13" x14ac:dyDescent="0.2">
      <c r="A20" s="90"/>
      <c r="B20" s="90"/>
      <c r="C20" s="90"/>
      <c r="D20" s="90"/>
      <c r="E20" s="90"/>
      <c r="G20" s="92">
        <v>6</v>
      </c>
      <c r="H20" s="93" t="s">
        <v>32</v>
      </c>
      <c r="I20" s="93">
        <v>28</v>
      </c>
      <c r="J20" s="93">
        <v>62</v>
      </c>
      <c r="K20" s="94">
        <f t="shared" si="0"/>
        <v>31.111111111111111</v>
      </c>
    </row>
    <row r="21" spans="1:13" x14ac:dyDescent="0.2">
      <c r="G21" s="90"/>
      <c r="H21" s="90"/>
      <c r="I21" s="90"/>
      <c r="J21" s="90"/>
      <c r="K21" s="90"/>
    </row>
    <row r="22" spans="1:13" x14ac:dyDescent="0.2">
      <c r="G22" s="90"/>
      <c r="H22" s="90"/>
      <c r="I22" s="90"/>
      <c r="J22" s="90"/>
      <c r="K22" s="90"/>
    </row>
    <row r="24" spans="1:13" x14ac:dyDescent="0.2">
      <c r="A24" s="151" t="s">
        <v>14</v>
      </c>
      <c r="B24" s="152"/>
      <c r="C24" s="152"/>
      <c r="D24" s="152"/>
      <c r="E24" s="153"/>
      <c r="F24" s="24"/>
      <c r="G24" s="151" t="s">
        <v>15</v>
      </c>
      <c r="H24" s="152"/>
      <c r="I24" s="152"/>
      <c r="J24" s="152"/>
      <c r="K24" s="153"/>
      <c r="M24" s="24"/>
    </row>
    <row r="25" spans="1:13" x14ac:dyDescent="0.2">
      <c r="A25" s="14" t="s">
        <v>52</v>
      </c>
      <c r="B25" s="14" t="s">
        <v>28</v>
      </c>
      <c r="C25" s="14" t="s">
        <v>29</v>
      </c>
      <c r="D25" s="14" t="s">
        <v>30</v>
      </c>
      <c r="E25" s="14" t="s">
        <v>34</v>
      </c>
      <c r="G25" s="14" t="s">
        <v>52</v>
      </c>
      <c r="H25" s="14" t="s">
        <v>28</v>
      </c>
      <c r="I25" s="14" t="s">
        <v>29</v>
      </c>
      <c r="J25" s="14" t="s">
        <v>30</v>
      </c>
      <c r="K25" s="14" t="s">
        <v>34</v>
      </c>
    </row>
    <row r="26" spans="1:13" x14ac:dyDescent="0.2">
      <c r="A26" s="86">
        <v>1</v>
      </c>
      <c r="B26" s="87" t="s">
        <v>33</v>
      </c>
      <c r="C26" s="87">
        <v>12</v>
      </c>
      <c r="D26" s="87">
        <v>51</v>
      </c>
      <c r="E26" s="88">
        <f>(C26/(SUM(C26:D26)))*100</f>
        <v>19.047619047619047</v>
      </c>
      <c r="G26" s="86">
        <v>1</v>
      </c>
      <c r="H26" s="87" t="s">
        <v>33</v>
      </c>
      <c r="I26" s="87">
        <v>24</v>
      </c>
      <c r="J26" s="87">
        <v>59</v>
      </c>
      <c r="K26" s="88">
        <f>(I26/(SUM(I26:J26)))*100</f>
        <v>28.915662650602407</v>
      </c>
    </row>
    <row r="27" spans="1:13" x14ac:dyDescent="0.2">
      <c r="A27" s="89">
        <v>2</v>
      </c>
      <c r="B27" s="90" t="s">
        <v>33</v>
      </c>
      <c r="C27" s="90">
        <v>8</v>
      </c>
      <c r="D27" s="90">
        <v>55</v>
      </c>
      <c r="E27" s="91">
        <f>(C27/(SUM(C27:D27)))*100</f>
        <v>12.698412698412698</v>
      </c>
      <c r="G27" s="89">
        <v>2</v>
      </c>
      <c r="H27" s="90" t="s">
        <v>33</v>
      </c>
      <c r="I27" s="90">
        <v>41</v>
      </c>
      <c r="J27" s="90">
        <v>52</v>
      </c>
      <c r="K27" s="91">
        <f>(I27/(SUM(I27:J27)))*100</f>
        <v>44.086021505376344</v>
      </c>
    </row>
    <row r="28" spans="1:13" x14ac:dyDescent="0.2">
      <c r="A28" s="89">
        <v>3</v>
      </c>
      <c r="B28" s="90" t="s">
        <v>33</v>
      </c>
      <c r="C28" s="90">
        <v>13</v>
      </c>
      <c r="D28" s="90">
        <v>46</v>
      </c>
      <c r="E28" s="91">
        <f>(C28/(SUM(C28:D28)))*100</f>
        <v>22.033898305084744</v>
      </c>
      <c r="G28" s="89">
        <v>3</v>
      </c>
      <c r="H28" s="90" t="s">
        <v>33</v>
      </c>
      <c r="I28" s="90">
        <v>21</v>
      </c>
      <c r="J28" s="90">
        <v>73</v>
      </c>
      <c r="K28" s="91">
        <f>(I28/(SUM(I28:J28)))*100</f>
        <v>22.340425531914892</v>
      </c>
    </row>
    <row r="29" spans="1:13" x14ac:dyDescent="0.2">
      <c r="A29" s="89">
        <v>4</v>
      </c>
      <c r="B29" s="90" t="s">
        <v>33</v>
      </c>
      <c r="C29" s="90">
        <v>19</v>
      </c>
      <c r="D29" s="90">
        <v>49</v>
      </c>
      <c r="E29" s="91">
        <f>(C29/(SUM(C29:D29)))*100</f>
        <v>27.941176470588236</v>
      </c>
      <c r="G29" s="89">
        <v>4</v>
      </c>
      <c r="H29" s="90" t="s">
        <v>33</v>
      </c>
      <c r="I29" s="90">
        <v>42</v>
      </c>
      <c r="J29" s="90">
        <v>73</v>
      </c>
      <c r="K29" s="91">
        <f>(I29/(SUM(I29:J29)))*100</f>
        <v>36.521739130434781</v>
      </c>
    </row>
    <row r="30" spans="1:13" x14ac:dyDescent="0.2">
      <c r="A30" s="92">
        <v>5</v>
      </c>
      <c r="B30" s="93" t="s">
        <v>33</v>
      </c>
      <c r="C30" s="93">
        <v>8</v>
      </c>
      <c r="D30" s="93">
        <v>37</v>
      </c>
      <c r="E30" s="94">
        <f>(C30/(SUM(C30:D30)))*100</f>
        <v>17.777777777777779</v>
      </c>
      <c r="G30" s="92">
        <v>5</v>
      </c>
      <c r="H30" s="93" t="s">
        <v>33</v>
      </c>
      <c r="I30" s="93">
        <v>23</v>
      </c>
      <c r="J30" s="93">
        <v>77</v>
      </c>
      <c r="K30" s="94">
        <f>(I30/(SUM(I30:J30)))*100</f>
        <v>23</v>
      </c>
    </row>
    <row r="31" spans="1:13" x14ac:dyDescent="0.2">
      <c r="A31" s="90"/>
      <c r="B31" s="90"/>
      <c r="C31" s="90"/>
      <c r="D31" s="90"/>
      <c r="E31" s="90"/>
      <c r="H31" s="90"/>
      <c r="I31" s="90"/>
      <c r="J31" s="90"/>
      <c r="K31" s="90"/>
      <c r="L31" s="90"/>
    </row>
    <row r="32" spans="1:13" x14ac:dyDescent="0.2">
      <c r="H32" s="90"/>
      <c r="I32" s="90"/>
      <c r="J32" s="90"/>
      <c r="K32" s="90"/>
      <c r="L32" s="90"/>
    </row>
    <row r="33" spans="8:12" x14ac:dyDescent="0.2">
      <c r="H33" s="90"/>
      <c r="I33" s="90"/>
      <c r="J33" s="90"/>
      <c r="K33" s="90"/>
      <c r="L33" s="90"/>
    </row>
  </sheetData>
  <mergeCells count="6">
    <mergeCell ref="A1:E1"/>
    <mergeCell ref="G1:K1"/>
    <mergeCell ref="A13:E13"/>
    <mergeCell ref="G13:K13"/>
    <mergeCell ref="A24:E24"/>
    <mergeCell ref="G24:K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85DA-D459-0B42-9419-F67ED9FBA630}">
  <dimension ref="A1:AX65"/>
  <sheetViews>
    <sheetView zoomScaleNormal="100" workbookViewId="0">
      <selection activeCell="S22" sqref="S22:T22"/>
    </sheetView>
  </sheetViews>
  <sheetFormatPr baseColWidth="10" defaultRowHeight="16" x14ac:dyDescent="0.2"/>
  <cols>
    <col min="1" max="1" width="13.1640625" style="85" customWidth="1"/>
    <col min="2" max="16384" width="10.83203125" style="85"/>
  </cols>
  <sheetData>
    <row r="1" spans="1:50" x14ac:dyDescent="0.2">
      <c r="C1" s="154" t="s">
        <v>14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6"/>
    </row>
    <row r="2" spans="1:50" x14ac:dyDescent="0.2">
      <c r="C2" s="151" t="s">
        <v>104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3"/>
    </row>
    <row r="3" spans="1:50" x14ac:dyDescent="0.2">
      <c r="C3" s="165" t="s">
        <v>99</v>
      </c>
      <c r="D3" s="166"/>
      <c r="E3" s="166"/>
      <c r="F3" s="166"/>
      <c r="G3" s="166"/>
      <c r="H3" s="166"/>
      <c r="I3" s="166"/>
      <c r="J3" s="166"/>
      <c r="K3" s="166"/>
      <c r="L3" s="167"/>
      <c r="M3" s="165" t="s">
        <v>100</v>
      </c>
      <c r="N3" s="166"/>
      <c r="O3" s="166"/>
      <c r="P3" s="166"/>
      <c r="Q3" s="166"/>
      <c r="R3" s="166"/>
      <c r="S3" s="166"/>
      <c r="T3" s="166"/>
      <c r="U3" s="166"/>
      <c r="V3" s="167"/>
      <c r="W3" s="165" t="s">
        <v>101</v>
      </c>
      <c r="X3" s="166"/>
      <c r="Y3" s="166"/>
      <c r="Z3" s="166"/>
      <c r="AA3" s="166"/>
      <c r="AB3" s="166"/>
      <c r="AC3" s="166"/>
      <c r="AD3" s="166"/>
      <c r="AE3" s="166"/>
      <c r="AF3" s="167"/>
      <c r="AG3" s="165" t="s">
        <v>102</v>
      </c>
      <c r="AH3" s="166"/>
      <c r="AI3" s="166"/>
      <c r="AJ3" s="166"/>
      <c r="AK3" s="166"/>
      <c r="AL3" s="166"/>
      <c r="AM3" s="166"/>
      <c r="AN3" s="167"/>
      <c r="AO3" s="165" t="s">
        <v>103</v>
      </c>
      <c r="AP3" s="166"/>
      <c r="AQ3" s="166"/>
      <c r="AR3" s="166"/>
      <c r="AS3" s="166"/>
      <c r="AT3" s="166"/>
      <c r="AU3" s="166"/>
      <c r="AV3" s="166"/>
      <c r="AW3" s="166"/>
      <c r="AX3" s="167"/>
    </row>
    <row r="4" spans="1:50" ht="68" x14ac:dyDescent="0.2">
      <c r="B4" s="100" t="s">
        <v>105</v>
      </c>
      <c r="C4" s="157" t="s">
        <v>94</v>
      </c>
      <c r="D4" s="158"/>
      <c r="E4" s="157" t="s">
        <v>95</v>
      </c>
      <c r="F4" s="158"/>
      <c r="G4" s="157" t="s">
        <v>96</v>
      </c>
      <c r="H4" s="158"/>
      <c r="I4" s="157" t="s">
        <v>97</v>
      </c>
      <c r="J4" s="158"/>
      <c r="K4" s="157" t="s">
        <v>98</v>
      </c>
      <c r="L4" s="158"/>
      <c r="M4" s="157" t="s">
        <v>94</v>
      </c>
      <c r="N4" s="158"/>
      <c r="O4" s="157" t="s">
        <v>95</v>
      </c>
      <c r="P4" s="158"/>
      <c r="Q4" s="157" t="s">
        <v>96</v>
      </c>
      <c r="R4" s="158"/>
      <c r="S4" s="157" t="s">
        <v>97</v>
      </c>
      <c r="T4" s="158"/>
      <c r="U4" s="157" t="s">
        <v>98</v>
      </c>
      <c r="V4" s="158"/>
      <c r="W4" s="157" t="s">
        <v>94</v>
      </c>
      <c r="X4" s="158"/>
      <c r="Y4" s="157" t="s">
        <v>95</v>
      </c>
      <c r="Z4" s="158"/>
      <c r="AA4" s="157" t="s">
        <v>96</v>
      </c>
      <c r="AB4" s="158"/>
      <c r="AC4" s="157" t="s">
        <v>97</v>
      </c>
      <c r="AD4" s="158"/>
      <c r="AE4" s="157" t="s">
        <v>98</v>
      </c>
      <c r="AF4" s="158"/>
      <c r="AG4" s="157" t="s">
        <v>94</v>
      </c>
      <c r="AH4" s="158"/>
      <c r="AI4" s="157" t="s">
        <v>95</v>
      </c>
      <c r="AJ4" s="158"/>
      <c r="AK4" s="157" t="s">
        <v>96</v>
      </c>
      <c r="AL4" s="158"/>
      <c r="AM4" s="157" t="s">
        <v>97</v>
      </c>
      <c r="AN4" s="158"/>
      <c r="AO4" s="157" t="s">
        <v>94</v>
      </c>
      <c r="AP4" s="158"/>
      <c r="AQ4" s="157" t="s">
        <v>95</v>
      </c>
      <c r="AR4" s="158"/>
      <c r="AS4" s="157" t="s">
        <v>96</v>
      </c>
      <c r="AT4" s="158"/>
      <c r="AU4" s="157" t="s">
        <v>97</v>
      </c>
      <c r="AV4" s="158"/>
      <c r="AW4" s="157" t="s">
        <v>98</v>
      </c>
      <c r="AX4" s="158"/>
    </row>
    <row r="5" spans="1:50" x14ac:dyDescent="0.2">
      <c r="A5" s="163" t="s">
        <v>92</v>
      </c>
      <c r="B5" s="101" t="s">
        <v>79</v>
      </c>
      <c r="C5" s="102">
        <v>8.0000000000000002E-3</v>
      </c>
      <c r="D5" s="103"/>
      <c r="E5" s="102">
        <v>8.0000000000000002E-3</v>
      </c>
      <c r="F5" s="103"/>
      <c r="G5" s="102">
        <v>2.5999999999999999E-2</v>
      </c>
      <c r="H5" s="103"/>
      <c r="I5" s="102">
        <v>2.8000000000000001E-2</v>
      </c>
      <c r="J5" s="103"/>
      <c r="K5" s="102">
        <v>0.01</v>
      </c>
      <c r="L5" s="103"/>
      <c r="M5" s="102">
        <v>1.2E-2</v>
      </c>
      <c r="N5" s="103"/>
      <c r="O5" s="102">
        <v>7.0000000000000001E-3</v>
      </c>
      <c r="P5" s="103"/>
      <c r="Q5" s="102">
        <v>0.01</v>
      </c>
      <c r="R5" s="103"/>
      <c r="S5" s="102">
        <v>8.0000000000000002E-3</v>
      </c>
      <c r="T5" s="103"/>
      <c r="U5" s="102">
        <v>2.3E-2</v>
      </c>
      <c r="V5" s="103"/>
      <c r="W5" s="102">
        <v>1.2999999999999999E-2</v>
      </c>
      <c r="X5" s="103"/>
      <c r="Y5" s="102">
        <v>3.0000000000000001E-3</v>
      </c>
      <c r="Z5" s="103"/>
      <c r="AA5" s="102">
        <v>6.0000000000000001E-3</v>
      </c>
      <c r="AB5" s="103"/>
      <c r="AC5" s="102">
        <v>4.0000000000000001E-3</v>
      </c>
      <c r="AD5" s="103"/>
      <c r="AE5" s="102">
        <v>1.2E-2</v>
      </c>
      <c r="AF5" s="103"/>
      <c r="AG5" s="102">
        <v>7.0000000000000001E-3</v>
      </c>
      <c r="AH5" s="103"/>
      <c r="AI5" s="102">
        <v>1.2E-2</v>
      </c>
      <c r="AJ5" s="103"/>
      <c r="AK5" s="102">
        <v>7.0000000000000001E-3</v>
      </c>
      <c r="AL5" s="103"/>
      <c r="AM5" s="102">
        <v>1.2E-2</v>
      </c>
      <c r="AN5" s="103"/>
      <c r="AO5" s="102">
        <v>8.9999999999999993E-3</v>
      </c>
      <c r="AP5" s="103"/>
      <c r="AQ5" s="104">
        <v>1.2E-2</v>
      </c>
      <c r="AR5" s="103"/>
      <c r="AS5" s="102">
        <v>5.0000000000000001E-3</v>
      </c>
      <c r="AT5" s="103"/>
      <c r="AU5" s="102">
        <v>5.0000000000000001E-3</v>
      </c>
      <c r="AV5" s="103"/>
      <c r="AW5" s="102">
        <v>1.9E-2</v>
      </c>
      <c r="AX5" s="103"/>
    </row>
    <row r="6" spans="1:50" x14ac:dyDescent="0.2">
      <c r="A6" s="163"/>
      <c r="B6" s="101" t="s">
        <v>80</v>
      </c>
      <c r="C6" s="102">
        <v>1.4999999999999999E-2</v>
      </c>
      <c r="D6" s="103"/>
      <c r="E6" s="102">
        <v>1.4E-2</v>
      </c>
      <c r="F6" s="103"/>
      <c r="G6" s="102">
        <v>1.4999999999999999E-2</v>
      </c>
      <c r="H6" s="103"/>
      <c r="I6" s="102">
        <v>8.9999999999999993E-3</v>
      </c>
      <c r="J6" s="103"/>
      <c r="K6" s="102">
        <v>0</v>
      </c>
      <c r="L6" s="103"/>
      <c r="M6" s="102">
        <v>4.0000000000000001E-3</v>
      </c>
      <c r="N6" s="103"/>
      <c r="O6" s="102">
        <v>6.0000000000000001E-3</v>
      </c>
      <c r="P6" s="103"/>
      <c r="Q6" s="102">
        <v>1E-3</v>
      </c>
      <c r="R6" s="103"/>
      <c r="S6" s="102">
        <v>5.0000000000000001E-3</v>
      </c>
      <c r="T6" s="103"/>
      <c r="U6" s="102">
        <v>1.7000000000000001E-2</v>
      </c>
      <c r="V6" s="103"/>
      <c r="W6" s="102">
        <v>2.7E-2</v>
      </c>
      <c r="X6" s="103"/>
      <c r="Y6" s="102">
        <v>1.4E-2</v>
      </c>
      <c r="Z6" s="103"/>
      <c r="AA6" s="102">
        <v>4.0000000000000001E-3</v>
      </c>
      <c r="AB6" s="103"/>
      <c r="AC6" s="102">
        <v>1.4999999999999999E-2</v>
      </c>
      <c r="AD6" s="103"/>
      <c r="AE6" s="102">
        <v>6.0000000000000001E-3</v>
      </c>
      <c r="AF6" s="103"/>
      <c r="AG6" s="102">
        <v>8.9999999999999993E-3</v>
      </c>
      <c r="AH6" s="103"/>
      <c r="AI6" s="102">
        <v>4.0000000000000001E-3</v>
      </c>
      <c r="AJ6" s="103"/>
      <c r="AK6" s="102">
        <v>1.4E-2</v>
      </c>
      <c r="AL6" s="103"/>
      <c r="AM6" s="102">
        <v>1E-3</v>
      </c>
      <c r="AN6" s="103"/>
      <c r="AO6" s="102">
        <v>2.7E-2</v>
      </c>
      <c r="AP6" s="103"/>
      <c r="AQ6" s="102">
        <v>6.313E-4</v>
      </c>
      <c r="AR6" s="103"/>
      <c r="AS6" s="102">
        <v>1.0999999999999999E-2</v>
      </c>
      <c r="AT6" s="103"/>
      <c r="AU6" s="102">
        <v>4.0000000000000001E-3</v>
      </c>
      <c r="AV6" s="103"/>
      <c r="AW6" s="102">
        <v>1.4E-2</v>
      </c>
      <c r="AX6" s="103"/>
    </row>
    <row r="7" spans="1:50" x14ac:dyDescent="0.2">
      <c r="A7" s="163"/>
      <c r="B7" s="101" t="s">
        <v>81</v>
      </c>
      <c r="C7" s="102">
        <v>3.0000000000000001E-3</v>
      </c>
      <c r="D7" s="103"/>
      <c r="E7" s="102">
        <v>1.7999999999999999E-2</v>
      </c>
      <c r="F7" s="103"/>
      <c r="G7" s="102">
        <v>2E-3</v>
      </c>
      <c r="H7" s="103"/>
      <c r="I7" s="102">
        <v>0.02</v>
      </c>
      <c r="J7" s="103"/>
      <c r="K7" s="102">
        <v>4.0000000000000001E-3</v>
      </c>
      <c r="L7" s="103"/>
      <c r="M7" s="102">
        <v>8.9999999999999993E-3</v>
      </c>
      <c r="N7" s="103"/>
      <c r="O7" s="102">
        <v>7.0000000000000001E-3</v>
      </c>
      <c r="P7" s="103"/>
      <c r="Q7" s="102">
        <v>8.0000000000000002E-3</v>
      </c>
      <c r="R7" s="103"/>
      <c r="S7" s="102">
        <v>1.7000000000000001E-2</v>
      </c>
      <c r="T7" s="103"/>
      <c r="U7" s="102">
        <v>6.0000000000000001E-3</v>
      </c>
      <c r="V7" s="103"/>
      <c r="W7" s="102">
        <v>1.7999999999999999E-2</v>
      </c>
      <c r="X7" s="103"/>
      <c r="Y7" s="102">
        <v>1.2E-2</v>
      </c>
      <c r="Z7" s="103"/>
      <c r="AA7" s="102">
        <v>1.2999999999999999E-2</v>
      </c>
      <c r="AB7" s="103"/>
      <c r="AC7" s="102">
        <v>7.0000000000000001E-3</v>
      </c>
      <c r="AD7" s="103"/>
      <c r="AE7" s="102">
        <v>8.0000000000000002E-3</v>
      </c>
      <c r="AF7" s="103"/>
      <c r="AG7" s="102">
        <v>2.5000000000000001E-2</v>
      </c>
      <c r="AH7" s="103"/>
      <c r="AI7" s="102">
        <v>1.2999999999999999E-2</v>
      </c>
      <c r="AJ7" s="103"/>
      <c r="AK7" s="102">
        <v>0.01</v>
      </c>
      <c r="AL7" s="103"/>
      <c r="AM7" s="102">
        <v>8.9999999999999993E-3</v>
      </c>
      <c r="AN7" s="103"/>
      <c r="AO7" s="102">
        <v>5.0000000000000001E-3</v>
      </c>
      <c r="AP7" s="103"/>
      <c r="AQ7" s="102">
        <v>1.4E-2</v>
      </c>
      <c r="AR7" s="103"/>
      <c r="AS7" s="102">
        <v>0.01</v>
      </c>
      <c r="AT7" s="103"/>
      <c r="AU7" s="102">
        <v>1.7999999999999999E-2</v>
      </c>
      <c r="AV7" s="103"/>
      <c r="AW7" s="102">
        <v>1.2999999999999999E-2</v>
      </c>
      <c r="AX7" s="103"/>
    </row>
    <row r="8" spans="1:50" x14ac:dyDescent="0.2">
      <c r="A8" s="163"/>
      <c r="B8" s="101" t="s">
        <v>82</v>
      </c>
      <c r="C8" s="102">
        <v>8.0000000000000002E-3</v>
      </c>
      <c r="D8" s="103"/>
      <c r="E8" s="102">
        <v>1.2E-2</v>
      </c>
      <c r="F8" s="103"/>
      <c r="G8" s="102">
        <v>0.01</v>
      </c>
      <c r="H8" s="103"/>
      <c r="I8" s="102">
        <v>1.4E-2</v>
      </c>
      <c r="J8" s="103"/>
      <c r="K8" s="102">
        <v>0.01</v>
      </c>
      <c r="L8" s="103"/>
      <c r="M8" s="102">
        <v>5.0000000000000001E-3</v>
      </c>
      <c r="N8" s="103"/>
      <c r="O8" s="102">
        <v>3.0000000000000001E-3</v>
      </c>
      <c r="P8" s="103"/>
      <c r="Q8" s="102">
        <v>4.0000000000000001E-3</v>
      </c>
      <c r="R8" s="103"/>
      <c r="S8" s="102">
        <v>6.0000000000000001E-3</v>
      </c>
      <c r="T8" s="103"/>
      <c r="U8" s="102">
        <v>1.2E-2</v>
      </c>
      <c r="V8" s="103"/>
      <c r="W8" s="102">
        <v>7.0000000000000001E-3</v>
      </c>
      <c r="X8" s="103"/>
      <c r="Y8" s="102">
        <v>8.9999999999999993E-3</v>
      </c>
      <c r="Z8" s="103"/>
      <c r="AA8" s="102">
        <v>3.0000000000000001E-3</v>
      </c>
      <c r="AB8" s="103"/>
      <c r="AC8" s="102">
        <v>3.0000000000000001E-3</v>
      </c>
      <c r="AD8" s="103"/>
      <c r="AE8" s="102">
        <v>3.0000000000000001E-3</v>
      </c>
      <c r="AF8" s="103"/>
      <c r="AG8" s="102">
        <v>1.0999999999999999E-2</v>
      </c>
      <c r="AH8" s="103"/>
      <c r="AI8" s="102">
        <v>8.0000000000000002E-3</v>
      </c>
      <c r="AJ8" s="103"/>
      <c r="AK8" s="102">
        <v>8.9999999999999993E-3</v>
      </c>
      <c r="AL8" s="103"/>
      <c r="AM8" s="102">
        <v>1.2999999999999999E-2</v>
      </c>
      <c r="AN8" s="103"/>
      <c r="AO8" s="102">
        <v>0.03</v>
      </c>
      <c r="AP8" s="103"/>
      <c r="AQ8" s="102">
        <v>0.01</v>
      </c>
      <c r="AR8" s="103"/>
      <c r="AS8" s="102">
        <v>1E-3</v>
      </c>
      <c r="AT8" s="103"/>
      <c r="AU8" s="102">
        <v>3.0000000000000001E-3</v>
      </c>
      <c r="AV8" s="103"/>
      <c r="AW8" s="102">
        <v>4.0000000000000001E-3</v>
      </c>
      <c r="AX8" s="103"/>
    </row>
    <row r="9" spans="1:50" x14ac:dyDescent="0.2">
      <c r="A9" s="163"/>
      <c r="B9" s="101" t="s">
        <v>83</v>
      </c>
      <c r="C9" s="102">
        <v>6.0000000000000001E-3</v>
      </c>
      <c r="D9" s="103"/>
      <c r="E9" s="102">
        <v>1.2999999999999999E-2</v>
      </c>
      <c r="F9" s="103"/>
      <c r="G9" s="102">
        <v>1.2999999999999999E-2</v>
      </c>
      <c r="H9" s="103"/>
      <c r="I9" s="102">
        <v>7.0000000000000001E-3</v>
      </c>
      <c r="J9" s="103"/>
      <c r="K9" s="102">
        <v>8.0000000000000002E-3</v>
      </c>
      <c r="L9" s="103"/>
      <c r="M9" s="102">
        <v>1E-3</v>
      </c>
      <c r="N9" s="103"/>
      <c r="O9" s="102">
        <v>7.0000000000000001E-3</v>
      </c>
      <c r="P9" s="103"/>
      <c r="Q9" s="102">
        <v>8.4170000000000002E-4</v>
      </c>
      <c r="R9" s="103"/>
      <c r="S9" s="102">
        <v>1.2E-2</v>
      </c>
      <c r="T9" s="103"/>
      <c r="U9" s="102">
        <v>8.9999999999999993E-3</v>
      </c>
      <c r="V9" s="103"/>
      <c r="W9" s="102">
        <v>6.0000000000000001E-3</v>
      </c>
      <c r="X9" s="103"/>
      <c r="Y9" s="102">
        <v>8.9999999999999993E-3</v>
      </c>
      <c r="Z9" s="103"/>
      <c r="AA9" s="102">
        <v>8.9999999999999993E-3</v>
      </c>
      <c r="AB9" s="103"/>
      <c r="AC9" s="102">
        <v>8.0000000000000002E-3</v>
      </c>
      <c r="AD9" s="103"/>
      <c r="AE9" s="102">
        <v>1.0999999999999999E-2</v>
      </c>
      <c r="AF9" s="103"/>
      <c r="AG9" s="102">
        <v>2.8000000000000001E-2</v>
      </c>
      <c r="AH9" s="103"/>
      <c r="AI9" s="102">
        <v>1.4E-2</v>
      </c>
      <c r="AJ9" s="103"/>
      <c r="AK9" s="102">
        <v>8.0000000000000002E-3</v>
      </c>
      <c r="AL9" s="103"/>
      <c r="AM9" s="102">
        <v>3.0000000000000001E-3</v>
      </c>
      <c r="AN9" s="103"/>
      <c r="AO9" s="102">
        <v>3.0000000000000001E-3</v>
      </c>
      <c r="AP9" s="103"/>
      <c r="AQ9" s="102">
        <v>3.0000000000000001E-3</v>
      </c>
      <c r="AR9" s="103"/>
      <c r="AS9" s="102">
        <v>1.4999999999999999E-2</v>
      </c>
      <c r="AT9" s="103"/>
      <c r="AU9" s="102">
        <v>4.0000000000000001E-3</v>
      </c>
      <c r="AV9" s="103"/>
      <c r="AW9" s="102">
        <v>8.9999999999999993E-3</v>
      </c>
      <c r="AX9" s="103"/>
    </row>
    <row r="10" spans="1:50" x14ac:dyDescent="0.2">
      <c r="A10" s="163"/>
      <c r="B10" s="101" t="s">
        <v>84</v>
      </c>
      <c r="C10" s="102">
        <v>7.0000000000000001E-3</v>
      </c>
      <c r="D10" s="103"/>
      <c r="E10" s="102">
        <v>8.0000000000000002E-3</v>
      </c>
      <c r="F10" s="103"/>
      <c r="G10" s="102">
        <v>6.0000000000000001E-3</v>
      </c>
      <c r="H10" s="103"/>
      <c r="I10" s="102">
        <v>6.0000000000000001E-3</v>
      </c>
      <c r="J10" s="103"/>
      <c r="K10" s="102">
        <v>1.4999999999999999E-2</v>
      </c>
      <c r="L10" s="103"/>
      <c r="M10" s="102">
        <v>5.0000000000000001E-3</v>
      </c>
      <c r="N10" s="103"/>
      <c r="O10" s="102">
        <v>7.0000000000000001E-3</v>
      </c>
      <c r="P10" s="103"/>
      <c r="Q10" s="102">
        <v>5.0000000000000001E-3</v>
      </c>
      <c r="R10" s="103"/>
      <c r="S10" s="102">
        <v>6.0000000000000001E-3</v>
      </c>
      <c r="T10" s="103"/>
      <c r="U10" s="102">
        <v>1.4E-2</v>
      </c>
      <c r="V10" s="103"/>
      <c r="W10" s="102">
        <v>2.9000000000000001E-2</v>
      </c>
      <c r="X10" s="103"/>
      <c r="Y10" s="102">
        <v>7.0000000000000001E-3</v>
      </c>
      <c r="Z10" s="103"/>
      <c r="AA10" s="102">
        <v>3.0000000000000001E-3</v>
      </c>
      <c r="AB10" s="103"/>
      <c r="AC10" s="102">
        <v>6.0000000000000001E-3</v>
      </c>
      <c r="AD10" s="103"/>
      <c r="AE10" s="102">
        <v>1.7000000000000001E-2</v>
      </c>
      <c r="AF10" s="103"/>
      <c r="AG10" s="102">
        <v>3.0000000000000001E-3</v>
      </c>
      <c r="AH10" s="103"/>
      <c r="AI10" s="102">
        <v>1.2999999999999999E-2</v>
      </c>
      <c r="AJ10" s="103"/>
      <c r="AK10" s="102">
        <v>3.4000000000000002E-2</v>
      </c>
      <c r="AL10" s="103"/>
      <c r="AM10" s="102">
        <v>1.2999999999999999E-2</v>
      </c>
      <c r="AN10" s="103"/>
      <c r="AO10" s="102">
        <v>5.0000000000000001E-3</v>
      </c>
      <c r="AP10" s="103"/>
      <c r="AQ10" s="102">
        <v>1.2999999999999999E-2</v>
      </c>
      <c r="AR10" s="103"/>
      <c r="AS10" s="102">
        <v>1.7000000000000001E-2</v>
      </c>
      <c r="AT10" s="103"/>
      <c r="AU10" s="102">
        <v>8.0000000000000002E-3</v>
      </c>
      <c r="AV10" s="103"/>
      <c r="AW10" s="102">
        <v>8.9999999999999993E-3</v>
      </c>
      <c r="AX10" s="103"/>
    </row>
    <row r="11" spans="1:50" x14ac:dyDescent="0.2">
      <c r="A11" s="163"/>
      <c r="B11" s="101" t="s">
        <v>85</v>
      </c>
      <c r="C11" s="102">
        <v>5.0000000000000001E-3</v>
      </c>
      <c r="D11" s="103"/>
      <c r="E11" s="102">
        <v>1.9E-2</v>
      </c>
      <c r="F11" s="103"/>
      <c r="G11" s="102">
        <v>8.0000000000000002E-3</v>
      </c>
      <c r="H11" s="103"/>
      <c r="I11" s="102">
        <v>7.0000000000000001E-3</v>
      </c>
      <c r="J11" s="103"/>
      <c r="K11" s="102">
        <v>0.01</v>
      </c>
      <c r="L11" s="103"/>
      <c r="M11" s="102">
        <v>1.4999999999999999E-2</v>
      </c>
      <c r="N11" s="103"/>
      <c r="O11" s="102">
        <v>5.0000000000000001E-3</v>
      </c>
      <c r="P11" s="103"/>
      <c r="Q11" s="102">
        <v>5.0000000000000001E-3</v>
      </c>
      <c r="R11" s="103"/>
      <c r="S11" s="102">
        <v>3.0000000000000001E-3</v>
      </c>
      <c r="T11" s="103"/>
      <c r="U11" s="102">
        <v>2.5000000000000001E-2</v>
      </c>
      <c r="V11" s="103"/>
      <c r="W11" s="102">
        <v>8.0000000000000002E-3</v>
      </c>
      <c r="X11" s="103"/>
      <c r="Y11" s="102">
        <v>3.0000000000000001E-3</v>
      </c>
      <c r="Z11" s="103"/>
      <c r="AA11" s="102">
        <v>8.0000000000000002E-3</v>
      </c>
      <c r="AB11" s="103"/>
      <c r="AC11" s="102">
        <v>4.0000000000000001E-3</v>
      </c>
      <c r="AD11" s="103"/>
      <c r="AE11" s="102">
        <v>1.7999999999999999E-2</v>
      </c>
      <c r="AF11" s="103"/>
      <c r="AG11" s="102">
        <v>8.9999999999999993E-3</v>
      </c>
      <c r="AH11" s="103"/>
      <c r="AI11" s="102">
        <v>3.0000000000000001E-3</v>
      </c>
      <c r="AJ11" s="103"/>
      <c r="AK11" s="102">
        <v>1.2999999999999999E-2</v>
      </c>
      <c r="AL11" s="103"/>
      <c r="AM11" s="102">
        <v>5.0000000000000001E-3</v>
      </c>
      <c r="AN11" s="103"/>
      <c r="AO11" s="102">
        <v>1.7000000000000001E-2</v>
      </c>
      <c r="AP11" s="103"/>
      <c r="AQ11" s="102">
        <v>8.9999999999999993E-3</v>
      </c>
      <c r="AR11" s="103"/>
      <c r="AS11" s="102">
        <v>8.9999999999999993E-3</v>
      </c>
      <c r="AT11" s="103"/>
      <c r="AU11" s="102">
        <v>2.8000000000000001E-2</v>
      </c>
      <c r="AV11" s="103"/>
      <c r="AW11" s="102">
        <v>5.0000000000000001E-3</v>
      </c>
      <c r="AX11" s="103"/>
    </row>
    <row r="12" spans="1:50" x14ac:dyDescent="0.2">
      <c r="A12" s="163"/>
      <c r="B12" s="101" t="s">
        <v>86</v>
      </c>
      <c r="C12" s="102">
        <v>3.1E-2</v>
      </c>
      <c r="D12" s="103"/>
      <c r="E12" s="102">
        <v>2E-3</v>
      </c>
      <c r="F12" s="103"/>
      <c r="G12" s="102">
        <v>8.0000000000000002E-3</v>
      </c>
      <c r="H12" s="103"/>
      <c r="I12" s="102">
        <v>2.9000000000000001E-2</v>
      </c>
      <c r="J12" s="103"/>
      <c r="K12" s="102">
        <v>1E-3</v>
      </c>
      <c r="L12" s="103"/>
      <c r="M12" s="102">
        <v>8.0000000000000002E-3</v>
      </c>
      <c r="N12" s="103"/>
      <c r="O12" s="102">
        <v>1.7000000000000001E-2</v>
      </c>
      <c r="P12" s="103"/>
      <c r="Q12" s="102">
        <v>8.9999999999999993E-3</v>
      </c>
      <c r="R12" s="103"/>
      <c r="S12" s="102">
        <v>5.0000000000000001E-3</v>
      </c>
      <c r="T12" s="103"/>
      <c r="U12" s="102">
        <v>1.7999999999999999E-2</v>
      </c>
      <c r="V12" s="103"/>
      <c r="W12" s="102">
        <v>2.8000000000000001E-2</v>
      </c>
      <c r="X12" s="103"/>
      <c r="Y12" s="102">
        <v>3.0000000000000001E-3</v>
      </c>
      <c r="Z12" s="103"/>
      <c r="AA12" s="102">
        <v>6.0000000000000001E-3</v>
      </c>
      <c r="AB12" s="103"/>
      <c r="AC12" s="102">
        <v>5.0000000000000001E-3</v>
      </c>
      <c r="AD12" s="103"/>
      <c r="AE12" s="102">
        <v>1.0999999999999999E-2</v>
      </c>
      <c r="AF12" s="103"/>
      <c r="AG12" s="102">
        <v>1.2999999999999999E-2</v>
      </c>
      <c r="AH12" s="103"/>
      <c r="AI12" s="102">
        <v>8.0000000000000002E-3</v>
      </c>
      <c r="AJ12" s="103"/>
      <c r="AK12" s="102">
        <v>1.6E-2</v>
      </c>
      <c r="AL12" s="103"/>
      <c r="AM12" s="102">
        <v>3.0000000000000001E-3</v>
      </c>
      <c r="AN12" s="103"/>
      <c r="AO12" s="102">
        <v>7.0000000000000001E-3</v>
      </c>
      <c r="AP12" s="103"/>
      <c r="AQ12" s="102">
        <v>7.0000000000000001E-3</v>
      </c>
      <c r="AR12" s="103"/>
      <c r="AS12" s="102">
        <v>8.9999999999999993E-3</v>
      </c>
      <c r="AT12" s="103"/>
      <c r="AU12" s="102">
        <v>2.1000000000000001E-2</v>
      </c>
      <c r="AV12" s="103"/>
      <c r="AW12" s="102">
        <v>1.0999999999999999E-2</v>
      </c>
      <c r="AX12" s="103"/>
    </row>
    <row r="13" spans="1:50" x14ac:dyDescent="0.2">
      <c r="A13" s="163"/>
      <c r="B13" s="101" t="s">
        <v>87</v>
      </c>
      <c r="C13" s="102">
        <v>1.0999999999999999E-2</v>
      </c>
      <c r="D13" s="103"/>
      <c r="E13" s="102">
        <v>1.9E-2</v>
      </c>
      <c r="F13" s="103"/>
      <c r="G13" s="102">
        <v>1E-3</v>
      </c>
      <c r="H13" s="103"/>
      <c r="I13" s="102">
        <v>7.0000000000000001E-3</v>
      </c>
      <c r="J13" s="103"/>
      <c r="K13" s="102">
        <v>7.0000000000000001E-3</v>
      </c>
      <c r="L13" s="103"/>
      <c r="M13" s="102">
        <v>5.0000000000000001E-3</v>
      </c>
      <c r="N13" s="103"/>
      <c r="O13" s="102">
        <v>0.01</v>
      </c>
      <c r="P13" s="103"/>
      <c r="Q13" s="102">
        <v>2.7E-2</v>
      </c>
      <c r="R13" s="103"/>
      <c r="S13" s="102">
        <v>1.4999999999999999E-2</v>
      </c>
      <c r="T13" s="103"/>
      <c r="U13" s="102">
        <v>7.0000000000000001E-3</v>
      </c>
      <c r="V13" s="103"/>
      <c r="W13" s="102">
        <v>3.0000000000000001E-3</v>
      </c>
      <c r="X13" s="103"/>
      <c r="Y13" s="102">
        <v>1.0999999999999999E-2</v>
      </c>
      <c r="Z13" s="103"/>
      <c r="AA13" s="102">
        <v>6.0000000000000001E-3</v>
      </c>
      <c r="AB13" s="103"/>
      <c r="AC13" s="102">
        <v>4.0000000000000001E-3</v>
      </c>
      <c r="AD13" s="103"/>
      <c r="AE13" s="102">
        <v>1.2999999999999999E-2</v>
      </c>
      <c r="AF13" s="103"/>
      <c r="AG13" s="102">
        <v>5.0000000000000001E-3</v>
      </c>
      <c r="AH13" s="103"/>
      <c r="AI13" s="102">
        <v>8.0000000000000002E-3</v>
      </c>
      <c r="AJ13" s="103"/>
      <c r="AK13" s="102">
        <v>1.4E-2</v>
      </c>
      <c r="AL13" s="103"/>
      <c r="AM13" s="102">
        <v>8.0000000000000002E-3</v>
      </c>
      <c r="AN13" s="103"/>
      <c r="AO13" s="102">
        <v>7.0000000000000001E-3</v>
      </c>
      <c r="AP13" s="103"/>
      <c r="AQ13" s="102">
        <v>1.6E-2</v>
      </c>
      <c r="AR13" s="103"/>
      <c r="AS13" s="102">
        <v>6.0000000000000001E-3</v>
      </c>
      <c r="AT13" s="103"/>
      <c r="AU13" s="102">
        <v>7.0000000000000001E-3</v>
      </c>
      <c r="AV13" s="103"/>
      <c r="AW13" s="102">
        <v>1.2999999999999999E-2</v>
      </c>
      <c r="AX13" s="103"/>
    </row>
    <row r="14" spans="1:50" x14ac:dyDescent="0.2">
      <c r="A14" s="162" t="s">
        <v>93</v>
      </c>
      <c r="B14" s="105" t="s">
        <v>88</v>
      </c>
      <c r="C14" s="106">
        <v>2.9000000000000001E-2</v>
      </c>
      <c r="D14" s="107">
        <v>3.5999999999999997E-2</v>
      </c>
      <c r="E14" s="106">
        <v>2.1000000000000001E-2</v>
      </c>
      <c r="F14" s="107">
        <v>3.2000000000000001E-2</v>
      </c>
      <c r="G14" s="106">
        <v>2.3E-2</v>
      </c>
      <c r="H14" s="107">
        <v>1.0999999999999999E-2</v>
      </c>
      <c r="I14" s="106">
        <v>4.2000000000000003E-2</v>
      </c>
      <c r="J14" s="107">
        <v>2.8000000000000001E-2</v>
      </c>
      <c r="K14" s="106">
        <v>2.4E-2</v>
      </c>
      <c r="L14" s="107">
        <v>1.0999999999999999E-2</v>
      </c>
      <c r="M14" s="106">
        <v>0.02</v>
      </c>
      <c r="N14" s="107">
        <v>2.4E-2</v>
      </c>
      <c r="O14" s="106">
        <v>2.1999999999999999E-2</v>
      </c>
      <c r="P14" s="107">
        <v>3.2000000000000001E-2</v>
      </c>
      <c r="Q14" s="106">
        <v>0.02</v>
      </c>
      <c r="R14" s="107">
        <v>1.7000000000000001E-2</v>
      </c>
      <c r="S14" s="106">
        <v>1.9E-2</v>
      </c>
      <c r="T14" s="107">
        <v>1.0999999999999999E-2</v>
      </c>
      <c r="U14" s="106">
        <v>2.1999999999999999E-2</v>
      </c>
      <c r="V14" s="107">
        <v>1.4E-2</v>
      </c>
      <c r="W14" s="106">
        <v>2.9000000000000001E-2</v>
      </c>
      <c r="X14" s="107">
        <v>1.4E-2</v>
      </c>
      <c r="Y14" s="106">
        <v>2.1000000000000001E-2</v>
      </c>
      <c r="Z14" s="107">
        <v>0.01</v>
      </c>
      <c r="AA14" s="106">
        <v>2.1000000000000001E-2</v>
      </c>
      <c r="AB14" s="107">
        <v>1.9E-2</v>
      </c>
      <c r="AC14" s="106">
        <v>2.8000000000000001E-2</v>
      </c>
      <c r="AD14" s="107">
        <v>0.01</v>
      </c>
      <c r="AE14" s="106">
        <v>1.2999999999999999E-2</v>
      </c>
      <c r="AF14" s="107">
        <v>2.8000000000000001E-2</v>
      </c>
      <c r="AG14" s="106">
        <v>1.7000000000000001E-2</v>
      </c>
      <c r="AH14" s="107">
        <v>2.1000000000000001E-2</v>
      </c>
      <c r="AI14" s="106">
        <v>1.7999999999999999E-2</v>
      </c>
      <c r="AJ14" s="107">
        <v>6.0000000000000001E-3</v>
      </c>
      <c r="AK14" s="106">
        <v>1.7999999999999999E-2</v>
      </c>
      <c r="AL14" s="107">
        <v>4.2999999999999997E-2</v>
      </c>
      <c r="AM14" s="106">
        <v>1.4E-2</v>
      </c>
      <c r="AN14" s="107">
        <v>8.0000000000000002E-3</v>
      </c>
      <c r="AO14" s="106">
        <v>1.7000000000000001E-2</v>
      </c>
      <c r="AP14" s="107">
        <v>2.5000000000000001E-2</v>
      </c>
      <c r="AQ14" s="106">
        <v>1.7000000000000001E-2</v>
      </c>
      <c r="AR14" s="107">
        <v>3.6999999999999998E-2</v>
      </c>
      <c r="AS14" s="106">
        <v>2.8000000000000001E-2</v>
      </c>
      <c r="AT14" s="107">
        <v>2.3E-2</v>
      </c>
      <c r="AU14" s="106">
        <v>1.9E-2</v>
      </c>
      <c r="AV14" s="107">
        <v>1.7999999999999999E-2</v>
      </c>
      <c r="AW14" s="106">
        <v>0.02</v>
      </c>
      <c r="AX14" s="107">
        <v>4.1000000000000002E-2</v>
      </c>
    </row>
    <row r="15" spans="1:50" x14ac:dyDescent="0.2">
      <c r="A15" s="162"/>
      <c r="B15" s="105" t="s">
        <v>89</v>
      </c>
      <c r="C15" s="106">
        <v>3.9E-2</v>
      </c>
      <c r="D15" s="107">
        <v>1.7999999999999999E-2</v>
      </c>
      <c r="E15" s="106">
        <v>3.5000000000000003E-2</v>
      </c>
      <c r="F15" s="107">
        <v>1.7000000000000001E-2</v>
      </c>
      <c r="G15" s="106">
        <v>2.1999999999999999E-2</v>
      </c>
      <c r="H15" s="107">
        <v>4.8000000000000001E-2</v>
      </c>
      <c r="I15" s="106">
        <v>3.4000000000000002E-2</v>
      </c>
      <c r="J15" s="107">
        <v>4.5999999999999999E-2</v>
      </c>
      <c r="K15" s="106">
        <v>2.5000000000000001E-2</v>
      </c>
      <c r="L15" s="107">
        <v>2.3E-2</v>
      </c>
      <c r="M15" s="106">
        <v>1.9E-2</v>
      </c>
      <c r="N15" s="107">
        <v>3.1E-2</v>
      </c>
      <c r="O15" s="106">
        <v>1.7000000000000001E-2</v>
      </c>
      <c r="P15" s="107">
        <v>1.4E-2</v>
      </c>
      <c r="Q15" s="106">
        <v>1.4999999999999999E-2</v>
      </c>
      <c r="R15" s="107">
        <v>0.02</v>
      </c>
      <c r="S15" s="106">
        <v>0.03</v>
      </c>
      <c r="T15" s="107">
        <v>1.7999999999999999E-2</v>
      </c>
      <c r="U15" s="106">
        <v>2.9000000000000001E-2</v>
      </c>
      <c r="V15" s="107">
        <v>2.4E-2</v>
      </c>
      <c r="W15" s="106">
        <v>2.3E-2</v>
      </c>
      <c r="X15" s="107">
        <v>3.5000000000000003E-2</v>
      </c>
      <c r="Y15" s="106">
        <v>2.1999999999999999E-2</v>
      </c>
      <c r="Z15" s="107">
        <v>2.5000000000000001E-2</v>
      </c>
      <c r="AA15" s="106">
        <v>1.7000000000000001E-2</v>
      </c>
      <c r="AB15" s="107">
        <v>2.4E-2</v>
      </c>
      <c r="AC15" s="106">
        <v>3.3000000000000002E-2</v>
      </c>
      <c r="AD15" s="107">
        <v>1.9E-2</v>
      </c>
      <c r="AE15" s="106">
        <v>3.2000000000000001E-2</v>
      </c>
      <c r="AF15" s="107">
        <v>0.02</v>
      </c>
      <c r="AG15" s="106">
        <v>1.6E-2</v>
      </c>
      <c r="AH15" s="107">
        <v>0.02</v>
      </c>
      <c r="AI15" s="106">
        <v>1.7999999999999999E-2</v>
      </c>
      <c r="AJ15" s="107">
        <v>2.1999999999999999E-2</v>
      </c>
      <c r="AK15" s="106">
        <v>1.0999999999999999E-2</v>
      </c>
      <c r="AL15" s="107">
        <v>5.0000000000000001E-3</v>
      </c>
      <c r="AM15" s="106">
        <v>2.1000000000000001E-2</v>
      </c>
      <c r="AN15" s="107">
        <v>2.4E-2</v>
      </c>
      <c r="AO15" s="106">
        <v>2.8000000000000001E-2</v>
      </c>
      <c r="AP15" s="107">
        <v>2.8000000000000001E-2</v>
      </c>
      <c r="AQ15" s="106">
        <v>2.9000000000000001E-2</v>
      </c>
      <c r="AR15" s="107">
        <v>6.0000000000000001E-3</v>
      </c>
      <c r="AS15" s="106">
        <v>2.1999999999999999E-2</v>
      </c>
      <c r="AT15" s="107">
        <v>1.0999999999999999E-2</v>
      </c>
      <c r="AU15" s="106">
        <v>7.0000000000000001E-3</v>
      </c>
      <c r="AV15" s="107">
        <v>2.8000000000000001E-2</v>
      </c>
      <c r="AW15" s="106">
        <v>3.1E-2</v>
      </c>
      <c r="AX15" s="107">
        <v>1.2E-2</v>
      </c>
    </row>
    <row r="16" spans="1:50" x14ac:dyDescent="0.2">
      <c r="A16" s="162"/>
      <c r="B16" s="105" t="s">
        <v>90</v>
      </c>
      <c r="C16" s="106">
        <v>5.0999999999999997E-2</v>
      </c>
      <c r="D16" s="107">
        <v>2.8000000000000001E-2</v>
      </c>
      <c r="E16" s="106">
        <v>3.5999999999999997E-2</v>
      </c>
      <c r="F16" s="107">
        <v>2.5000000000000001E-2</v>
      </c>
      <c r="G16" s="106">
        <v>4.2999999999999997E-2</v>
      </c>
      <c r="H16" s="107">
        <v>5.8000000000000003E-2</v>
      </c>
      <c r="I16" s="106">
        <v>3.9E-2</v>
      </c>
      <c r="J16" s="107">
        <v>1.4999999999999999E-2</v>
      </c>
      <c r="K16" s="106">
        <v>5.0999999999999997E-2</v>
      </c>
      <c r="L16" s="107">
        <v>1.6E-2</v>
      </c>
      <c r="M16" s="106">
        <v>6.0000000000000001E-3</v>
      </c>
      <c r="N16" s="107">
        <v>3.6999999999999998E-2</v>
      </c>
      <c r="O16" s="106">
        <v>2.1000000000000001E-2</v>
      </c>
      <c r="P16" s="107">
        <v>3.3000000000000002E-2</v>
      </c>
      <c r="Q16" s="106">
        <v>1.6E-2</v>
      </c>
      <c r="R16" s="107">
        <v>4.2000000000000003E-2</v>
      </c>
      <c r="S16" s="106">
        <v>4.3999999999999997E-2</v>
      </c>
      <c r="T16" s="107">
        <v>5.0000000000000001E-3</v>
      </c>
      <c r="U16" s="106">
        <v>4.1000000000000002E-2</v>
      </c>
      <c r="V16" s="107">
        <v>2.4E-2</v>
      </c>
      <c r="W16" s="106">
        <v>2.1000000000000001E-2</v>
      </c>
      <c r="X16" s="107">
        <v>3.1E-2</v>
      </c>
      <c r="Y16" s="106">
        <v>2.5000000000000001E-2</v>
      </c>
      <c r="Z16" s="107">
        <v>1.7000000000000001E-2</v>
      </c>
      <c r="AA16" s="106">
        <v>0.03</v>
      </c>
      <c r="AB16" s="107">
        <v>1.4999999999999999E-2</v>
      </c>
      <c r="AC16" s="106">
        <v>1.4999999999999999E-2</v>
      </c>
      <c r="AD16" s="107">
        <v>2.9000000000000001E-2</v>
      </c>
      <c r="AE16" s="106">
        <v>5.0000000000000001E-3</v>
      </c>
      <c r="AF16" s="107">
        <v>2.8000000000000001E-2</v>
      </c>
      <c r="AG16" s="106">
        <v>1.7999999999999999E-2</v>
      </c>
      <c r="AH16" s="107">
        <v>1.6E-2</v>
      </c>
      <c r="AI16" s="106">
        <v>2.1999999999999999E-2</v>
      </c>
      <c r="AJ16" s="107">
        <v>1.4E-2</v>
      </c>
      <c r="AK16" s="106">
        <v>1.4E-2</v>
      </c>
      <c r="AL16" s="107">
        <v>1.2999999999999999E-2</v>
      </c>
      <c r="AM16" s="106">
        <v>1.2E-2</v>
      </c>
      <c r="AN16" s="107">
        <v>1.4999999999999999E-2</v>
      </c>
      <c r="AO16" s="106">
        <v>2.1000000000000001E-2</v>
      </c>
      <c r="AP16" s="107">
        <v>2.5999999999999999E-2</v>
      </c>
      <c r="AQ16" s="106">
        <v>2.1999999999999999E-2</v>
      </c>
      <c r="AR16" s="107">
        <v>0.02</v>
      </c>
      <c r="AS16" s="106">
        <v>2.1999999999999999E-2</v>
      </c>
      <c r="AT16" s="107">
        <v>1.0999999999999999E-2</v>
      </c>
      <c r="AU16" s="106">
        <v>0.03</v>
      </c>
      <c r="AV16" s="107">
        <v>1.7999999999999999E-2</v>
      </c>
      <c r="AW16" s="106">
        <v>2.3E-2</v>
      </c>
      <c r="AX16" s="107">
        <v>2.5000000000000001E-2</v>
      </c>
    </row>
    <row r="17" spans="1:50" x14ac:dyDescent="0.2">
      <c r="A17" s="162"/>
      <c r="B17" s="108" t="s">
        <v>91</v>
      </c>
      <c r="C17" s="109">
        <v>2.7E-2</v>
      </c>
      <c r="D17" s="110">
        <v>3.2000000000000001E-2</v>
      </c>
      <c r="E17" s="109">
        <v>3.2000000000000001E-2</v>
      </c>
      <c r="F17" s="110">
        <v>3.7999999999999999E-2</v>
      </c>
      <c r="G17" s="109">
        <v>1.4E-2</v>
      </c>
      <c r="H17" s="110">
        <v>4.4999999999999998E-2</v>
      </c>
      <c r="I17" s="109">
        <v>0.03</v>
      </c>
      <c r="J17" s="110">
        <v>3.2000000000000001E-2</v>
      </c>
      <c r="K17" s="109">
        <v>2.5999999999999999E-2</v>
      </c>
      <c r="L17" s="110">
        <v>3.2000000000000001E-2</v>
      </c>
      <c r="M17" s="109">
        <v>1.4E-2</v>
      </c>
      <c r="N17" s="110">
        <v>2.5000000000000001E-2</v>
      </c>
      <c r="O17" s="109">
        <v>1.2999999999999999E-2</v>
      </c>
      <c r="P17" s="110">
        <v>3.9E-2</v>
      </c>
      <c r="Q17" s="109">
        <v>2.1000000000000001E-2</v>
      </c>
      <c r="R17" s="110">
        <v>2.5000000000000001E-2</v>
      </c>
      <c r="S17" s="109">
        <v>3.3000000000000002E-2</v>
      </c>
      <c r="T17" s="110">
        <v>1.4999999999999999E-2</v>
      </c>
      <c r="U17" s="109">
        <v>3.5000000000000003E-2</v>
      </c>
      <c r="V17" s="110">
        <v>2.4E-2</v>
      </c>
      <c r="W17" s="109">
        <v>2.1000000000000001E-2</v>
      </c>
      <c r="X17" s="110">
        <v>8.0000000000000002E-3</v>
      </c>
      <c r="Y17" s="109">
        <v>2.5999999999999999E-2</v>
      </c>
      <c r="Z17" s="110">
        <v>1.4E-2</v>
      </c>
      <c r="AA17" s="109">
        <v>1.6E-2</v>
      </c>
      <c r="AB17" s="110">
        <v>4.8000000000000001E-2</v>
      </c>
      <c r="AC17" s="109">
        <v>2.1999999999999999E-2</v>
      </c>
      <c r="AD17" s="110">
        <v>3.1E-2</v>
      </c>
      <c r="AE17" s="109">
        <v>1.4E-2</v>
      </c>
      <c r="AF17" s="110">
        <v>1.4999999999999999E-2</v>
      </c>
      <c r="AG17" s="109">
        <v>8.0000000000000002E-3</v>
      </c>
      <c r="AH17" s="110">
        <v>2.1000000000000001E-2</v>
      </c>
      <c r="AI17" s="109">
        <v>1.6E-2</v>
      </c>
      <c r="AJ17" s="110">
        <v>1.2999999999999999E-2</v>
      </c>
      <c r="AK17" s="109">
        <v>1.4999999999999999E-2</v>
      </c>
      <c r="AL17" s="110">
        <v>0.02</v>
      </c>
      <c r="AM17" s="109">
        <v>1.0999999999999999E-2</v>
      </c>
      <c r="AN17" s="110">
        <v>1.9E-2</v>
      </c>
      <c r="AO17" s="109">
        <v>1.2E-2</v>
      </c>
      <c r="AP17" s="110">
        <v>1.7999999999999999E-2</v>
      </c>
      <c r="AQ17" s="109">
        <v>1.9E-2</v>
      </c>
      <c r="AR17" s="110">
        <v>0.02</v>
      </c>
      <c r="AS17" s="109">
        <v>2.5999999999999999E-2</v>
      </c>
      <c r="AT17" s="110">
        <v>1.9E-2</v>
      </c>
      <c r="AU17" s="109">
        <v>1.0999999999999999E-2</v>
      </c>
      <c r="AV17" s="110">
        <v>1.4999999999999999E-2</v>
      </c>
      <c r="AW17" s="109">
        <v>8.9999999999999993E-3</v>
      </c>
      <c r="AX17" s="110">
        <v>7.0000000000000001E-3</v>
      </c>
    </row>
    <row r="19" spans="1:50" x14ac:dyDescent="0.2">
      <c r="C19" s="154" t="s">
        <v>15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29"/>
      <c r="AT19" s="29"/>
      <c r="AU19" s="29"/>
      <c r="AV19" s="29"/>
      <c r="AW19" s="29"/>
      <c r="AX19" s="29"/>
    </row>
    <row r="20" spans="1:50" x14ac:dyDescent="0.2">
      <c r="C20" s="151" t="s">
        <v>104</v>
      </c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3"/>
      <c r="AS20" s="29"/>
      <c r="AT20" s="29"/>
      <c r="AU20" s="29"/>
      <c r="AV20" s="29"/>
      <c r="AW20" s="29"/>
      <c r="AX20" s="29"/>
    </row>
    <row r="21" spans="1:50" x14ac:dyDescent="0.2">
      <c r="C21" s="159" t="s">
        <v>99</v>
      </c>
      <c r="D21" s="160"/>
      <c r="E21" s="160"/>
      <c r="F21" s="160"/>
      <c r="G21" s="160"/>
      <c r="H21" s="161"/>
      <c r="I21" s="159" t="s">
        <v>100</v>
      </c>
      <c r="J21" s="160"/>
      <c r="K21" s="160"/>
      <c r="L21" s="160"/>
      <c r="M21" s="160"/>
      <c r="N21" s="160"/>
      <c r="O21" s="160"/>
      <c r="P21" s="161"/>
      <c r="Q21" s="159" t="s">
        <v>101</v>
      </c>
      <c r="R21" s="160"/>
      <c r="S21" s="160"/>
      <c r="T21" s="160"/>
      <c r="U21" s="160"/>
      <c r="V21" s="160"/>
      <c r="W21" s="160"/>
      <c r="X21" s="160"/>
      <c r="Y21" s="160"/>
      <c r="Z21" s="161"/>
      <c r="AA21" s="159" t="s">
        <v>102</v>
      </c>
      <c r="AB21" s="160"/>
      <c r="AC21" s="160"/>
      <c r="AD21" s="160"/>
      <c r="AE21" s="160"/>
      <c r="AF21" s="160"/>
      <c r="AG21" s="160"/>
      <c r="AH21" s="161"/>
      <c r="AI21" s="159" t="s">
        <v>103</v>
      </c>
      <c r="AJ21" s="160"/>
      <c r="AK21" s="160"/>
      <c r="AL21" s="160"/>
      <c r="AM21" s="160"/>
      <c r="AN21" s="160"/>
      <c r="AO21" s="160"/>
      <c r="AP21" s="160"/>
      <c r="AQ21" s="160"/>
      <c r="AR21" s="161"/>
      <c r="AS21" s="29"/>
      <c r="AT21" s="29"/>
      <c r="AU21" s="29"/>
      <c r="AV21" s="29"/>
      <c r="AW21" s="29"/>
      <c r="AX21" s="29"/>
    </row>
    <row r="22" spans="1:50" ht="68" x14ac:dyDescent="0.2">
      <c r="B22" s="100" t="s">
        <v>105</v>
      </c>
      <c r="C22" s="157" t="s">
        <v>94</v>
      </c>
      <c r="D22" s="158"/>
      <c r="E22" s="157" t="s">
        <v>95</v>
      </c>
      <c r="F22" s="158"/>
      <c r="G22" s="157" t="s">
        <v>96</v>
      </c>
      <c r="H22" s="158"/>
      <c r="I22" s="157" t="s">
        <v>94</v>
      </c>
      <c r="J22" s="158"/>
      <c r="K22" s="157" t="s">
        <v>95</v>
      </c>
      <c r="L22" s="158"/>
      <c r="M22" s="157" t="s">
        <v>96</v>
      </c>
      <c r="N22" s="158"/>
      <c r="O22" s="157" t="s">
        <v>97</v>
      </c>
      <c r="P22" s="158"/>
      <c r="Q22" s="157" t="s">
        <v>94</v>
      </c>
      <c r="R22" s="158"/>
      <c r="S22" s="157" t="s">
        <v>95</v>
      </c>
      <c r="T22" s="158"/>
      <c r="U22" s="157" t="s">
        <v>96</v>
      </c>
      <c r="V22" s="158"/>
      <c r="W22" s="157" t="s">
        <v>97</v>
      </c>
      <c r="X22" s="158"/>
      <c r="Y22" s="157" t="s">
        <v>98</v>
      </c>
      <c r="Z22" s="158"/>
      <c r="AA22" s="157" t="s">
        <v>94</v>
      </c>
      <c r="AB22" s="158"/>
      <c r="AC22" s="157" t="s">
        <v>95</v>
      </c>
      <c r="AD22" s="158"/>
      <c r="AE22" s="157" t="s">
        <v>96</v>
      </c>
      <c r="AF22" s="158"/>
      <c r="AG22" s="157" t="s">
        <v>97</v>
      </c>
      <c r="AH22" s="158"/>
      <c r="AI22" s="157" t="s">
        <v>94</v>
      </c>
      <c r="AJ22" s="158"/>
      <c r="AK22" s="157" t="s">
        <v>95</v>
      </c>
      <c r="AL22" s="158"/>
      <c r="AM22" s="157" t="s">
        <v>96</v>
      </c>
      <c r="AN22" s="158"/>
      <c r="AO22" s="157" t="s">
        <v>97</v>
      </c>
      <c r="AP22" s="158"/>
      <c r="AQ22" s="157" t="s">
        <v>98</v>
      </c>
      <c r="AR22" s="158"/>
    </row>
    <row r="23" spans="1:50" x14ac:dyDescent="0.2">
      <c r="A23" s="163" t="s">
        <v>92</v>
      </c>
      <c r="B23" s="101" t="s">
        <v>79</v>
      </c>
      <c r="C23" s="102">
        <v>7.0000000000000001E-3</v>
      </c>
      <c r="D23" s="103"/>
      <c r="E23" s="102">
        <v>8.0000000000000002E-3</v>
      </c>
      <c r="F23" s="103"/>
      <c r="G23" s="102">
        <v>1.4E-2</v>
      </c>
      <c r="H23" s="103"/>
      <c r="I23" s="102">
        <v>1.0999999999999999E-2</v>
      </c>
      <c r="J23" s="103"/>
      <c r="K23" s="102">
        <v>4.0000000000000001E-3</v>
      </c>
      <c r="L23" s="103"/>
      <c r="M23" s="102">
        <v>3.0000000000000001E-3</v>
      </c>
      <c r="N23" s="103"/>
      <c r="O23" s="102">
        <v>5.0000000000000001E-3</v>
      </c>
      <c r="P23" s="103"/>
      <c r="Q23" s="102">
        <v>6.0000000000000001E-3</v>
      </c>
      <c r="R23" s="103"/>
      <c r="S23" s="102">
        <v>8.9999999999999993E-3</v>
      </c>
      <c r="T23" s="103"/>
      <c r="U23" s="102">
        <v>1.4E-2</v>
      </c>
      <c r="V23" s="103"/>
      <c r="W23" s="102">
        <v>0.01</v>
      </c>
      <c r="X23" s="103"/>
      <c r="Y23" s="102">
        <v>0.01</v>
      </c>
      <c r="Z23" s="103"/>
      <c r="AA23" s="102">
        <v>1.0999999999999999E-2</v>
      </c>
      <c r="AB23" s="103"/>
      <c r="AC23" s="102">
        <v>2E-3</v>
      </c>
      <c r="AD23" s="103"/>
      <c r="AE23" s="102">
        <v>0.01</v>
      </c>
      <c r="AF23" s="103"/>
      <c r="AG23" s="102">
        <v>1.0999999999999999E-2</v>
      </c>
      <c r="AH23" s="103"/>
      <c r="AI23" s="102">
        <v>1.4E-2</v>
      </c>
      <c r="AJ23" s="103"/>
      <c r="AK23" s="102">
        <v>1.7999999999999999E-2</v>
      </c>
      <c r="AL23" s="103"/>
      <c r="AM23" s="102">
        <v>8.9999999999999993E-3</v>
      </c>
      <c r="AN23" s="103"/>
      <c r="AO23" s="102">
        <v>8.0000000000000002E-3</v>
      </c>
      <c r="AP23" s="103"/>
      <c r="AQ23" s="102">
        <v>4.0000000000000001E-3</v>
      </c>
      <c r="AR23" s="103"/>
    </row>
    <row r="24" spans="1:50" x14ac:dyDescent="0.2">
      <c r="A24" s="163"/>
      <c r="B24" s="101" t="s">
        <v>80</v>
      </c>
      <c r="C24" s="102">
        <v>5.0000000000000001E-3</v>
      </c>
      <c r="D24" s="103"/>
      <c r="E24" s="102">
        <v>4.0000000000000001E-3</v>
      </c>
      <c r="F24" s="103"/>
      <c r="G24" s="102">
        <v>1.2E-2</v>
      </c>
      <c r="H24" s="103"/>
      <c r="I24" s="102">
        <v>0.01</v>
      </c>
      <c r="J24" s="103"/>
      <c r="K24" s="102">
        <v>3.0000000000000001E-3</v>
      </c>
      <c r="L24" s="103"/>
      <c r="M24" s="102">
        <v>8.9999999999999993E-3</v>
      </c>
      <c r="N24" s="103"/>
      <c r="O24" s="102">
        <v>6.0000000000000001E-3</v>
      </c>
      <c r="P24" s="103"/>
      <c r="Q24" s="102">
        <v>6.0000000000000001E-3</v>
      </c>
      <c r="R24" s="103"/>
      <c r="S24" s="102">
        <v>1E-3</v>
      </c>
      <c r="T24" s="103"/>
      <c r="U24" s="102">
        <v>5.0000000000000001E-3</v>
      </c>
      <c r="V24" s="103"/>
      <c r="W24" s="102">
        <v>5.0000000000000001E-3</v>
      </c>
      <c r="X24" s="103"/>
      <c r="Y24" s="102">
        <v>2.7E-2</v>
      </c>
      <c r="Z24" s="103"/>
      <c r="AA24" s="102">
        <v>6.0000000000000001E-3</v>
      </c>
      <c r="AB24" s="103"/>
      <c r="AC24" s="102">
        <v>1.4999999999999999E-2</v>
      </c>
      <c r="AD24" s="103"/>
      <c r="AE24" s="102">
        <v>4.0000000000000001E-3</v>
      </c>
      <c r="AF24" s="103"/>
      <c r="AG24" s="102">
        <v>1.0999999999999999E-2</v>
      </c>
      <c r="AH24" s="103"/>
      <c r="AI24" s="102">
        <v>0.01</v>
      </c>
      <c r="AJ24" s="103"/>
      <c r="AK24" s="102">
        <v>1.6E-2</v>
      </c>
      <c r="AL24" s="103"/>
      <c r="AM24" s="102">
        <v>3.0000000000000001E-3</v>
      </c>
      <c r="AN24" s="103"/>
      <c r="AO24" s="102">
        <v>3.0000000000000001E-3</v>
      </c>
      <c r="AP24" s="103"/>
      <c r="AQ24" s="102">
        <v>7.0000000000000001E-3</v>
      </c>
      <c r="AR24" s="103"/>
    </row>
    <row r="25" spans="1:50" x14ac:dyDescent="0.2">
      <c r="A25" s="163"/>
      <c r="B25" s="101" t="s">
        <v>81</v>
      </c>
      <c r="C25" s="102">
        <v>1.0999999999999999E-2</v>
      </c>
      <c r="D25" s="103"/>
      <c r="E25" s="102">
        <v>7.0000000000000001E-3</v>
      </c>
      <c r="F25" s="103"/>
      <c r="G25" s="102">
        <v>1.4999999999999999E-2</v>
      </c>
      <c r="H25" s="103"/>
      <c r="I25" s="102">
        <v>1.2999999999999999E-2</v>
      </c>
      <c r="J25" s="103"/>
      <c r="K25" s="102">
        <v>2E-3</v>
      </c>
      <c r="L25" s="103"/>
      <c r="M25" s="102">
        <v>8.0000000000000002E-3</v>
      </c>
      <c r="N25" s="103"/>
      <c r="O25" s="102">
        <v>1.4999999999999999E-2</v>
      </c>
      <c r="P25" s="103"/>
      <c r="Q25" s="102">
        <v>8.9999999999999993E-3</v>
      </c>
      <c r="R25" s="103"/>
      <c r="S25" s="102">
        <v>6.0000000000000001E-3</v>
      </c>
      <c r="T25" s="103"/>
      <c r="U25" s="102">
        <v>8.0000000000000002E-3</v>
      </c>
      <c r="V25" s="103"/>
      <c r="W25" s="102">
        <v>5.0000000000000001E-3</v>
      </c>
      <c r="X25" s="103"/>
      <c r="Y25" s="102">
        <v>0.02</v>
      </c>
      <c r="Z25" s="103"/>
      <c r="AA25" s="102">
        <v>8.0000000000000002E-3</v>
      </c>
      <c r="AB25" s="103"/>
      <c r="AC25" s="102">
        <v>4.0000000000000001E-3</v>
      </c>
      <c r="AD25" s="103"/>
      <c r="AE25" s="102">
        <v>2E-3</v>
      </c>
      <c r="AF25" s="103"/>
      <c r="AG25" s="102">
        <v>2.7E-2</v>
      </c>
      <c r="AH25" s="103"/>
      <c r="AI25" s="102">
        <v>5.0000000000000001E-3</v>
      </c>
      <c r="AJ25" s="103"/>
      <c r="AK25" s="102">
        <v>3.0000000000000001E-3</v>
      </c>
      <c r="AL25" s="103"/>
      <c r="AM25" s="102">
        <v>1.0999999999999999E-2</v>
      </c>
      <c r="AN25" s="103"/>
      <c r="AO25" s="102">
        <v>1.2E-2</v>
      </c>
      <c r="AP25" s="103"/>
      <c r="AQ25" s="102">
        <v>8.9999999999999993E-3</v>
      </c>
      <c r="AR25" s="103"/>
    </row>
    <row r="26" spans="1:50" x14ac:dyDescent="0.2">
      <c r="A26" s="163"/>
      <c r="B26" s="101" t="s">
        <v>82</v>
      </c>
      <c r="C26" s="102">
        <v>1.0999999999999999E-2</v>
      </c>
      <c r="D26" s="103"/>
      <c r="E26" s="102">
        <v>4.0000000000000001E-3</v>
      </c>
      <c r="F26" s="103"/>
      <c r="G26" s="102">
        <v>1.6E-2</v>
      </c>
      <c r="H26" s="103"/>
      <c r="I26" s="102">
        <v>1.0999999999999999E-2</v>
      </c>
      <c r="J26" s="103"/>
      <c r="K26" s="102">
        <v>1.2E-2</v>
      </c>
      <c r="L26" s="103"/>
      <c r="M26" s="102">
        <v>8.0000000000000002E-3</v>
      </c>
      <c r="N26" s="103"/>
      <c r="O26" s="102">
        <v>3.0000000000000001E-3</v>
      </c>
      <c r="P26" s="103"/>
      <c r="Q26" s="102">
        <v>4.0000000000000001E-3</v>
      </c>
      <c r="R26" s="103"/>
      <c r="S26" s="102">
        <v>1.0999999999999999E-2</v>
      </c>
      <c r="T26" s="103"/>
      <c r="U26" s="102">
        <v>7.0000000000000001E-3</v>
      </c>
      <c r="V26" s="103"/>
      <c r="W26" s="102">
        <v>6.0000000000000001E-3</v>
      </c>
      <c r="X26" s="103"/>
      <c r="Y26" s="102">
        <v>3.0000000000000001E-3</v>
      </c>
      <c r="Z26" s="103"/>
      <c r="AA26" s="102">
        <v>3.0000000000000001E-3</v>
      </c>
      <c r="AB26" s="103"/>
      <c r="AC26" s="102">
        <v>1.2E-2</v>
      </c>
      <c r="AD26" s="103"/>
      <c r="AE26" s="102">
        <v>0</v>
      </c>
      <c r="AF26" s="103"/>
      <c r="AG26" s="102">
        <v>2.4E-2</v>
      </c>
      <c r="AH26" s="103"/>
      <c r="AI26" s="102">
        <v>5.0000000000000001E-3</v>
      </c>
      <c r="AJ26" s="103"/>
      <c r="AK26" s="102">
        <v>5.0000000000000001E-3</v>
      </c>
      <c r="AL26" s="103"/>
      <c r="AM26" s="102">
        <v>4.0000000000000001E-3</v>
      </c>
      <c r="AN26" s="103"/>
      <c r="AO26" s="102">
        <v>3.0000000000000001E-3</v>
      </c>
      <c r="AP26" s="103"/>
      <c r="AQ26" s="102">
        <v>1.4E-2</v>
      </c>
      <c r="AR26" s="103"/>
    </row>
    <row r="27" spans="1:50" x14ac:dyDescent="0.2">
      <c r="A27" s="163"/>
      <c r="B27" s="101" t="s">
        <v>83</v>
      </c>
      <c r="C27" s="102">
        <v>5.0000000000000001E-3</v>
      </c>
      <c r="D27" s="103"/>
      <c r="E27" s="102">
        <v>1.2999999999999999E-2</v>
      </c>
      <c r="F27" s="103"/>
      <c r="G27" s="102">
        <v>5.9520000000000005E-4</v>
      </c>
      <c r="H27" s="103"/>
      <c r="I27" s="102">
        <v>8.9999999999999993E-3</v>
      </c>
      <c r="J27" s="103"/>
      <c r="K27" s="102">
        <v>7.0000000000000001E-3</v>
      </c>
      <c r="L27" s="103"/>
      <c r="M27" s="102">
        <v>7.0000000000000001E-3</v>
      </c>
      <c r="N27" s="103"/>
      <c r="O27" s="102">
        <v>7.0000000000000001E-3</v>
      </c>
      <c r="P27" s="103"/>
      <c r="Q27" s="102">
        <v>4.0000000000000001E-3</v>
      </c>
      <c r="R27" s="103"/>
      <c r="S27" s="102">
        <v>8.0000000000000002E-3</v>
      </c>
      <c r="T27" s="103"/>
      <c r="U27" s="102">
        <v>6.0000000000000001E-3</v>
      </c>
      <c r="V27" s="103"/>
      <c r="W27" s="102">
        <v>3.0000000000000001E-3</v>
      </c>
      <c r="X27" s="103"/>
      <c r="Y27" s="102">
        <v>1.2999999999999999E-2</v>
      </c>
      <c r="Z27" s="103"/>
      <c r="AA27" s="102">
        <v>8.0000000000000002E-3</v>
      </c>
      <c r="AB27" s="103"/>
      <c r="AC27" s="102">
        <v>6.0000000000000001E-3</v>
      </c>
      <c r="AD27" s="103"/>
      <c r="AE27" s="102">
        <v>1.4E-2</v>
      </c>
      <c r="AF27" s="103"/>
      <c r="AG27" s="102">
        <v>8.0000000000000002E-3</v>
      </c>
      <c r="AH27" s="103"/>
      <c r="AI27" s="102">
        <v>2E-3</v>
      </c>
      <c r="AJ27" s="103"/>
      <c r="AK27" s="102">
        <v>6.0000000000000001E-3</v>
      </c>
      <c r="AL27" s="103"/>
      <c r="AM27" s="102">
        <v>6.0000000000000001E-3</v>
      </c>
      <c r="AN27" s="103"/>
      <c r="AO27" s="102">
        <v>5.0000000000000001E-3</v>
      </c>
      <c r="AP27" s="103"/>
      <c r="AQ27" s="102">
        <v>1.6E-2</v>
      </c>
      <c r="AR27" s="103"/>
    </row>
    <row r="28" spans="1:50" x14ac:dyDescent="0.2">
      <c r="A28" s="163"/>
      <c r="B28" s="101" t="s">
        <v>84</v>
      </c>
      <c r="C28" s="102">
        <v>8.9999999999999993E-3</v>
      </c>
      <c r="D28" s="103"/>
      <c r="E28" s="102">
        <v>1.4999999999999999E-2</v>
      </c>
      <c r="F28" s="103"/>
      <c r="G28" s="102">
        <v>1.2999999999999999E-2</v>
      </c>
      <c r="H28" s="103"/>
      <c r="I28" s="102">
        <v>1.6E-2</v>
      </c>
      <c r="J28" s="103"/>
      <c r="K28" s="102">
        <v>4.0000000000000001E-3</v>
      </c>
      <c r="L28" s="103"/>
      <c r="M28" s="102">
        <v>0.01</v>
      </c>
      <c r="N28" s="103"/>
      <c r="O28" s="102">
        <v>1.2999999999999999E-2</v>
      </c>
      <c r="P28" s="103"/>
      <c r="Q28" s="102">
        <v>6.0000000000000001E-3</v>
      </c>
      <c r="R28" s="103"/>
      <c r="S28" s="102">
        <v>1E-3</v>
      </c>
      <c r="T28" s="103"/>
      <c r="U28" s="102">
        <v>4.0000000000000001E-3</v>
      </c>
      <c r="V28" s="103"/>
      <c r="W28" s="102">
        <v>6.0000000000000001E-3</v>
      </c>
      <c r="X28" s="103"/>
      <c r="Y28" s="102">
        <v>1.0999999999999999E-2</v>
      </c>
      <c r="Z28" s="103"/>
      <c r="AA28" s="102">
        <v>8.9999999999999993E-3</v>
      </c>
      <c r="AB28" s="103"/>
      <c r="AC28" s="102">
        <v>4.0000000000000001E-3</v>
      </c>
      <c r="AD28" s="103"/>
      <c r="AE28" s="102">
        <v>1.6E-2</v>
      </c>
      <c r="AF28" s="103"/>
      <c r="AG28" s="102">
        <v>5.0000000000000001E-3</v>
      </c>
      <c r="AH28" s="103"/>
      <c r="AI28" s="102">
        <v>1.7000000000000001E-2</v>
      </c>
      <c r="AJ28" s="103"/>
      <c r="AK28" s="102">
        <v>1.0999999999999999E-2</v>
      </c>
      <c r="AL28" s="103"/>
      <c r="AM28" s="102">
        <v>1.0999999999999999E-2</v>
      </c>
      <c r="AN28" s="103"/>
      <c r="AO28" s="102">
        <v>1.0999999999999999E-2</v>
      </c>
      <c r="AP28" s="103"/>
      <c r="AQ28" s="102">
        <v>1.0999999999999999E-2</v>
      </c>
      <c r="AR28" s="103"/>
    </row>
    <row r="29" spans="1:50" x14ac:dyDescent="0.2">
      <c r="A29" s="163"/>
      <c r="B29" s="101" t="s">
        <v>85</v>
      </c>
      <c r="C29" s="102">
        <v>8.0000000000000002E-3</v>
      </c>
      <c r="D29" s="103"/>
      <c r="E29" s="102">
        <v>1.4E-2</v>
      </c>
      <c r="F29" s="103"/>
      <c r="G29" s="102">
        <v>0.01</v>
      </c>
      <c r="H29" s="103"/>
      <c r="I29" s="102">
        <v>1.2999999999999999E-2</v>
      </c>
      <c r="J29" s="103"/>
      <c r="K29" s="102">
        <v>8.9999999999999993E-3</v>
      </c>
      <c r="L29" s="103"/>
      <c r="M29" s="102">
        <v>6.0000000000000001E-3</v>
      </c>
      <c r="N29" s="103"/>
      <c r="O29" s="102">
        <v>1.0999999999999999E-2</v>
      </c>
      <c r="P29" s="103"/>
      <c r="Q29" s="102">
        <v>4.0000000000000001E-3</v>
      </c>
      <c r="R29" s="103"/>
      <c r="S29" s="102">
        <v>1.2E-2</v>
      </c>
      <c r="T29" s="103"/>
      <c r="U29" s="102">
        <v>4.0000000000000001E-3</v>
      </c>
      <c r="V29" s="103"/>
      <c r="W29" s="102">
        <v>8.0000000000000002E-3</v>
      </c>
      <c r="X29" s="103"/>
      <c r="Y29" s="102">
        <v>4.0000000000000001E-3</v>
      </c>
      <c r="Z29" s="103"/>
      <c r="AA29" s="102">
        <v>8.9999999999999993E-3</v>
      </c>
      <c r="AB29" s="103"/>
      <c r="AC29" s="102">
        <v>1.2E-2</v>
      </c>
      <c r="AD29" s="103"/>
      <c r="AE29" s="102">
        <v>1.2999999999999999E-2</v>
      </c>
      <c r="AF29" s="103"/>
      <c r="AG29" s="102">
        <v>8.9280000000000002E-4</v>
      </c>
      <c r="AH29" s="103"/>
      <c r="AI29" s="102">
        <v>6.0000000000000001E-3</v>
      </c>
      <c r="AJ29" s="103"/>
      <c r="AK29" s="102">
        <v>1.0999999999999999E-2</v>
      </c>
      <c r="AL29" s="103"/>
      <c r="AM29" s="102">
        <v>1.2999999999999999E-2</v>
      </c>
      <c r="AN29" s="103"/>
      <c r="AO29" s="102">
        <v>8.0000000000000002E-3</v>
      </c>
      <c r="AP29" s="103"/>
      <c r="AQ29" s="102">
        <v>1.4E-2</v>
      </c>
      <c r="AR29" s="103"/>
    </row>
    <row r="30" spans="1:50" x14ac:dyDescent="0.2">
      <c r="A30" s="163"/>
      <c r="B30" s="101" t="s">
        <v>86</v>
      </c>
      <c r="C30" s="102">
        <v>0.01</v>
      </c>
      <c r="D30" s="103"/>
      <c r="E30" s="102">
        <v>0.03</v>
      </c>
      <c r="F30" s="103"/>
      <c r="G30" s="102">
        <v>1.0999999999999999E-2</v>
      </c>
      <c r="H30" s="103"/>
      <c r="I30" s="102">
        <v>1.9E-2</v>
      </c>
      <c r="J30" s="103"/>
      <c r="K30" s="102">
        <v>8.9999999999999993E-3</v>
      </c>
      <c r="L30" s="103"/>
      <c r="M30" s="102">
        <v>1.4E-2</v>
      </c>
      <c r="N30" s="103"/>
      <c r="O30" s="102">
        <v>1.2999999999999999E-2</v>
      </c>
      <c r="P30" s="103"/>
      <c r="Q30" s="102">
        <v>7.0000000000000001E-3</v>
      </c>
      <c r="R30" s="103"/>
      <c r="S30" s="102">
        <v>6.0000000000000001E-3</v>
      </c>
      <c r="T30" s="103"/>
      <c r="U30" s="102">
        <v>6.0000000000000001E-3</v>
      </c>
      <c r="V30" s="103"/>
      <c r="W30" s="102">
        <v>1.2E-2</v>
      </c>
      <c r="X30" s="103"/>
      <c r="Y30" s="102">
        <v>8.0000000000000002E-3</v>
      </c>
      <c r="Z30" s="103"/>
      <c r="AA30" s="102">
        <v>8.0000000000000002E-3</v>
      </c>
      <c r="AB30" s="103"/>
      <c r="AC30" s="102">
        <v>1.2E-2</v>
      </c>
      <c r="AD30" s="103"/>
      <c r="AE30" s="102">
        <v>1.9E-2</v>
      </c>
      <c r="AF30" s="103"/>
      <c r="AG30" s="102">
        <v>1E-3</v>
      </c>
      <c r="AH30" s="103"/>
      <c r="AI30" s="102">
        <v>8.9999999999999993E-3</v>
      </c>
      <c r="AJ30" s="103"/>
      <c r="AK30" s="102">
        <v>4.0000000000000001E-3</v>
      </c>
      <c r="AL30" s="103"/>
      <c r="AM30" s="102">
        <v>8.9999999999999993E-3</v>
      </c>
      <c r="AN30" s="103"/>
      <c r="AO30" s="102">
        <v>3.0000000000000001E-3</v>
      </c>
      <c r="AP30" s="103"/>
      <c r="AQ30" s="102">
        <v>2E-3</v>
      </c>
      <c r="AR30" s="103"/>
    </row>
    <row r="31" spans="1:50" x14ac:dyDescent="0.2">
      <c r="A31" s="163"/>
      <c r="B31" s="101" t="s">
        <v>87</v>
      </c>
      <c r="C31" s="102">
        <v>5.0000000000000001E-3</v>
      </c>
      <c r="D31" s="103"/>
      <c r="E31" s="102">
        <v>1.4999999999999999E-2</v>
      </c>
      <c r="F31" s="103"/>
      <c r="G31" s="102">
        <v>1.4999999999999999E-2</v>
      </c>
      <c r="H31" s="103"/>
      <c r="I31" s="102">
        <v>1.7999999999999999E-2</v>
      </c>
      <c r="J31" s="103"/>
      <c r="K31" s="102">
        <v>2.1000000000000001E-2</v>
      </c>
      <c r="L31" s="103"/>
      <c r="M31" s="102">
        <v>0.02</v>
      </c>
      <c r="N31" s="103"/>
      <c r="O31" s="102">
        <v>5.0000000000000001E-3</v>
      </c>
      <c r="P31" s="103"/>
      <c r="Q31" s="102">
        <v>3.0000000000000001E-3</v>
      </c>
      <c r="R31" s="103"/>
      <c r="S31" s="102">
        <v>1.2E-2</v>
      </c>
      <c r="T31" s="103"/>
      <c r="U31" s="102">
        <v>4.0000000000000001E-3</v>
      </c>
      <c r="V31" s="103"/>
      <c r="W31" s="102">
        <v>8.9999999999999993E-3</v>
      </c>
      <c r="X31" s="103"/>
      <c r="Y31" s="102">
        <v>1.2999999999999999E-2</v>
      </c>
      <c r="Z31" s="103"/>
      <c r="AA31" s="102">
        <v>2.9000000000000001E-2</v>
      </c>
      <c r="AB31" s="103"/>
      <c r="AC31" s="102">
        <v>4.0000000000000001E-3</v>
      </c>
      <c r="AD31" s="103"/>
      <c r="AE31" s="102">
        <v>0.01</v>
      </c>
      <c r="AF31" s="103"/>
      <c r="AG31" s="102">
        <v>8.0000000000000002E-3</v>
      </c>
      <c r="AH31" s="103"/>
      <c r="AI31" s="102">
        <v>5.0000000000000001E-3</v>
      </c>
      <c r="AJ31" s="103"/>
      <c r="AK31" s="102">
        <v>1.0999999999999999E-2</v>
      </c>
      <c r="AL31" s="103"/>
      <c r="AM31" s="102">
        <v>1.7999999999999999E-2</v>
      </c>
      <c r="AN31" s="103"/>
      <c r="AO31" s="102">
        <v>1.9E-2</v>
      </c>
      <c r="AP31" s="103"/>
      <c r="AQ31" s="102">
        <v>1.4E-2</v>
      </c>
      <c r="AR31" s="103"/>
    </row>
    <row r="32" spans="1:50" x14ac:dyDescent="0.2">
      <c r="A32" s="162" t="s">
        <v>93</v>
      </c>
      <c r="B32" s="105" t="s">
        <v>88</v>
      </c>
      <c r="C32" s="106">
        <v>2.1000000000000001E-2</v>
      </c>
      <c r="D32" s="107">
        <v>2.8000000000000001E-2</v>
      </c>
      <c r="E32" s="106">
        <v>2.3E-2</v>
      </c>
      <c r="F32" s="107">
        <v>3.6999999999999998E-2</v>
      </c>
      <c r="G32" s="106">
        <v>0.02</v>
      </c>
      <c r="H32" s="107">
        <v>3.5999999999999997E-2</v>
      </c>
      <c r="I32" s="106">
        <v>2.5999999999999999E-2</v>
      </c>
      <c r="J32" s="107">
        <v>0.03</v>
      </c>
      <c r="K32" s="106">
        <v>2.3E-2</v>
      </c>
      <c r="L32" s="107">
        <v>6.0000000000000001E-3</v>
      </c>
      <c r="M32" s="106">
        <v>8.9999999999999993E-3</v>
      </c>
      <c r="N32" s="107">
        <v>2.1000000000000001E-2</v>
      </c>
      <c r="O32" s="106">
        <v>4.0000000000000001E-3</v>
      </c>
      <c r="P32" s="107">
        <v>2.1999999999999999E-2</v>
      </c>
      <c r="Q32" s="106">
        <v>1.0999999999999999E-2</v>
      </c>
      <c r="R32" s="107">
        <v>0.03</v>
      </c>
      <c r="S32" s="106">
        <v>1.7999999999999999E-2</v>
      </c>
      <c r="T32" s="107">
        <v>1.7000000000000001E-2</v>
      </c>
      <c r="U32" s="106">
        <v>1.2E-2</v>
      </c>
      <c r="V32" s="107">
        <v>0.03</v>
      </c>
      <c r="W32" s="106">
        <v>1.2E-2</v>
      </c>
      <c r="X32" s="107">
        <v>3.0000000000000001E-3</v>
      </c>
      <c r="Y32" s="106">
        <v>4.0000000000000001E-3</v>
      </c>
      <c r="Z32" s="107">
        <v>1.0999999999999999E-2</v>
      </c>
      <c r="AA32" s="106">
        <v>0.02</v>
      </c>
      <c r="AB32" s="107">
        <v>1.7999999999999999E-2</v>
      </c>
      <c r="AC32" s="106">
        <v>1.4999999999999999E-2</v>
      </c>
      <c r="AD32" s="107">
        <v>1.7000000000000001E-2</v>
      </c>
      <c r="AE32" s="106">
        <v>1.9E-2</v>
      </c>
      <c r="AF32" s="107">
        <v>3.4000000000000002E-2</v>
      </c>
      <c r="AG32" s="106">
        <v>1.6E-2</v>
      </c>
      <c r="AH32" s="107">
        <v>2.5000000000000001E-2</v>
      </c>
      <c r="AI32" s="106">
        <v>0.03</v>
      </c>
      <c r="AJ32" s="107">
        <v>2.4E-2</v>
      </c>
      <c r="AK32" s="106">
        <v>1.2999999999999999E-2</v>
      </c>
      <c r="AL32" s="107">
        <v>3.5000000000000003E-2</v>
      </c>
      <c r="AM32" s="106">
        <v>8.0000000000000002E-3</v>
      </c>
      <c r="AN32" s="107">
        <v>2.9000000000000001E-2</v>
      </c>
      <c r="AO32" s="106">
        <v>1.6E-2</v>
      </c>
      <c r="AP32" s="107">
        <v>4.3999999999999997E-2</v>
      </c>
      <c r="AQ32" s="106">
        <v>1.7000000000000001E-2</v>
      </c>
      <c r="AR32" s="107">
        <v>0.03</v>
      </c>
    </row>
    <row r="33" spans="1:44" x14ac:dyDescent="0.2">
      <c r="A33" s="162"/>
      <c r="B33" s="105" t="s">
        <v>89</v>
      </c>
      <c r="C33" s="106">
        <v>2.5999999999999999E-2</v>
      </c>
      <c r="D33" s="107">
        <v>2.9000000000000001E-2</v>
      </c>
      <c r="E33" s="106">
        <v>0.03</v>
      </c>
      <c r="F33" s="107">
        <v>2.5999999999999999E-2</v>
      </c>
      <c r="G33" s="106">
        <v>3.4000000000000002E-2</v>
      </c>
      <c r="H33" s="107">
        <v>3.2000000000000001E-2</v>
      </c>
      <c r="I33" s="106">
        <v>3.5999999999999997E-2</v>
      </c>
      <c r="J33" s="107">
        <v>4.9000000000000002E-2</v>
      </c>
      <c r="K33" s="106">
        <v>6.2E-2</v>
      </c>
      <c r="L33" s="107">
        <v>2.7E-2</v>
      </c>
      <c r="M33" s="106">
        <v>2.8000000000000001E-2</v>
      </c>
      <c r="N33" s="107">
        <v>4.4999999999999998E-2</v>
      </c>
      <c r="O33" s="106">
        <v>0.02</v>
      </c>
      <c r="P33" s="107">
        <v>4.8000000000000001E-2</v>
      </c>
      <c r="Q33" s="106">
        <v>2.4E-2</v>
      </c>
      <c r="R33" s="107">
        <v>1.4E-2</v>
      </c>
      <c r="S33" s="106">
        <v>1.6E-2</v>
      </c>
      <c r="T33" s="107">
        <v>2.1000000000000001E-2</v>
      </c>
      <c r="U33" s="106">
        <v>1.6E-2</v>
      </c>
      <c r="V33" s="107">
        <v>5.0000000000000001E-3</v>
      </c>
      <c r="W33" s="106">
        <v>1.7000000000000001E-2</v>
      </c>
      <c r="X33" s="107">
        <v>3.5999999999999997E-2</v>
      </c>
      <c r="Y33" s="106">
        <v>2.5000000000000001E-2</v>
      </c>
      <c r="Z33" s="107">
        <v>3.9E-2</v>
      </c>
      <c r="AA33" s="106">
        <v>8.0000000000000002E-3</v>
      </c>
      <c r="AB33" s="107">
        <v>2.1999999999999999E-2</v>
      </c>
      <c r="AC33" s="106">
        <v>2.5000000000000001E-2</v>
      </c>
      <c r="AD33" s="107">
        <v>2.5999999999999999E-2</v>
      </c>
      <c r="AE33" s="106">
        <v>2.9000000000000001E-2</v>
      </c>
      <c r="AF33" s="107">
        <v>2.9000000000000001E-2</v>
      </c>
      <c r="AG33" s="106">
        <v>1.9E-2</v>
      </c>
      <c r="AH33" s="107">
        <v>1.6E-2</v>
      </c>
      <c r="AI33" s="106">
        <v>2.5999999999999999E-2</v>
      </c>
      <c r="AJ33" s="107">
        <v>3.5000000000000003E-2</v>
      </c>
      <c r="AK33" s="106">
        <v>1.4999999999999999E-2</v>
      </c>
      <c r="AL33" s="107">
        <v>2.4E-2</v>
      </c>
      <c r="AM33" s="106">
        <v>1.0999999999999999E-2</v>
      </c>
      <c r="AN33" s="107">
        <v>1.2999999999999999E-2</v>
      </c>
      <c r="AO33" s="106">
        <v>1.7999999999999999E-2</v>
      </c>
      <c r="AP33" s="107">
        <v>1.4999999999999999E-2</v>
      </c>
      <c r="AQ33" s="106">
        <v>1.7999999999999999E-2</v>
      </c>
      <c r="AR33" s="107">
        <v>1.4E-2</v>
      </c>
    </row>
    <row r="34" spans="1:44" x14ac:dyDescent="0.2">
      <c r="A34" s="162"/>
      <c r="B34" s="105" t="s">
        <v>90</v>
      </c>
      <c r="C34" s="106">
        <v>2.5999999999999999E-2</v>
      </c>
      <c r="D34" s="107">
        <v>2.1000000000000001E-2</v>
      </c>
      <c r="E34" s="106">
        <v>2.8000000000000001E-2</v>
      </c>
      <c r="F34" s="107">
        <v>1.7999999999999999E-2</v>
      </c>
      <c r="G34" s="106">
        <v>1.7999999999999999E-2</v>
      </c>
      <c r="H34" s="107">
        <v>2.5999999999999999E-2</v>
      </c>
      <c r="I34" s="106">
        <v>3.4000000000000002E-2</v>
      </c>
      <c r="J34" s="107">
        <v>3.4000000000000002E-2</v>
      </c>
      <c r="K34" s="106">
        <v>3.2000000000000001E-2</v>
      </c>
      <c r="L34" s="107">
        <v>3.1E-2</v>
      </c>
      <c r="M34" s="106">
        <v>2.8000000000000001E-2</v>
      </c>
      <c r="N34" s="107">
        <v>3.3000000000000002E-2</v>
      </c>
      <c r="O34" s="106">
        <v>3.7999999999999999E-2</v>
      </c>
      <c r="P34" s="107">
        <v>2.7E-2</v>
      </c>
      <c r="Q34" s="106">
        <v>1.2999999999999999E-2</v>
      </c>
      <c r="R34" s="107">
        <v>1.9E-2</v>
      </c>
      <c r="S34" s="106">
        <v>1.6E-2</v>
      </c>
      <c r="T34" s="107">
        <v>2.7E-2</v>
      </c>
      <c r="U34" s="106">
        <v>2.1999999999999999E-2</v>
      </c>
      <c r="V34" s="107">
        <v>1.0999999999999999E-2</v>
      </c>
      <c r="W34" s="106">
        <v>1.6E-2</v>
      </c>
      <c r="X34" s="107">
        <v>1.7999999999999999E-2</v>
      </c>
      <c r="Y34" s="106">
        <v>1.4999999999999999E-2</v>
      </c>
      <c r="Z34" s="107">
        <v>2.5999999999999999E-2</v>
      </c>
      <c r="AA34" s="106">
        <v>3.1E-2</v>
      </c>
      <c r="AB34" s="107">
        <v>2.4E-2</v>
      </c>
      <c r="AC34" s="106">
        <v>3.4000000000000002E-2</v>
      </c>
      <c r="AD34" s="107">
        <v>2.7E-2</v>
      </c>
      <c r="AE34" s="106">
        <v>3.1E-2</v>
      </c>
      <c r="AF34" s="107">
        <v>2.9000000000000001E-2</v>
      </c>
      <c r="AG34" s="106">
        <v>1.2999999999999999E-2</v>
      </c>
      <c r="AH34" s="107">
        <v>3.5000000000000003E-2</v>
      </c>
      <c r="AI34" s="106">
        <v>1.6E-2</v>
      </c>
      <c r="AJ34" s="107">
        <v>2.1999999999999999E-2</v>
      </c>
      <c r="AK34" s="106">
        <v>2.8000000000000001E-2</v>
      </c>
      <c r="AL34" s="107">
        <v>2.3E-2</v>
      </c>
      <c r="AM34" s="106">
        <v>2.8000000000000001E-2</v>
      </c>
      <c r="AN34" s="107">
        <v>3.5000000000000003E-2</v>
      </c>
      <c r="AO34" s="106">
        <v>1.6E-2</v>
      </c>
      <c r="AP34" s="107">
        <v>1.4999999999999999E-2</v>
      </c>
      <c r="AQ34" s="106">
        <v>1.7999999999999999E-2</v>
      </c>
      <c r="AR34" s="107">
        <v>8.0000000000000002E-3</v>
      </c>
    </row>
    <row r="35" spans="1:44" x14ac:dyDescent="0.2">
      <c r="A35" s="162"/>
      <c r="B35" s="108" t="s">
        <v>91</v>
      </c>
      <c r="C35" s="109">
        <v>2.5000000000000001E-2</v>
      </c>
      <c r="D35" s="110">
        <v>2.1999999999999999E-2</v>
      </c>
      <c r="E35" s="109">
        <v>2.5000000000000001E-2</v>
      </c>
      <c r="F35" s="110">
        <v>3.3000000000000002E-2</v>
      </c>
      <c r="G35" s="109">
        <v>1.9E-2</v>
      </c>
      <c r="H35" s="110">
        <v>1.9E-2</v>
      </c>
      <c r="I35" s="109">
        <v>3.5000000000000003E-2</v>
      </c>
      <c r="J35" s="110">
        <v>1.4999999999999999E-2</v>
      </c>
      <c r="K35" s="109">
        <v>1.7999999999999999E-2</v>
      </c>
      <c r="L35" s="110">
        <v>0.03</v>
      </c>
      <c r="M35" s="109">
        <v>2.5000000000000001E-2</v>
      </c>
      <c r="N35" s="110">
        <v>2.4E-2</v>
      </c>
      <c r="O35" s="109">
        <v>2.1999999999999999E-2</v>
      </c>
      <c r="P35" s="110">
        <v>2.3E-2</v>
      </c>
      <c r="Q35" s="109">
        <v>1.0999999999999999E-2</v>
      </c>
      <c r="R35" s="110">
        <v>1.4E-2</v>
      </c>
      <c r="S35" s="109">
        <v>1.4E-2</v>
      </c>
      <c r="T35" s="110">
        <v>1.7999999999999999E-2</v>
      </c>
      <c r="U35" s="109">
        <v>1.7999999999999999E-2</v>
      </c>
      <c r="V35" s="110">
        <v>1.4999999999999999E-2</v>
      </c>
      <c r="W35" s="109">
        <v>2.1000000000000001E-2</v>
      </c>
      <c r="X35" s="110">
        <v>2.3E-2</v>
      </c>
      <c r="Y35" s="109">
        <v>1.2E-2</v>
      </c>
      <c r="Z35" s="110">
        <v>2.9000000000000001E-2</v>
      </c>
      <c r="AA35" s="109">
        <v>2.7E-2</v>
      </c>
      <c r="AB35" s="110">
        <v>2.8000000000000001E-2</v>
      </c>
      <c r="AC35" s="109">
        <v>2.7E-2</v>
      </c>
      <c r="AD35" s="110">
        <v>3.2000000000000001E-2</v>
      </c>
      <c r="AE35" s="109">
        <v>2.9000000000000001E-2</v>
      </c>
      <c r="AF35" s="110">
        <v>2.5000000000000001E-2</v>
      </c>
      <c r="AG35" s="109">
        <v>3.5000000000000003E-2</v>
      </c>
      <c r="AH35" s="110">
        <v>3.5999999999999997E-2</v>
      </c>
      <c r="AI35" s="109">
        <v>1.9E-2</v>
      </c>
      <c r="AJ35" s="110">
        <v>2.3E-2</v>
      </c>
      <c r="AK35" s="109">
        <v>1.7999999999999999E-2</v>
      </c>
      <c r="AL35" s="110">
        <v>1.9E-2</v>
      </c>
      <c r="AM35" s="109">
        <v>2.8000000000000001E-2</v>
      </c>
      <c r="AN35" s="110">
        <v>2.1000000000000001E-2</v>
      </c>
      <c r="AO35" s="109">
        <v>2.3E-2</v>
      </c>
      <c r="AP35" s="110">
        <v>1.7000000000000001E-2</v>
      </c>
      <c r="AQ35" s="109">
        <v>1.6E-2</v>
      </c>
      <c r="AR35" s="110">
        <v>1.2E-2</v>
      </c>
    </row>
    <row r="36" spans="1:44" x14ac:dyDescent="0.2"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</row>
    <row r="41" spans="1:44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</row>
    <row r="42" spans="1:44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</row>
    <row r="43" spans="1:44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</row>
    <row r="44" spans="1:44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</row>
    <row r="45" spans="1:44" x14ac:dyDescent="0.2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</row>
    <row r="46" spans="1:44" x14ac:dyDescent="0.2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</row>
    <row r="47" spans="1:44" x14ac:dyDescent="0.2">
      <c r="A47" s="111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</row>
    <row r="48" spans="1:44" x14ac:dyDescent="0.2">
      <c r="A48" s="111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</row>
    <row r="49" spans="1:43" x14ac:dyDescent="0.2">
      <c r="A49" s="111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</row>
    <row r="50" spans="1:43" x14ac:dyDescent="0.2">
      <c r="A50" s="111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</row>
    <row r="51" spans="1:43" x14ac:dyDescent="0.2">
      <c r="A51" s="111"/>
      <c r="B51" s="15"/>
      <c r="C51" s="15"/>
      <c r="D51" s="112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</row>
    <row r="52" spans="1:43" x14ac:dyDescent="0.2">
      <c r="A52" s="111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</row>
    <row r="53" spans="1:43" x14ac:dyDescent="0.2">
      <c r="A53" s="111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12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</row>
    <row r="54" spans="1:43" x14ac:dyDescent="0.2">
      <c r="A54" s="111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3" x14ac:dyDescent="0.2">
      <c r="A55" s="111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</row>
    <row r="56" spans="1:43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  <row r="57" spans="1:43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43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</row>
    <row r="59" spans="1:43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</row>
    <row r="60" spans="1:43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</row>
    <row r="61" spans="1:43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</row>
    <row r="62" spans="1:43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</row>
    <row r="63" spans="1:43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</row>
    <row r="64" spans="1:43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</row>
    <row r="65" spans="1:43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</row>
  </sheetData>
  <mergeCells count="69">
    <mergeCell ref="A5:A13"/>
    <mergeCell ref="A14:A17"/>
    <mergeCell ref="C4:D4"/>
    <mergeCell ref="E4:F4"/>
    <mergeCell ref="G4:H4"/>
    <mergeCell ref="AC4:AD4"/>
    <mergeCell ref="K4:L4"/>
    <mergeCell ref="C3:L3"/>
    <mergeCell ref="M4:N4"/>
    <mergeCell ref="O4:P4"/>
    <mergeCell ref="Q4:R4"/>
    <mergeCell ref="S4:T4"/>
    <mergeCell ref="I4:J4"/>
    <mergeCell ref="U4:V4"/>
    <mergeCell ref="M3:V3"/>
    <mergeCell ref="W4:X4"/>
    <mergeCell ref="Y4:Z4"/>
    <mergeCell ref="AA4:AB4"/>
    <mergeCell ref="AG4:AH4"/>
    <mergeCell ref="AI4:AJ4"/>
    <mergeCell ref="AK4:AL4"/>
    <mergeCell ref="AM4:AN4"/>
    <mergeCell ref="AG3:AN3"/>
    <mergeCell ref="C2:AX2"/>
    <mergeCell ref="C1:AX1"/>
    <mergeCell ref="A45:AQ45"/>
    <mergeCell ref="A46:G46"/>
    <mergeCell ref="H46:O46"/>
    <mergeCell ref="P46:Y46"/>
    <mergeCell ref="Z46:AG46"/>
    <mergeCell ref="AH46:AQ46"/>
    <mergeCell ref="AO4:AP4"/>
    <mergeCell ref="AQ4:AR4"/>
    <mergeCell ref="AS4:AT4"/>
    <mergeCell ref="AU4:AV4"/>
    <mergeCell ref="AW4:AX4"/>
    <mergeCell ref="AO3:AX3"/>
    <mergeCell ref="AE4:AF4"/>
    <mergeCell ref="W3:AF3"/>
    <mergeCell ref="C21:H21"/>
    <mergeCell ref="A23:A31"/>
    <mergeCell ref="I22:J22"/>
    <mergeCell ref="K22:L22"/>
    <mergeCell ref="M22:N22"/>
    <mergeCell ref="Q22:R22"/>
    <mergeCell ref="S22:T22"/>
    <mergeCell ref="U22:V22"/>
    <mergeCell ref="W22:X22"/>
    <mergeCell ref="A32:A35"/>
    <mergeCell ref="C22:D22"/>
    <mergeCell ref="E22:F22"/>
    <mergeCell ref="G22:H22"/>
    <mergeCell ref="O22:P22"/>
    <mergeCell ref="C19:AR19"/>
    <mergeCell ref="C20:AR20"/>
    <mergeCell ref="AI22:AJ22"/>
    <mergeCell ref="AK22:AL22"/>
    <mergeCell ref="AM22:AN22"/>
    <mergeCell ref="AO22:AP22"/>
    <mergeCell ref="AQ22:AR22"/>
    <mergeCell ref="AI21:AR21"/>
    <mergeCell ref="Y22:Z22"/>
    <mergeCell ref="Q21:Z21"/>
    <mergeCell ref="AA22:AB22"/>
    <mergeCell ref="AC22:AD22"/>
    <mergeCell ref="AE22:AF22"/>
    <mergeCell ref="AG22:AH22"/>
    <mergeCell ref="AA21:AH21"/>
    <mergeCell ref="I21:P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Figure 1c</vt:lpstr>
      <vt:lpstr>Figure 1e</vt:lpstr>
      <vt:lpstr>Figure 1g, S4a and S4b</vt:lpstr>
      <vt:lpstr>Figure 2c</vt:lpstr>
      <vt:lpstr>Figure 3a</vt:lpstr>
      <vt:lpstr>Figure 3b</vt:lpstr>
      <vt:lpstr>Figure 3d</vt:lpstr>
      <vt:lpstr>Figure 3e</vt:lpstr>
      <vt:lpstr>Figure 4b</vt:lpstr>
      <vt:lpstr>Figure 4d</vt:lpstr>
      <vt:lpstr>Figure 4f and g</vt:lpstr>
      <vt:lpstr>Figure 4h</vt:lpstr>
      <vt:lpstr>Figure 5c</vt:lpstr>
      <vt:lpstr>Figure 5e</vt:lpstr>
      <vt:lpstr>Figure 5g</vt:lpstr>
      <vt:lpstr>Figure 5i</vt:lpstr>
      <vt:lpstr>Figure S1b</vt:lpstr>
      <vt:lpstr>Figure S1d</vt:lpstr>
      <vt:lpstr>Figure S2a</vt:lpstr>
      <vt:lpstr>Figure S2b</vt:lpstr>
      <vt:lpstr>Figure S2e</vt:lpstr>
      <vt:lpstr>Figure S3b</vt:lpstr>
      <vt:lpstr>Figure S5c and d</vt:lpstr>
      <vt:lpstr>Figure S5e and f</vt:lpstr>
      <vt:lpstr>Figure S5h</vt:lpstr>
      <vt:lpstr>Figure S6a and c</vt:lpstr>
      <vt:lpstr>Figure S6b and d</vt:lpstr>
      <vt:lpstr>Figure S8a</vt:lpstr>
      <vt:lpstr>Figure S8b</vt:lpstr>
      <vt:lpstr>Figure S8d</vt:lpstr>
      <vt:lpstr>Figure S8e</vt:lpstr>
      <vt:lpstr>Figure S8g and S8h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Gomes Paim Lia Mara</dc:creator>
  <cp:lastModifiedBy>Gomes Paim Lia Mara</cp:lastModifiedBy>
  <dcterms:created xsi:type="dcterms:W3CDTF">2019-03-24T14:47:31Z</dcterms:created>
  <dcterms:modified xsi:type="dcterms:W3CDTF">2019-10-09T14:27:01Z</dcterms:modified>
</cp:coreProperties>
</file>