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5" windowWidth="22995" windowHeight="9075" firstSheet="26" activeTab="34"/>
  </bookViews>
  <sheets>
    <sheet name="Figue 1a" sheetId="1" r:id="rId1"/>
    <sheet name="Figure 2a" sheetId="2" r:id="rId2"/>
    <sheet name="Figure 2b" sheetId="3" r:id="rId3"/>
    <sheet name="Figure 2c" sheetId="5" r:id="rId4"/>
    <sheet name="Figure 2d" sheetId="6" r:id="rId5"/>
    <sheet name="Figure 2e" sheetId="7" r:id="rId6"/>
    <sheet name="Figure 2f" sheetId="8" r:id="rId7"/>
    <sheet name="Figure 2g" sheetId="9" r:id="rId8"/>
    <sheet name="Figure 2h" sheetId="10" r:id="rId9"/>
    <sheet name="Figure 3a" sheetId="11" r:id="rId10"/>
    <sheet name="Figure 3b" sheetId="12" r:id="rId11"/>
    <sheet name="Figure 3c" sheetId="13" r:id="rId12"/>
    <sheet name="Figure 4c" sheetId="14" r:id="rId13"/>
    <sheet name="Figure 4e" sheetId="16" r:id="rId14"/>
    <sheet name="Figure 4f" sheetId="17" r:id="rId15"/>
    <sheet name="Figure 5e" sheetId="19" r:id="rId16"/>
    <sheet name="Figure 7c" sheetId="20" r:id="rId17"/>
    <sheet name="Figure 7d" sheetId="21" r:id="rId18"/>
    <sheet name="Figure 7f" sheetId="22" r:id="rId19"/>
    <sheet name="Figure 7g" sheetId="23" r:id="rId20"/>
    <sheet name="Figure 7h" sheetId="24" r:id="rId21"/>
    <sheet name="Figure 7i" sheetId="25" r:id="rId22"/>
    <sheet name="Figure 8e " sheetId="26" r:id="rId23"/>
    <sheet name="Figure 8f" sheetId="27" r:id="rId24"/>
    <sheet name="Figure 8g" sheetId="28" r:id="rId25"/>
    <sheet name="Figure 8h" sheetId="29" r:id="rId26"/>
    <sheet name="Figure 8i" sheetId="30" r:id="rId27"/>
    <sheet name="Figure 8j" sheetId="31" r:id="rId28"/>
    <sheet name="Figure 8k" sheetId="32" r:id="rId29"/>
    <sheet name="Suppl. Fig. S1" sheetId="33" r:id="rId30"/>
    <sheet name="Suppl. Fig. S3e" sheetId="34" r:id="rId31"/>
    <sheet name="Suppl. Fig. S3g" sheetId="35" r:id="rId32"/>
    <sheet name="Supple. Fig.S8d" sheetId="36" r:id="rId33"/>
    <sheet name="Suppl. Fig. S8e" sheetId="37" r:id="rId34"/>
    <sheet name="Suppl. Fig. S10c" sheetId="38" r:id="rId35"/>
    <sheet name="Suppl. Fig. S10d" sheetId="39" r:id="rId36"/>
    <sheet name="Suppl. Fig. S10e" sheetId="40" r:id="rId37"/>
    <sheet name="Suppl. Fig. S11c" sheetId="41" r:id="rId38"/>
    <sheet name="Suppl. Fig. S11d" sheetId="42" r:id="rId39"/>
    <sheet name="Suppl. Fig. S12c" sheetId="43" r:id="rId40"/>
    <sheet name="Suppl.Fig. S12d" sheetId="44" r:id="rId41"/>
    <sheet name="Suppl. Fig. S13a" sheetId="45" r:id="rId42"/>
    <sheet name="Sheet1" sheetId="46" r:id="rId43"/>
  </sheets>
  <calcPr calcId="145621"/>
</workbook>
</file>

<file path=xl/calcChain.xml><?xml version="1.0" encoding="utf-8"?>
<calcChain xmlns="http://schemas.openxmlformats.org/spreadsheetml/2006/main">
  <c r="C36" i="5" l="1"/>
  <c r="B36" i="5"/>
  <c r="C35" i="5"/>
  <c r="B35" i="5"/>
  <c r="C25" i="5"/>
  <c r="B25" i="5"/>
  <c r="C24" i="5"/>
  <c r="B24" i="5"/>
  <c r="C18" i="5"/>
  <c r="B18" i="5"/>
  <c r="C17" i="5"/>
  <c r="B17" i="5"/>
  <c r="C11" i="5"/>
  <c r="B11" i="5"/>
  <c r="C10" i="5"/>
  <c r="B10" i="5"/>
  <c r="L36" i="1" l="1"/>
  <c r="J69" i="1"/>
  <c r="J103" i="1"/>
  <c r="J70" i="1"/>
  <c r="J104" i="1"/>
  <c r="J71" i="1"/>
  <c r="J105" i="1"/>
  <c r="J140" i="1"/>
  <c r="L22" i="1"/>
  <c r="J55" i="1"/>
  <c r="J89" i="1"/>
  <c r="J56" i="1"/>
  <c r="J90" i="1"/>
  <c r="J116" i="1"/>
  <c r="J175" i="1"/>
  <c r="I69" i="1"/>
  <c r="I103" i="1"/>
  <c r="I70" i="1"/>
  <c r="I104" i="1"/>
  <c r="I71" i="1"/>
  <c r="I105" i="1"/>
  <c r="I140" i="1"/>
  <c r="I55" i="1"/>
  <c r="I89" i="1"/>
  <c r="I56" i="1"/>
  <c r="I90" i="1"/>
  <c r="I116" i="1"/>
  <c r="I175" i="1"/>
  <c r="H69" i="1"/>
  <c r="H103" i="1"/>
  <c r="H70" i="1"/>
  <c r="H104" i="1"/>
  <c r="H71" i="1"/>
  <c r="H105" i="1"/>
  <c r="H140" i="1"/>
  <c r="H55" i="1"/>
  <c r="H89" i="1"/>
  <c r="H56" i="1"/>
  <c r="H90" i="1"/>
  <c r="H116" i="1"/>
  <c r="H175" i="1"/>
  <c r="G69" i="1"/>
  <c r="G103" i="1"/>
  <c r="G70" i="1"/>
  <c r="G104" i="1"/>
  <c r="G71" i="1"/>
  <c r="G105" i="1"/>
  <c r="G140" i="1"/>
  <c r="G55" i="1"/>
  <c r="G89" i="1"/>
  <c r="G56" i="1"/>
  <c r="G90" i="1"/>
  <c r="G116" i="1"/>
  <c r="G175" i="1"/>
  <c r="F69" i="1"/>
  <c r="F103" i="1"/>
  <c r="F70" i="1"/>
  <c r="F104" i="1"/>
  <c r="F71" i="1"/>
  <c r="F105" i="1"/>
  <c r="F140" i="1"/>
  <c r="F55" i="1"/>
  <c r="F89" i="1"/>
  <c r="F56" i="1"/>
  <c r="F90" i="1"/>
  <c r="F116" i="1"/>
  <c r="F175" i="1"/>
  <c r="E69" i="1"/>
  <c r="E103" i="1"/>
  <c r="E70" i="1"/>
  <c r="E104" i="1"/>
  <c r="E71" i="1"/>
  <c r="E105" i="1"/>
  <c r="E140" i="1"/>
  <c r="E55" i="1"/>
  <c r="E89" i="1"/>
  <c r="E56" i="1"/>
  <c r="E90" i="1"/>
  <c r="E116" i="1"/>
  <c r="E175" i="1"/>
  <c r="D69" i="1"/>
  <c r="D103" i="1"/>
  <c r="D70" i="1"/>
  <c r="D104" i="1"/>
  <c r="D71" i="1"/>
  <c r="D105" i="1"/>
  <c r="D140" i="1"/>
  <c r="D55" i="1"/>
  <c r="D89" i="1"/>
  <c r="D56" i="1"/>
  <c r="D90" i="1"/>
  <c r="D116" i="1"/>
  <c r="D175" i="1"/>
  <c r="C69" i="1"/>
  <c r="C103" i="1"/>
  <c r="C70" i="1"/>
  <c r="C104" i="1"/>
  <c r="C71" i="1"/>
  <c r="C105" i="1"/>
  <c r="C140" i="1"/>
  <c r="C55" i="1"/>
  <c r="C89" i="1"/>
  <c r="C56" i="1"/>
  <c r="C90" i="1"/>
  <c r="C116" i="1"/>
  <c r="C175" i="1"/>
  <c r="B69" i="1"/>
  <c r="B103" i="1"/>
  <c r="B70" i="1"/>
  <c r="B104" i="1"/>
  <c r="B71" i="1"/>
  <c r="B105" i="1"/>
  <c r="B140" i="1"/>
  <c r="B55" i="1"/>
  <c r="B89" i="1"/>
  <c r="B56" i="1"/>
  <c r="B90" i="1"/>
  <c r="B116" i="1"/>
  <c r="B175" i="1"/>
  <c r="L34" i="1"/>
  <c r="J67" i="1"/>
  <c r="J101" i="1"/>
  <c r="J68" i="1"/>
  <c r="J102" i="1"/>
  <c r="J139" i="1"/>
  <c r="J174" i="1"/>
  <c r="I67" i="1"/>
  <c r="I101" i="1"/>
  <c r="I68" i="1"/>
  <c r="I102" i="1"/>
  <c r="I139" i="1"/>
  <c r="I174" i="1"/>
  <c r="H67" i="1"/>
  <c r="H101" i="1"/>
  <c r="H68" i="1"/>
  <c r="H102" i="1"/>
  <c r="H139" i="1"/>
  <c r="H174" i="1"/>
  <c r="G67" i="1"/>
  <c r="G101" i="1"/>
  <c r="G68" i="1"/>
  <c r="G102" i="1"/>
  <c r="G139" i="1"/>
  <c r="G174" i="1"/>
  <c r="F67" i="1"/>
  <c r="F101" i="1"/>
  <c r="F68" i="1"/>
  <c r="F102" i="1"/>
  <c r="F139" i="1"/>
  <c r="F174" i="1"/>
  <c r="E67" i="1"/>
  <c r="E101" i="1"/>
  <c r="E68" i="1"/>
  <c r="E102" i="1"/>
  <c r="E139" i="1"/>
  <c r="E174" i="1"/>
  <c r="D67" i="1"/>
  <c r="D101" i="1"/>
  <c r="D68" i="1"/>
  <c r="D102" i="1"/>
  <c r="D139" i="1"/>
  <c r="D174" i="1"/>
  <c r="C67" i="1"/>
  <c r="C101" i="1"/>
  <c r="C68" i="1"/>
  <c r="C102" i="1"/>
  <c r="C139" i="1"/>
  <c r="C174" i="1"/>
  <c r="B67" i="1"/>
  <c r="B101" i="1"/>
  <c r="B68" i="1"/>
  <c r="B102" i="1"/>
  <c r="B139" i="1"/>
  <c r="B174" i="1"/>
  <c r="L32" i="1"/>
  <c r="J65" i="1"/>
  <c r="J99" i="1"/>
  <c r="J66" i="1"/>
  <c r="J100" i="1"/>
  <c r="J138" i="1"/>
  <c r="J173" i="1"/>
  <c r="I65" i="1"/>
  <c r="I99" i="1"/>
  <c r="I66" i="1"/>
  <c r="I100" i="1"/>
  <c r="I138" i="1"/>
  <c r="I173" i="1"/>
  <c r="H65" i="1"/>
  <c r="H99" i="1"/>
  <c r="H66" i="1"/>
  <c r="H100" i="1"/>
  <c r="H138" i="1"/>
  <c r="H173" i="1"/>
  <c r="G65" i="1"/>
  <c r="G99" i="1"/>
  <c r="G66" i="1"/>
  <c r="G100" i="1"/>
  <c r="G138" i="1"/>
  <c r="G173" i="1"/>
  <c r="F65" i="1"/>
  <c r="F99" i="1"/>
  <c r="F66" i="1"/>
  <c r="F100" i="1"/>
  <c r="F138" i="1"/>
  <c r="F173" i="1"/>
  <c r="E65" i="1"/>
  <c r="E99" i="1"/>
  <c r="E66" i="1"/>
  <c r="E100" i="1"/>
  <c r="E138" i="1"/>
  <c r="E173" i="1"/>
  <c r="D65" i="1"/>
  <c r="D99" i="1"/>
  <c r="D66" i="1"/>
  <c r="D100" i="1"/>
  <c r="D138" i="1"/>
  <c r="D173" i="1"/>
  <c r="C65" i="1"/>
  <c r="C99" i="1"/>
  <c r="C66" i="1"/>
  <c r="C100" i="1"/>
  <c r="C138" i="1"/>
  <c r="C173" i="1"/>
  <c r="B65" i="1"/>
  <c r="B99" i="1"/>
  <c r="B66" i="1"/>
  <c r="B100" i="1"/>
  <c r="B138" i="1"/>
  <c r="B173" i="1"/>
  <c r="L30" i="1"/>
  <c r="J63" i="1"/>
  <c r="J97" i="1"/>
  <c r="J64" i="1"/>
  <c r="J98" i="1"/>
  <c r="J137" i="1"/>
  <c r="J172" i="1"/>
  <c r="I63" i="1"/>
  <c r="I97" i="1"/>
  <c r="I64" i="1"/>
  <c r="I98" i="1"/>
  <c r="I137" i="1"/>
  <c r="I172" i="1"/>
  <c r="H63" i="1"/>
  <c r="H97" i="1"/>
  <c r="H64" i="1"/>
  <c r="H98" i="1"/>
  <c r="H137" i="1"/>
  <c r="H172" i="1"/>
  <c r="G63" i="1"/>
  <c r="G97" i="1"/>
  <c r="G64" i="1"/>
  <c r="G98" i="1"/>
  <c r="G137" i="1"/>
  <c r="G172" i="1"/>
  <c r="F63" i="1"/>
  <c r="F97" i="1"/>
  <c r="F64" i="1"/>
  <c r="F98" i="1"/>
  <c r="F137" i="1"/>
  <c r="F172" i="1"/>
  <c r="E63" i="1"/>
  <c r="E97" i="1"/>
  <c r="E64" i="1"/>
  <c r="E98" i="1"/>
  <c r="E137" i="1"/>
  <c r="E172" i="1"/>
  <c r="D63" i="1"/>
  <c r="D97" i="1"/>
  <c r="D64" i="1"/>
  <c r="D98" i="1"/>
  <c r="D137" i="1"/>
  <c r="D172" i="1"/>
  <c r="C63" i="1"/>
  <c r="C97" i="1"/>
  <c r="C64" i="1"/>
  <c r="C98" i="1"/>
  <c r="C137" i="1"/>
  <c r="C172" i="1"/>
  <c r="B63" i="1"/>
  <c r="B97" i="1"/>
  <c r="B64" i="1"/>
  <c r="B98" i="1"/>
  <c r="B137" i="1"/>
  <c r="B172" i="1"/>
  <c r="L28" i="1"/>
  <c r="J61" i="1"/>
  <c r="J95" i="1"/>
  <c r="J62" i="1"/>
  <c r="J96" i="1"/>
  <c r="J136" i="1"/>
  <c r="J171" i="1"/>
  <c r="I61" i="1"/>
  <c r="I95" i="1"/>
  <c r="I62" i="1"/>
  <c r="I96" i="1"/>
  <c r="I136" i="1"/>
  <c r="I171" i="1"/>
  <c r="H61" i="1"/>
  <c r="H95" i="1"/>
  <c r="H62" i="1"/>
  <c r="H96" i="1"/>
  <c r="H136" i="1"/>
  <c r="H171" i="1"/>
  <c r="G61" i="1"/>
  <c r="G95" i="1"/>
  <c r="G62" i="1"/>
  <c r="G96" i="1"/>
  <c r="G136" i="1"/>
  <c r="G171" i="1"/>
  <c r="F61" i="1"/>
  <c r="F95" i="1"/>
  <c r="F62" i="1"/>
  <c r="F96" i="1"/>
  <c r="F136" i="1"/>
  <c r="F171" i="1"/>
  <c r="E61" i="1"/>
  <c r="E95" i="1"/>
  <c r="E62" i="1"/>
  <c r="E96" i="1"/>
  <c r="E136" i="1"/>
  <c r="E171" i="1"/>
  <c r="D61" i="1"/>
  <c r="D95" i="1"/>
  <c r="D62" i="1"/>
  <c r="D96" i="1"/>
  <c r="D136" i="1"/>
  <c r="D171" i="1"/>
  <c r="C61" i="1"/>
  <c r="C95" i="1"/>
  <c r="C62" i="1"/>
  <c r="C96" i="1"/>
  <c r="C136" i="1"/>
  <c r="C171" i="1"/>
  <c r="B61" i="1"/>
  <c r="B95" i="1"/>
  <c r="B62" i="1"/>
  <c r="B96" i="1"/>
  <c r="B136" i="1"/>
  <c r="B171" i="1"/>
  <c r="L26" i="1"/>
  <c r="J59" i="1"/>
  <c r="J93" i="1"/>
  <c r="J60" i="1"/>
  <c r="J94" i="1"/>
  <c r="J135" i="1"/>
  <c r="J170" i="1"/>
  <c r="I59" i="1"/>
  <c r="I93" i="1"/>
  <c r="I60" i="1"/>
  <c r="I94" i="1"/>
  <c r="I135" i="1"/>
  <c r="I170" i="1"/>
  <c r="H59" i="1"/>
  <c r="H93" i="1"/>
  <c r="H60" i="1"/>
  <c r="H94" i="1"/>
  <c r="H135" i="1"/>
  <c r="H170" i="1"/>
  <c r="G59" i="1"/>
  <c r="G93" i="1"/>
  <c r="G60" i="1"/>
  <c r="G94" i="1"/>
  <c r="G135" i="1"/>
  <c r="G170" i="1"/>
  <c r="F59" i="1"/>
  <c r="F93" i="1"/>
  <c r="F60" i="1"/>
  <c r="F94" i="1"/>
  <c r="F135" i="1"/>
  <c r="F170" i="1"/>
  <c r="E59" i="1"/>
  <c r="E93" i="1"/>
  <c r="E60" i="1"/>
  <c r="E94" i="1"/>
  <c r="E135" i="1"/>
  <c r="E170" i="1"/>
  <c r="D59" i="1"/>
  <c r="D93" i="1"/>
  <c r="D60" i="1"/>
  <c r="D94" i="1"/>
  <c r="D135" i="1"/>
  <c r="D170" i="1"/>
  <c r="C59" i="1"/>
  <c r="C93" i="1"/>
  <c r="C60" i="1"/>
  <c r="C94" i="1"/>
  <c r="C135" i="1"/>
  <c r="C170" i="1"/>
  <c r="B59" i="1"/>
  <c r="B93" i="1"/>
  <c r="B60" i="1"/>
  <c r="B94" i="1"/>
  <c r="B135" i="1"/>
  <c r="B170" i="1"/>
  <c r="L24" i="1"/>
  <c r="J57" i="1"/>
  <c r="J91" i="1"/>
  <c r="J58" i="1"/>
  <c r="J92" i="1"/>
  <c r="J134" i="1"/>
  <c r="J169" i="1"/>
  <c r="I57" i="1"/>
  <c r="I91" i="1"/>
  <c r="I58" i="1"/>
  <c r="I92" i="1"/>
  <c r="I134" i="1"/>
  <c r="I169" i="1"/>
  <c r="H57" i="1"/>
  <c r="H91" i="1"/>
  <c r="H58" i="1"/>
  <c r="H92" i="1"/>
  <c r="H134" i="1"/>
  <c r="H169" i="1"/>
  <c r="G57" i="1"/>
  <c r="G91" i="1"/>
  <c r="G58" i="1"/>
  <c r="G92" i="1"/>
  <c r="G134" i="1"/>
  <c r="G169" i="1"/>
  <c r="F57" i="1"/>
  <c r="F91" i="1"/>
  <c r="F58" i="1"/>
  <c r="F92" i="1"/>
  <c r="F134" i="1"/>
  <c r="F169" i="1"/>
  <c r="E57" i="1"/>
  <c r="E91" i="1"/>
  <c r="E58" i="1"/>
  <c r="E92" i="1"/>
  <c r="E134" i="1"/>
  <c r="E169" i="1"/>
  <c r="D57" i="1"/>
  <c r="D91" i="1"/>
  <c r="D58" i="1"/>
  <c r="D92" i="1"/>
  <c r="D134" i="1"/>
  <c r="D169" i="1"/>
  <c r="C57" i="1"/>
  <c r="C91" i="1"/>
  <c r="C58" i="1"/>
  <c r="C92" i="1"/>
  <c r="C134" i="1"/>
  <c r="C169" i="1"/>
  <c r="B57" i="1"/>
  <c r="B91" i="1"/>
  <c r="B58" i="1"/>
  <c r="B92" i="1"/>
  <c r="B134" i="1"/>
  <c r="B169" i="1"/>
  <c r="J133" i="1"/>
  <c r="J168" i="1"/>
  <c r="I133" i="1"/>
  <c r="I168" i="1"/>
  <c r="H133" i="1"/>
  <c r="H168" i="1"/>
  <c r="G133" i="1"/>
  <c r="G168" i="1"/>
  <c r="F133" i="1"/>
  <c r="F168" i="1"/>
  <c r="E133" i="1"/>
  <c r="E168" i="1"/>
  <c r="D133" i="1"/>
  <c r="D168" i="1"/>
  <c r="C133" i="1"/>
  <c r="C168" i="1"/>
  <c r="B133" i="1"/>
  <c r="B168" i="1"/>
  <c r="L20" i="1"/>
  <c r="J53" i="1"/>
  <c r="J87" i="1"/>
  <c r="J54" i="1"/>
  <c r="J88" i="1"/>
  <c r="J132" i="1"/>
  <c r="J167" i="1"/>
  <c r="I53" i="1"/>
  <c r="I87" i="1"/>
  <c r="I54" i="1"/>
  <c r="I88" i="1"/>
  <c r="I132" i="1"/>
  <c r="I167" i="1"/>
  <c r="H53" i="1"/>
  <c r="H87" i="1"/>
  <c r="H54" i="1"/>
  <c r="H88" i="1"/>
  <c r="H132" i="1"/>
  <c r="H167" i="1"/>
  <c r="G53" i="1"/>
  <c r="G87" i="1"/>
  <c r="G54" i="1"/>
  <c r="G88" i="1"/>
  <c r="G132" i="1"/>
  <c r="G167" i="1"/>
  <c r="F53" i="1"/>
  <c r="F87" i="1"/>
  <c r="F54" i="1"/>
  <c r="F88" i="1"/>
  <c r="F132" i="1"/>
  <c r="F167" i="1"/>
  <c r="E53" i="1"/>
  <c r="E87" i="1"/>
  <c r="E54" i="1"/>
  <c r="E88" i="1"/>
  <c r="E132" i="1"/>
  <c r="E167" i="1"/>
  <c r="D53" i="1"/>
  <c r="D87" i="1"/>
  <c r="D54" i="1"/>
  <c r="D88" i="1"/>
  <c r="D132" i="1"/>
  <c r="D167" i="1"/>
  <c r="C53" i="1"/>
  <c r="C87" i="1"/>
  <c r="C54" i="1"/>
  <c r="C88" i="1"/>
  <c r="C132" i="1"/>
  <c r="C167" i="1"/>
  <c r="B53" i="1"/>
  <c r="B87" i="1"/>
  <c r="B54" i="1"/>
  <c r="B88" i="1"/>
  <c r="B132" i="1"/>
  <c r="B167" i="1"/>
  <c r="L18" i="1"/>
  <c r="J51" i="1"/>
  <c r="J85" i="1"/>
  <c r="J52" i="1"/>
  <c r="J86" i="1"/>
  <c r="J131" i="1"/>
  <c r="J166" i="1"/>
  <c r="I51" i="1"/>
  <c r="I85" i="1"/>
  <c r="I52" i="1"/>
  <c r="I86" i="1"/>
  <c r="I131" i="1"/>
  <c r="I166" i="1"/>
  <c r="H51" i="1"/>
  <c r="H85" i="1"/>
  <c r="H52" i="1"/>
  <c r="H86" i="1"/>
  <c r="H131" i="1"/>
  <c r="H166" i="1"/>
  <c r="G51" i="1"/>
  <c r="G85" i="1"/>
  <c r="G52" i="1"/>
  <c r="G86" i="1"/>
  <c r="G131" i="1"/>
  <c r="G166" i="1"/>
  <c r="F51" i="1"/>
  <c r="F85" i="1"/>
  <c r="F52" i="1"/>
  <c r="F86" i="1"/>
  <c r="F131" i="1"/>
  <c r="F166" i="1"/>
  <c r="E51" i="1"/>
  <c r="E85" i="1"/>
  <c r="E52" i="1"/>
  <c r="E86" i="1"/>
  <c r="E131" i="1"/>
  <c r="E166" i="1"/>
  <c r="D51" i="1"/>
  <c r="D85" i="1"/>
  <c r="D52" i="1"/>
  <c r="D86" i="1"/>
  <c r="D131" i="1"/>
  <c r="D166" i="1"/>
  <c r="C51" i="1"/>
  <c r="C85" i="1"/>
  <c r="C52" i="1"/>
  <c r="C86" i="1"/>
  <c r="C131" i="1"/>
  <c r="C166" i="1"/>
  <c r="B51" i="1"/>
  <c r="B85" i="1"/>
  <c r="B52" i="1"/>
  <c r="B86" i="1"/>
  <c r="B131" i="1"/>
  <c r="B166" i="1"/>
  <c r="L16" i="1"/>
  <c r="J49" i="1"/>
  <c r="J83" i="1"/>
  <c r="J50" i="1"/>
  <c r="J84" i="1"/>
  <c r="J130" i="1"/>
  <c r="J165" i="1"/>
  <c r="I49" i="1"/>
  <c r="I83" i="1"/>
  <c r="I50" i="1"/>
  <c r="I84" i="1"/>
  <c r="I130" i="1"/>
  <c r="I165" i="1"/>
  <c r="H49" i="1"/>
  <c r="H83" i="1"/>
  <c r="H50" i="1"/>
  <c r="H84" i="1"/>
  <c r="H130" i="1"/>
  <c r="H165" i="1"/>
  <c r="G49" i="1"/>
  <c r="G83" i="1"/>
  <c r="G50" i="1"/>
  <c r="G84" i="1"/>
  <c r="G130" i="1"/>
  <c r="G165" i="1"/>
  <c r="F49" i="1"/>
  <c r="F83" i="1"/>
  <c r="F50" i="1"/>
  <c r="F84" i="1"/>
  <c r="F130" i="1"/>
  <c r="F165" i="1"/>
  <c r="E49" i="1"/>
  <c r="E83" i="1"/>
  <c r="E50" i="1"/>
  <c r="E84" i="1"/>
  <c r="E130" i="1"/>
  <c r="E165" i="1"/>
  <c r="D49" i="1"/>
  <c r="D83" i="1"/>
  <c r="D50" i="1"/>
  <c r="D84" i="1"/>
  <c r="D130" i="1"/>
  <c r="D165" i="1"/>
  <c r="C49" i="1"/>
  <c r="C83" i="1"/>
  <c r="C50" i="1"/>
  <c r="C84" i="1"/>
  <c r="C130" i="1"/>
  <c r="C165" i="1"/>
  <c r="B49" i="1"/>
  <c r="B83" i="1"/>
  <c r="B50" i="1"/>
  <c r="B84" i="1"/>
  <c r="B130" i="1"/>
  <c r="B165" i="1"/>
  <c r="L14" i="1"/>
  <c r="J47" i="1"/>
  <c r="J81" i="1"/>
  <c r="J48" i="1"/>
  <c r="J82" i="1"/>
  <c r="J129" i="1"/>
  <c r="J164" i="1"/>
  <c r="I47" i="1"/>
  <c r="I81" i="1"/>
  <c r="I48" i="1"/>
  <c r="I82" i="1"/>
  <c r="I129" i="1"/>
  <c r="I164" i="1"/>
  <c r="H47" i="1"/>
  <c r="H81" i="1"/>
  <c r="H48" i="1"/>
  <c r="H82" i="1"/>
  <c r="H129" i="1"/>
  <c r="H164" i="1"/>
  <c r="G47" i="1"/>
  <c r="G81" i="1"/>
  <c r="G48" i="1"/>
  <c r="G82" i="1"/>
  <c r="G129" i="1"/>
  <c r="G164" i="1"/>
  <c r="F47" i="1"/>
  <c r="F81" i="1"/>
  <c r="F48" i="1"/>
  <c r="F82" i="1"/>
  <c r="F129" i="1"/>
  <c r="F164" i="1"/>
  <c r="E47" i="1"/>
  <c r="E81" i="1"/>
  <c r="E48" i="1"/>
  <c r="E82" i="1"/>
  <c r="E129" i="1"/>
  <c r="E164" i="1"/>
  <c r="D47" i="1"/>
  <c r="D81" i="1"/>
  <c r="D48" i="1"/>
  <c r="D82" i="1"/>
  <c r="D129" i="1"/>
  <c r="D164" i="1"/>
  <c r="C47" i="1"/>
  <c r="C81" i="1"/>
  <c r="C48" i="1"/>
  <c r="C82" i="1"/>
  <c r="C129" i="1"/>
  <c r="C164" i="1"/>
  <c r="B47" i="1"/>
  <c r="B81" i="1"/>
  <c r="B48" i="1"/>
  <c r="B82" i="1"/>
  <c r="B129" i="1"/>
  <c r="B164" i="1"/>
  <c r="L12" i="1"/>
  <c r="J45" i="1"/>
  <c r="J79" i="1"/>
  <c r="J46" i="1"/>
  <c r="J80" i="1"/>
  <c r="J128" i="1"/>
  <c r="J163" i="1"/>
  <c r="I45" i="1"/>
  <c r="I79" i="1"/>
  <c r="I46" i="1"/>
  <c r="I80" i="1"/>
  <c r="I128" i="1"/>
  <c r="I163" i="1"/>
  <c r="H45" i="1"/>
  <c r="H79" i="1"/>
  <c r="H46" i="1"/>
  <c r="H80" i="1"/>
  <c r="H128" i="1"/>
  <c r="H163" i="1"/>
  <c r="G45" i="1"/>
  <c r="G79" i="1"/>
  <c r="G46" i="1"/>
  <c r="G80" i="1"/>
  <c r="G128" i="1"/>
  <c r="G163" i="1"/>
  <c r="F45" i="1"/>
  <c r="F79" i="1"/>
  <c r="F46" i="1"/>
  <c r="F80" i="1"/>
  <c r="F128" i="1"/>
  <c r="F163" i="1"/>
  <c r="E45" i="1"/>
  <c r="E79" i="1"/>
  <c r="E46" i="1"/>
  <c r="E80" i="1"/>
  <c r="E128" i="1"/>
  <c r="E163" i="1"/>
  <c r="D45" i="1"/>
  <c r="D79" i="1"/>
  <c r="D46" i="1"/>
  <c r="D80" i="1"/>
  <c r="D128" i="1"/>
  <c r="D163" i="1"/>
  <c r="C45" i="1"/>
  <c r="C79" i="1"/>
  <c r="C46" i="1"/>
  <c r="C80" i="1"/>
  <c r="C128" i="1"/>
  <c r="C163" i="1"/>
  <c r="B45" i="1"/>
  <c r="B79" i="1"/>
  <c r="B46" i="1"/>
  <c r="B80" i="1"/>
  <c r="B128" i="1"/>
  <c r="B163" i="1"/>
  <c r="L10" i="1"/>
  <c r="J43" i="1"/>
  <c r="J77" i="1"/>
  <c r="J44" i="1"/>
  <c r="J78" i="1"/>
  <c r="J127" i="1"/>
  <c r="J162" i="1"/>
  <c r="I43" i="1"/>
  <c r="I77" i="1"/>
  <c r="I44" i="1"/>
  <c r="I78" i="1"/>
  <c r="I127" i="1"/>
  <c r="I162" i="1"/>
  <c r="H43" i="1"/>
  <c r="H77" i="1"/>
  <c r="H44" i="1"/>
  <c r="H78" i="1"/>
  <c r="H127" i="1"/>
  <c r="H162" i="1"/>
  <c r="G43" i="1"/>
  <c r="G77" i="1"/>
  <c r="G44" i="1"/>
  <c r="G78" i="1"/>
  <c r="G127" i="1"/>
  <c r="G162" i="1"/>
  <c r="F43" i="1"/>
  <c r="F77" i="1"/>
  <c r="F44" i="1"/>
  <c r="F78" i="1"/>
  <c r="F127" i="1"/>
  <c r="F162" i="1"/>
  <c r="E43" i="1"/>
  <c r="E77" i="1"/>
  <c r="E44" i="1"/>
  <c r="E78" i="1"/>
  <c r="E127" i="1"/>
  <c r="E162" i="1"/>
  <c r="D43" i="1"/>
  <c r="D77" i="1"/>
  <c r="D44" i="1"/>
  <c r="D78" i="1"/>
  <c r="D127" i="1"/>
  <c r="D162" i="1"/>
  <c r="C43" i="1"/>
  <c r="C77" i="1"/>
  <c r="C44" i="1"/>
  <c r="C78" i="1"/>
  <c r="C127" i="1"/>
  <c r="C162" i="1"/>
  <c r="B43" i="1"/>
  <c r="B77" i="1"/>
  <c r="B44" i="1"/>
  <c r="B78" i="1"/>
  <c r="B127" i="1"/>
  <c r="B162" i="1"/>
  <c r="J123" i="1"/>
  <c r="J158" i="1"/>
  <c r="I123" i="1"/>
  <c r="I158" i="1"/>
  <c r="H123" i="1"/>
  <c r="H158" i="1"/>
  <c r="G123" i="1"/>
  <c r="G158" i="1"/>
  <c r="F123" i="1"/>
  <c r="F158" i="1"/>
  <c r="E123" i="1"/>
  <c r="E158" i="1"/>
  <c r="D123" i="1"/>
  <c r="D158" i="1"/>
  <c r="C123" i="1"/>
  <c r="C158" i="1"/>
  <c r="B123" i="1"/>
  <c r="B158" i="1"/>
  <c r="J122" i="1"/>
  <c r="J157" i="1"/>
  <c r="I122" i="1"/>
  <c r="I157" i="1"/>
  <c r="H122" i="1"/>
  <c r="H157" i="1"/>
  <c r="G122" i="1"/>
  <c r="G157" i="1"/>
  <c r="F122" i="1"/>
  <c r="F157" i="1"/>
  <c r="E122" i="1"/>
  <c r="E157" i="1"/>
  <c r="D122" i="1"/>
  <c r="D157" i="1"/>
  <c r="C122" i="1"/>
  <c r="C157" i="1"/>
  <c r="B122" i="1"/>
  <c r="B157" i="1"/>
  <c r="J121" i="1"/>
  <c r="J156" i="1"/>
  <c r="I121" i="1"/>
  <c r="I156" i="1"/>
  <c r="H121" i="1"/>
  <c r="H156" i="1"/>
  <c r="G121" i="1"/>
  <c r="G156" i="1"/>
  <c r="F121" i="1"/>
  <c r="F156" i="1"/>
  <c r="E121" i="1"/>
  <c r="E156" i="1"/>
  <c r="D121" i="1"/>
  <c r="D156" i="1"/>
  <c r="C121" i="1"/>
  <c r="C156" i="1"/>
  <c r="B121" i="1"/>
  <c r="B156" i="1"/>
  <c r="J120" i="1"/>
  <c r="J155" i="1"/>
  <c r="I120" i="1"/>
  <c r="I155" i="1"/>
  <c r="H120" i="1"/>
  <c r="H155" i="1"/>
  <c r="G120" i="1"/>
  <c r="G155" i="1"/>
  <c r="F120" i="1"/>
  <c r="F155" i="1"/>
  <c r="E120" i="1"/>
  <c r="E155" i="1"/>
  <c r="D120" i="1"/>
  <c r="D155" i="1"/>
  <c r="C120" i="1"/>
  <c r="C155" i="1"/>
  <c r="B120" i="1"/>
  <c r="B155" i="1"/>
  <c r="J119" i="1"/>
  <c r="J154" i="1"/>
  <c r="I119" i="1"/>
  <c r="I154" i="1"/>
  <c r="H119" i="1"/>
  <c r="H154" i="1"/>
  <c r="G119" i="1"/>
  <c r="G154" i="1"/>
  <c r="F119" i="1"/>
  <c r="F154" i="1"/>
  <c r="E119" i="1"/>
  <c r="E154" i="1"/>
  <c r="D119" i="1"/>
  <c r="D154" i="1"/>
  <c r="C119" i="1"/>
  <c r="C154" i="1"/>
  <c r="B119" i="1"/>
  <c r="B154" i="1"/>
  <c r="J118" i="1"/>
  <c r="J153" i="1"/>
  <c r="I118" i="1"/>
  <c r="I153" i="1"/>
  <c r="H118" i="1"/>
  <c r="H153" i="1"/>
  <c r="G118" i="1"/>
  <c r="G153" i="1"/>
  <c r="F118" i="1"/>
  <c r="F153" i="1"/>
  <c r="E118" i="1"/>
  <c r="E153" i="1"/>
  <c r="D118" i="1"/>
  <c r="D153" i="1"/>
  <c r="C118" i="1"/>
  <c r="C153" i="1"/>
  <c r="B118" i="1"/>
  <c r="B153" i="1"/>
  <c r="J117" i="1"/>
  <c r="J152" i="1"/>
  <c r="I117" i="1"/>
  <c r="I152" i="1"/>
  <c r="H117" i="1"/>
  <c r="H152" i="1"/>
  <c r="G117" i="1"/>
  <c r="G152" i="1"/>
  <c r="F117" i="1"/>
  <c r="F152" i="1"/>
  <c r="E117" i="1"/>
  <c r="E152" i="1"/>
  <c r="D117" i="1"/>
  <c r="D152" i="1"/>
  <c r="C117" i="1"/>
  <c r="C152" i="1"/>
  <c r="B117" i="1"/>
  <c r="B152" i="1"/>
  <c r="J151" i="1"/>
  <c r="I151" i="1"/>
  <c r="H151" i="1"/>
  <c r="G151" i="1"/>
  <c r="F151" i="1"/>
  <c r="E151" i="1"/>
  <c r="D151" i="1"/>
  <c r="C151" i="1"/>
  <c r="B151" i="1"/>
  <c r="J115" i="1"/>
  <c r="J150" i="1"/>
  <c r="I115" i="1"/>
  <c r="I150" i="1"/>
  <c r="H115" i="1"/>
  <c r="H150" i="1"/>
  <c r="G115" i="1"/>
  <c r="G150" i="1"/>
  <c r="F115" i="1"/>
  <c r="F150" i="1"/>
  <c r="E115" i="1"/>
  <c r="E150" i="1"/>
  <c r="D115" i="1"/>
  <c r="D150" i="1"/>
  <c r="C115" i="1"/>
  <c r="C150" i="1"/>
  <c r="B115" i="1"/>
  <c r="B150" i="1"/>
  <c r="J114" i="1"/>
  <c r="J149" i="1"/>
  <c r="I114" i="1"/>
  <c r="I149" i="1"/>
  <c r="H114" i="1"/>
  <c r="H149" i="1"/>
  <c r="G114" i="1"/>
  <c r="G149" i="1"/>
  <c r="F114" i="1"/>
  <c r="F149" i="1"/>
  <c r="E114" i="1"/>
  <c r="E149" i="1"/>
  <c r="D114" i="1"/>
  <c r="D149" i="1"/>
  <c r="C114" i="1"/>
  <c r="C149" i="1"/>
  <c r="B114" i="1"/>
  <c r="B149" i="1"/>
  <c r="J113" i="1"/>
  <c r="J148" i="1"/>
  <c r="I113" i="1"/>
  <c r="I148" i="1"/>
  <c r="H113" i="1"/>
  <c r="H148" i="1"/>
  <c r="G113" i="1"/>
  <c r="G148" i="1"/>
  <c r="F113" i="1"/>
  <c r="F148" i="1"/>
  <c r="E113" i="1"/>
  <c r="E148" i="1"/>
  <c r="D113" i="1"/>
  <c r="D148" i="1"/>
  <c r="C113" i="1"/>
  <c r="C148" i="1"/>
  <c r="B113" i="1"/>
  <c r="B148" i="1"/>
  <c r="J112" i="1"/>
  <c r="J147" i="1"/>
  <c r="I112" i="1"/>
  <c r="I147" i="1"/>
  <c r="H112" i="1"/>
  <c r="H147" i="1"/>
  <c r="G112" i="1"/>
  <c r="G147" i="1"/>
  <c r="F112" i="1"/>
  <c r="F147" i="1"/>
  <c r="E112" i="1"/>
  <c r="E147" i="1"/>
  <c r="D112" i="1"/>
  <c r="D147" i="1"/>
  <c r="C112" i="1"/>
  <c r="C147" i="1"/>
  <c r="B112" i="1"/>
  <c r="B147" i="1"/>
  <c r="J111" i="1"/>
  <c r="J146" i="1"/>
  <c r="I111" i="1"/>
  <c r="I146" i="1"/>
  <c r="H111" i="1"/>
  <c r="H146" i="1"/>
  <c r="G111" i="1"/>
  <c r="G146" i="1"/>
  <c r="F111" i="1"/>
  <c r="F146" i="1"/>
  <c r="E111" i="1"/>
  <c r="E146" i="1"/>
  <c r="D111" i="1"/>
  <c r="D146" i="1"/>
  <c r="C111" i="1"/>
  <c r="C146" i="1"/>
  <c r="B111" i="1"/>
  <c r="B146" i="1"/>
  <c r="J110" i="1"/>
  <c r="J145" i="1"/>
  <c r="I110" i="1"/>
  <c r="I145" i="1"/>
  <c r="H110" i="1"/>
  <c r="H145" i="1"/>
  <c r="G110" i="1"/>
  <c r="G145" i="1"/>
  <c r="F110" i="1"/>
  <c r="F145" i="1"/>
  <c r="E110" i="1"/>
  <c r="E145" i="1"/>
  <c r="D110" i="1"/>
  <c r="D145" i="1"/>
  <c r="C110" i="1"/>
  <c r="C145" i="1"/>
  <c r="B110" i="1"/>
  <c r="B145" i="1"/>
  <c r="U103" i="1"/>
  <c r="U104" i="1"/>
  <c r="U105" i="1"/>
  <c r="U123" i="1"/>
  <c r="T103" i="1"/>
  <c r="T104" i="1"/>
  <c r="T105" i="1"/>
  <c r="T123" i="1"/>
  <c r="S103" i="1"/>
  <c r="S104" i="1"/>
  <c r="S105" i="1"/>
  <c r="S123" i="1"/>
  <c r="R103" i="1"/>
  <c r="R104" i="1"/>
  <c r="R105" i="1"/>
  <c r="R123" i="1"/>
  <c r="Q103" i="1"/>
  <c r="Q104" i="1"/>
  <c r="Q105" i="1"/>
  <c r="Q123" i="1"/>
  <c r="P103" i="1"/>
  <c r="P104" i="1"/>
  <c r="P105" i="1"/>
  <c r="P123" i="1"/>
  <c r="O103" i="1"/>
  <c r="O104" i="1"/>
  <c r="O105" i="1"/>
  <c r="O123" i="1"/>
  <c r="N103" i="1"/>
  <c r="N104" i="1"/>
  <c r="N105" i="1"/>
  <c r="N123" i="1"/>
  <c r="U101" i="1"/>
  <c r="U102" i="1"/>
  <c r="U122" i="1"/>
  <c r="T101" i="1"/>
  <c r="T102" i="1"/>
  <c r="T122" i="1"/>
  <c r="S101" i="1"/>
  <c r="S102" i="1"/>
  <c r="S122" i="1"/>
  <c r="R101" i="1"/>
  <c r="R102" i="1"/>
  <c r="R122" i="1"/>
  <c r="Q101" i="1"/>
  <c r="Q102" i="1"/>
  <c r="Q122" i="1"/>
  <c r="P101" i="1"/>
  <c r="P102" i="1"/>
  <c r="P122" i="1"/>
  <c r="O101" i="1"/>
  <c r="O102" i="1"/>
  <c r="O122" i="1"/>
  <c r="N101" i="1"/>
  <c r="N102" i="1"/>
  <c r="N122" i="1"/>
  <c r="U99" i="1"/>
  <c r="U100" i="1"/>
  <c r="U121" i="1"/>
  <c r="T99" i="1"/>
  <c r="T100" i="1"/>
  <c r="T121" i="1"/>
  <c r="S99" i="1"/>
  <c r="S100" i="1"/>
  <c r="S121" i="1"/>
  <c r="R99" i="1"/>
  <c r="R100" i="1"/>
  <c r="R121" i="1"/>
  <c r="Q99" i="1"/>
  <c r="Q100" i="1"/>
  <c r="Q121" i="1"/>
  <c r="P99" i="1"/>
  <c r="P100" i="1"/>
  <c r="P121" i="1"/>
  <c r="O99" i="1"/>
  <c r="O100" i="1"/>
  <c r="O121" i="1"/>
  <c r="N99" i="1"/>
  <c r="N100" i="1"/>
  <c r="N121" i="1"/>
  <c r="U97" i="1"/>
  <c r="U98" i="1"/>
  <c r="U120" i="1"/>
  <c r="T97" i="1"/>
  <c r="T98" i="1"/>
  <c r="T120" i="1"/>
  <c r="S97" i="1"/>
  <c r="S98" i="1"/>
  <c r="S120" i="1"/>
  <c r="R97" i="1"/>
  <c r="R98" i="1"/>
  <c r="R120" i="1"/>
  <c r="Q97" i="1"/>
  <c r="Q98" i="1"/>
  <c r="Q120" i="1"/>
  <c r="P97" i="1"/>
  <c r="P98" i="1"/>
  <c r="P120" i="1"/>
  <c r="O97" i="1"/>
  <c r="O98" i="1"/>
  <c r="O120" i="1"/>
  <c r="N97" i="1"/>
  <c r="N98" i="1"/>
  <c r="N120" i="1"/>
  <c r="U95" i="1"/>
  <c r="U96" i="1"/>
  <c r="U119" i="1"/>
  <c r="T95" i="1"/>
  <c r="T96" i="1"/>
  <c r="T119" i="1"/>
  <c r="S95" i="1"/>
  <c r="S96" i="1"/>
  <c r="S119" i="1"/>
  <c r="R95" i="1"/>
  <c r="R96" i="1"/>
  <c r="R119" i="1"/>
  <c r="Q95" i="1"/>
  <c r="Q96" i="1"/>
  <c r="Q119" i="1"/>
  <c r="P95" i="1"/>
  <c r="P96" i="1"/>
  <c r="P119" i="1"/>
  <c r="O95" i="1"/>
  <c r="O96" i="1"/>
  <c r="O119" i="1"/>
  <c r="N95" i="1"/>
  <c r="N96" i="1"/>
  <c r="N119" i="1"/>
  <c r="U93" i="1"/>
  <c r="U94" i="1"/>
  <c r="U118" i="1"/>
  <c r="T93" i="1"/>
  <c r="T94" i="1"/>
  <c r="T118" i="1"/>
  <c r="S93" i="1"/>
  <c r="S94" i="1"/>
  <c r="S118" i="1"/>
  <c r="R93" i="1"/>
  <c r="R94" i="1"/>
  <c r="R118" i="1"/>
  <c r="Q93" i="1"/>
  <c r="Q94" i="1"/>
  <c r="Q118" i="1"/>
  <c r="P93" i="1"/>
  <c r="P94" i="1"/>
  <c r="P118" i="1"/>
  <c r="O93" i="1"/>
  <c r="O94" i="1"/>
  <c r="O118" i="1"/>
  <c r="N93" i="1"/>
  <c r="N94" i="1"/>
  <c r="N118" i="1"/>
  <c r="U91" i="1"/>
  <c r="U92" i="1"/>
  <c r="U117" i="1"/>
  <c r="T91" i="1"/>
  <c r="T92" i="1"/>
  <c r="T117" i="1"/>
  <c r="S91" i="1"/>
  <c r="S92" i="1"/>
  <c r="S117" i="1"/>
  <c r="R91" i="1"/>
  <c r="R92" i="1"/>
  <c r="R117" i="1"/>
  <c r="Q91" i="1"/>
  <c r="Q92" i="1"/>
  <c r="Q117" i="1"/>
  <c r="P91" i="1"/>
  <c r="P92" i="1"/>
  <c r="P117" i="1"/>
  <c r="O91" i="1"/>
  <c r="O92" i="1"/>
  <c r="O117" i="1"/>
  <c r="N91" i="1"/>
  <c r="N92" i="1"/>
  <c r="N117" i="1"/>
  <c r="U89" i="1"/>
  <c r="U90" i="1"/>
  <c r="U116" i="1"/>
  <c r="T89" i="1"/>
  <c r="T90" i="1"/>
  <c r="T116" i="1"/>
  <c r="S89" i="1"/>
  <c r="S90" i="1"/>
  <c r="S116" i="1"/>
  <c r="R89" i="1"/>
  <c r="R90" i="1"/>
  <c r="R116" i="1"/>
  <c r="Q89" i="1"/>
  <c r="Q90" i="1"/>
  <c r="Q116" i="1"/>
  <c r="P89" i="1"/>
  <c r="P90" i="1"/>
  <c r="P116" i="1"/>
  <c r="O89" i="1"/>
  <c r="O90" i="1"/>
  <c r="O116" i="1"/>
  <c r="N89" i="1"/>
  <c r="N90" i="1"/>
  <c r="N116" i="1"/>
  <c r="U87" i="1"/>
  <c r="U88" i="1"/>
  <c r="U115" i="1"/>
  <c r="T87" i="1"/>
  <c r="T88" i="1"/>
  <c r="T115" i="1"/>
  <c r="S87" i="1"/>
  <c r="S88" i="1"/>
  <c r="S115" i="1"/>
  <c r="R87" i="1"/>
  <c r="R88" i="1"/>
  <c r="R115" i="1"/>
  <c r="Q87" i="1"/>
  <c r="Q88" i="1"/>
  <c r="Q115" i="1"/>
  <c r="P87" i="1"/>
  <c r="P88" i="1"/>
  <c r="P115" i="1"/>
  <c r="O87" i="1"/>
  <c r="O88" i="1"/>
  <c r="O115" i="1"/>
  <c r="N87" i="1"/>
  <c r="N88" i="1"/>
  <c r="N115" i="1"/>
  <c r="U85" i="1"/>
  <c r="U86" i="1"/>
  <c r="U114" i="1"/>
  <c r="T85" i="1"/>
  <c r="T86" i="1"/>
  <c r="T114" i="1"/>
  <c r="S85" i="1"/>
  <c r="S86" i="1"/>
  <c r="S114" i="1"/>
  <c r="R85" i="1"/>
  <c r="R86" i="1"/>
  <c r="R114" i="1"/>
  <c r="Q85" i="1"/>
  <c r="Q86" i="1"/>
  <c r="Q114" i="1"/>
  <c r="P85" i="1"/>
  <c r="P86" i="1"/>
  <c r="P114" i="1"/>
  <c r="O85" i="1"/>
  <c r="O86" i="1"/>
  <c r="O114" i="1"/>
  <c r="N85" i="1"/>
  <c r="N86" i="1"/>
  <c r="N114" i="1"/>
  <c r="U83" i="1"/>
  <c r="U84" i="1"/>
  <c r="U113" i="1"/>
  <c r="T83" i="1"/>
  <c r="T84" i="1"/>
  <c r="T113" i="1"/>
  <c r="S83" i="1"/>
  <c r="S84" i="1"/>
  <c r="S113" i="1"/>
  <c r="R83" i="1"/>
  <c r="R84" i="1"/>
  <c r="R113" i="1"/>
  <c r="Q83" i="1"/>
  <c r="Q84" i="1"/>
  <c r="Q113" i="1"/>
  <c r="P83" i="1"/>
  <c r="P84" i="1"/>
  <c r="P113" i="1"/>
  <c r="O83" i="1"/>
  <c r="O84" i="1"/>
  <c r="O113" i="1"/>
  <c r="N83" i="1"/>
  <c r="N84" i="1"/>
  <c r="N113" i="1"/>
  <c r="U81" i="1"/>
  <c r="U82" i="1"/>
  <c r="U112" i="1"/>
  <c r="T81" i="1"/>
  <c r="T82" i="1"/>
  <c r="T112" i="1"/>
  <c r="S81" i="1"/>
  <c r="S82" i="1"/>
  <c r="S112" i="1"/>
  <c r="R81" i="1"/>
  <c r="R82" i="1"/>
  <c r="R112" i="1"/>
  <c r="Q81" i="1"/>
  <c r="Q82" i="1"/>
  <c r="Q112" i="1"/>
  <c r="P81" i="1"/>
  <c r="P82" i="1"/>
  <c r="P112" i="1"/>
  <c r="O81" i="1"/>
  <c r="O82" i="1"/>
  <c r="O112" i="1"/>
  <c r="N81" i="1"/>
  <c r="N82" i="1"/>
  <c r="N112" i="1"/>
  <c r="U79" i="1"/>
  <c r="U80" i="1"/>
  <c r="U111" i="1"/>
  <c r="T79" i="1"/>
  <c r="T80" i="1"/>
  <c r="T111" i="1"/>
  <c r="S79" i="1"/>
  <c r="S80" i="1"/>
  <c r="S111" i="1"/>
  <c r="R79" i="1"/>
  <c r="R80" i="1"/>
  <c r="R111" i="1"/>
  <c r="Q79" i="1"/>
  <c r="Q80" i="1"/>
  <c r="Q111" i="1"/>
  <c r="P79" i="1"/>
  <c r="P80" i="1"/>
  <c r="P111" i="1"/>
  <c r="O79" i="1"/>
  <c r="O80" i="1"/>
  <c r="O111" i="1"/>
  <c r="N79" i="1"/>
  <c r="N80" i="1"/>
  <c r="N111" i="1"/>
  <c r="U77" i="1"/>
  <c r="U78" i="1"/>
  <c r="U110" i="1"/>
  <c r="T77" i="1"/>
  <c r="T78" i="1"/>
  <c r="T110" i="1"/>
  <c r="S77" i="1"/>
  <c r="S78" i="1"/>
  <c r="S110" i="1"/>
  <c r="R77" i="1"/>
  <c r="R78" i="1"/>
  <c r="R110" i="1"/>
  <c r="Q77" i="1"/>
  <c r="Q78" i="1"/>
  <c r="Q110" i="1"/>
  <c r="P77" i="1"/>
  <c r="P78" i="1"/>
  <c r="P110" i="1"/>
  <c r="O77" i="1"/>
  <c r="O78" i="1"/>
  <c r="O110" i="1"/>
  <c r="N77" i="1"/>
  <c r="N78" i="1"/>
  <c r="N110" i="1"/>
  <c r="U74" i="1"/>
  <c r="T74" i="1"/>
  <c r="S74" i="1"/>
  <c r="R74" i="1"/>
  <c r="Q74" i="1"/>
  <c r="P74" i="1"/>
  <c r="O74" i="1"/>
  <c r="N74" i="1"/>
  <c r="A5" i="26"/>
  <c r="F6" i="44"/>
  <c r="E6" i="44"/>
  <c r="D6" i="44"/>
  <c r="C6" i="44"/>
  <c r="D6" i="43"/>
  <c r="C6" i="43"/>
  <c r="B6" i="43"/>
  <c r="C7" i="22"/>
  <c r="B7" i="22"/>
  <c r="C6" i="22"/>
  <c r="B6" i="22"/>
  <c r="C16" i="25"/>
  <c r="B16" i="25"/>
  <c r="C15" i="25"/>
  <c r="B15" i="25"/>
  <c r="C9" i="24"/>
  <c r="B9" i="24"/>
  <c r="C8" i="24"/>
  <c r="B8" i="24"/>
  <c r="I5" i="26"/>
  <c r="H5" i="26"/>
  <c r="G5" i="26"/>
  <c r="F5" i="26"/>
  <c r="E5" i="26"/>
  <c r="D5" i="26"/>
  <c r="C5" i="26"/>
  <c r="B5" i="26"/>
  <c r="F11" i="19"/>
  <c r="F10" i="19"/>
  <c r="F9" i="19"/>
  <c r="F5" i="19"/>
  <c r="F4" i="19"/>
  <c r="F3" i="19"/>
  <c r="G9" i="10"/>
  <c r="F9" i="10"/>
  <c r="E9" i="10"/>
  <c r="G8" i="10"/>
  <c r="F8" i="10"/>
  <c r="E8" i="10"/>
  <c r="F7" i="10"/>
  <c r="E7" i="10"/>
  <c r="G3" i="10"/>
  <c r="G4" i="10"/>
  <c r="F4" i="10"/>
  <c r="E4" i="10"/>
  <c r="F3" i="10"/>
  <c r="E3" i="10"/>
  <c r="F2" i="10"/>
  <c r="E2" i="10"/>
  <c r="G4" i="8"/>
  <c r="G11" i="8"/>
  <c r="F11" i="8"/>
  <c r="E11" i="8"/>
  <c r="G10" i="8"/>
  <c r="F10" i="8"/>
  <c r="E10" i="8"/>
  <c r="F9" i="8"/>
  <c r="E9" i="8"/>
  <c r="G5" i="8"/>
  <c r="F5" i="8"/>
  <c r="E5" i="8"/>
  <c r="F4" i="8"/>
  <c r="E4" i="8"/>
  <c r="F3" i="8"/>
  <c r="E3" i="8"/>
  <c r="C34" i="2"/>
  <c r="B34" i="2"/>
  <c r="C33" i="2"/>
  <c r="B33" i="2"/>
  <c r="C26" i="2"/>
  <c r="B26" i="2"/>
  <c r="C25" i="2"/>
  <c r="B25" i="2"/>
  <c r="C19" i="2"/>
  <c r="B19" i="2"/>
  <c r="C18" i="2"/>
  <c r="B18" i="2"/>
  <c r="C13" i="2"/>
  <c r="B13" i="2"/>
  <c r="C12" i="2"/>
  <c r="B12" i="2"/>
  <c r="C6" i="2"/>
  <c r="B6" i="2"/>
  <c r="C5" i="2"/>
  <c r="B5" i="2"/>
</calcChain>
</file>

<file path=xl/sharedStrings.xml><?xml version="1.0" encoding="utf-8"?>
<sst xmlns="http://schemas.openxmlformats.org/spreadsheetml/2006/main" count="1050" uniqueCount="268">
  <si>
    <t>migration</t>
    <phoneticPr fontId="0" type="noConversion"/>
  </si>
  <si>
    <t>4T1</t>
    <phoneticPr fontId="0" type="noConversion"/>
  </si>
  <si>
    <t>NT</t>
    <phoneticPr fontId="0" type="noConversion"/>
  </si>
  <si>
    <t>sh2</t>
    <phoneticPr fontId="0" type="noConversion"/>
  </si>
  <si>
    <t>sh3</t>
    <phoneticPr fontId="0" type="noConversion"/>
  </si>
  <si>
    <t>invasion</t>
    <phoneticPr fontId="0" type="noConversion"/>
  </si>
  <si>
    <t>SUM159</t>
  </si>
  <si>
    <t>sh1</t>
  </si>
  <si>
    <t>migration</t>
    <phoneticPr fontId="1" type="noConversion"/>
  </si>
  <si>
    <t>invasion</t>
  </si>
  <si>
    <t>HMLE Lazc</t>
  </si>
  <si>
    <t>HMLE OE</t>
  </si>
  <si>
    <t>OCR RATE(pmol/min)</t>
  </si>
  <si>
    <t>basal</t>
  </si>
  <si>
    <t>oligmycin</t>
  </si>
  <si>
    <t>FCCP</t>
  </si>
  <si>
    <t>AA/Rotenone</t>
  </si>
  <si>
    <t>HMLE/LacZ</t>
  </si>
  <si>
    <t>HMLE/EGFL9</t>
  </si>
  <si>
    <t>average</t>
  </si>
  <si>
    <t>Control</t>
  </si>
  <si>
    <t>EGFL9</t>
  </si>
  <si>
    <t>(n=5)</t>
  </si>
  <si>
    <t>EGFL9-KD</t>
  </si>
  <si>
    <t xml:space="preserve">Tumor weight (g) </t>
  </si>
  <si>
    <t>Tumor size (CM3)</t>
  </si>
  <si>
    <t>LacZ</t>
  </si>
  <si>
    <t>Well</t>
  </si>
  <si>
    <t>Sample Name</t>
  </si>
  <si>
    <t>Target Name</t>
  </si>
  <si>
    <t>Task</t>
  </si>
  <si>
    <t>Reporter</t>
  </si>
  <si>
    <t>Quencher</t>
  </si>
  <si>
    <t>RQ</t>
  </si>
  <si>
    <t>RQ Min</t>
  </si>
  <si>
    <t>RQ Max</t>
  </si>
  <si>
    <t>Cт</t>
  </si>
  <si>
    <t>Cт Mean</t>
  </si>
  <si>
    <t>Cт SD</t>
  </si>
  <si>
    <t>ΔCт</t>
  </si>
  <si>
    <t>ΔCт Mean</t>
  </si>
  <si>
    <t>ΔCт SE</t>
  </si>
  <si>
    <t>HK Control ΔCт Mean</t>
  </si>
  <si>
    <t>HK Control ΔCт SE</t>
  </si>
  <si>
    <t>A1</t>
  </si>
  <si>
    <t>NT</t>
  </si>
  <si>
    <t>GAPDH</t>
  </si>
  <si>
    <t>UNKNOWN</t>
  </si>
  <si>
    <t>SYBR</t>
  </si>
  <si>
    <t>None</t>
  </si>
  <si>
    <t/>
  </si>
  <si>
    <t>A2</t>
  </si>
  <si>
    <t>A3</t>
  </si>
  <si>
    <t>A4</t>
  </si>
  <si>
    <t>A5</t>
  </si>
  <si>
    <t>A6</t>
  </si>
  <si>
    <t>B1</t>
  </si>
  <si>
    <t>SH1</t>
  </si>
  <si>
    <t>B2</t>
  </si>
  <si>
    <t>B3</t>
  </si>
  <si>
    <t>B4</t>
  </si>
  <si>
    <t>B5</t>
  </si>
  <si>
    <t>B6</t>
  </si>
  <si>
    <t>C1</t>
  </si>
  <si>
    <t>SH2</t>
  </si>
  <si>
    <t>C2</t>
  </si>
  <si>
    <t>C3</t>
  </si>
  <si>
    <t>C4</t>
  </si>
  <si>
    <t>sh2</t>
  </si>
  <si>
    <t>C5</t>
  </si>
  <si>
    <t>C6</t>
  </si>
  <si>
    <t>D1</t>
  </si>
  <si>
    <t>SH3</t>
  </si>
  <si>
    <t>D2</t>
  </si>
  <si>
    <t>D3</t>
  </si>
  <si>
    <t>D4</t>
  </si>
  <si>
    <t>sh3</t>
  </si>
  <si>
    <t>D5</t>
  </si>
  <si>
    <t>D6</t>
  </si>
  <si>
    <t>E1</t>
  </si>
  <si>
    <t>SH4</t>
  </si>
  <si>
    <t>E2</t>
  </si>
  <si>
    <t>E3</t>
  </si>
  <si>
    <t>E4</t>
  </si>
  <si>
    <t>sh4</t>
  </si>
  <si>
    <t>E5</t>
  </si>
  <si>
    <t>E6</t>
  </si>
  <si>
    <t>F1</t>
  </si>
  <si>
    <t>SH5</t>
  </si>
  <si>
    <t>F2</t>
  </si>
  <si>
    <t>F3</t>
  </si>
  <si>
    <t>F4</t>
  </si>
  <si>
    <t>sh5</t>
  </si>
  <si>
    <t>F5</t>
  </si>
  <si>
    <t>F6</t>
  </si>
  <si>
    <t>G1</t>
  </si>
  <si>
    <t>NTC</t>
  </si>
  <si>
    <t>G6</t>
  </si>
  <si>
    <t>Mean</t>
  </si>
  <si>
    <t>DMSO</t>
  </si>
  <si>
    <t>Rotenone</t>
  </si>
  <si>
    <t>Oligomycin</t>
  </si>
  <si>
    <t>nM</t>
  </si>
  <si>
    <t>P</t>
  </si>
  <si>
    <t>159 NT</t>
  </si>
  <si>
    <t>159 EGFL9 sh1</t>
  </si>
  <si>
    <t>159 EGFL9 sh3</t>
  </si>
  <si>
    <t>normalization</t>
  </si>
  <si>
    <t>p</t>
  </si>
  <si>
    <t>SUM159/NT</t>
  </si>
  <si>
    <t>SUM159/ SH1</t>
  </si>
  <si>
    <t>SUM159/SH3</t>
  </si>
  <si>
    <t>uM</t>
  </si>
  <si>
    <t>Average</t>
  </si>
  <si>
    <t>stdv</t>
  </si>
  <si>
    <t>migration</t>
  </si>
  <si>
    <t>lacZ</t>
  </si>
  <si>
    <t>SD</t>
  </si>
  <si>
    <t>EpRas</t>
  </si>
  <si>
    <t>Invasion</t>
  </si>
  <si>
    <t>HMLE</t>
  </si>
  <si>
    <t>Migration</t>
  </si>
  <si>
    <t>Based on 10,000 cells</t>
  </si>
  <si>
    <t>Based on 5,000 cells</t>
  </si>
  <si>
    <t>JNJ 500 nM</t>
  </si>
  <si>
    <t>normlization</t>
  </si>
  <si>
    <t>Normalization</t>
  </si>
  <si>
    <t>Ave.</t>
  </si>
  <si>
    <t>STEDV</t>
  </si>
  <si>
    <t>ave.</t>
  </si>
  <si>
    <t>JNJ</t>
  </si>
  <si>
    <t>NHI25</t>
  </si>
  <si>
    <t>JNJ+JNJ25</t>
  </si>
  <si>
    <t>ABCB5</t>
  </si>
  <si>
    <t>ALCAM</t>
  </si>
  <si>
    <t>BMI1</t>
  </si>
  <si>
    <t>CD24</t>
  </si>
  <si>
    <t>CD44</t>
  </si>
  <si>
    <t>ENG</t>
  </si>
  <si>
    <t>ETFA</t>
  </si>
  <si>
    <t>FLOT2</t>
  </si>
  <si>
    <t>GATA3</t>
  </si>
  <si>
    <t>ITGA2</t>
  </si>
  <si>
    <t>ITGA4</t>
  </si>
  <si>
    <t>ITGA6</t>
  </si>
  <si>
    <t>ITGB1</t>
  </si>
  <si>
    <t>MUC1</t>
  </si>
  <si>
    <t>PTPRC</t>
  </si>
  <si>
    <t>THY1</t>
  </si>
  <si>
    <t>ERBB2</t>
  </si>
  <si>
    <t>BMP7</t>
  </si>
  <si>
    <t>FGFR2</t>
  </si>
  <si>
    <t>LIN28A</t>
  </si>
  <si>
    <t>MYC</t>
  </si>
  <si>
    <t>KLF4</t>
  </si>
  <si>
    <t>NANOG</t>
  </si>
  <si>
    <t>OCT4</t>
  </si>
  <si>
    <t>SOX2</t>
  </si>
  <si>
    <t>AXL</t>
  </si>
  <si>
    <t>IL8</t>
  </si>
  <si>
    <t>SNAIL</t>
  </si>
  <si>
    <t>TWIST</t>
  </si>
  <si>
    <t>ZEB1</t>
  </si>
  <si>
    <t>ZEB2</t>
  </si>
  <si>
    <t>ALDH1A1</t>
  </si>
  <si>
    <t>PECAM1</t>
  </si>
  <si>
    <t>PTCH1</t>
  </si>
  <si>
    <t>SMO</t>
  </si>
  <si>
    <t>DLL1</t>
  </si>
  <si>
    <t>DLL4</t>
  </si>
  <si>
    <t>JAG1</t>
  </si>
  <si>
    <t>NOTCH1</t>
  </si>
  <si>
    <t>NOTCH2</t>
  </si>
  <si>
    <t>DKK1</t>
  </si>
  <si>
    <t>EPCAM</t>
  </si>
  <si>
    <t>WNT1</t>
  </si>
  <si>
    <t xml:space="preserve">Expression of EGFL family genes in cell lines </t>
    <phoneticPr fontId="2" type="noConversion"/>
  </si>
  <si>
    <t>EGFL1</t>
  </si>
  <si>
    <t>EGFL2</t>
  </si>
  <si>
    <t>EGFL3</t>
  </si>
  <si>
    <t>EGFL4</t>
  </si>
  <si>
    <t>EGFL5</t>
  </si>
  <si>
    <t>EGFL6</t>
  </si>
  <si>
    <t>EGFL7</t>
  </si>
  <si>
    <t>EGFL8</t>
  </si>
  <si>
    <t>Average (GAPDH)</t>
    <phoneticPr fontId="2" type="noConversion"/>
  </si>
  <si>
    <t>SUM1315</t>
  </si>
  <si>
    <t>MDA231</t>
  </si>
  <si>
    <t>HS578T</t>
  </si>
  <si>
    <t>SUM149</t>
  </si>
  <si>
    <t>MDA157</t>
  </si>
  <si>
    <t>MDA361</t>
  </si>
  <si>
    <t>MCF7</t>
  </si>
  <si>
    <t>SKBR3</t>
  </si>
  <si>
    <t>ZR75.1</t>
  </si>
  <si>
    <t>BT474</t>
  </si>
  <si>
    <t>SUM44</t>
  </si>
  <si>
    <t>SUM52</t>
  </si>
  <si>
    <t>Normal tissue</t>
  </si>
  <si>
    <r>
      <t>Normalized to GAPDH (</t>
    </r>
    <r>
      <rPr>
        <sz val="11"/>
        <color theme="1"/>
        <rFont val="Calibri"/>
        <family val="2"/>
      </rPr>
      <t>Δ</t>
    </r>
    <r>
      <rPr>
        <sz val="11"/>
        <color theme="1"/>
        <rFont val="等线"/>
        <family val="3"/>
        <charset val="134"/>
      </rPr>
      <t>Ct)</t>
    </r>
  </si>
  <si>
    <t>Average (Normal tissue)</t>
    <phoneticPr fontId="2" type="noConversion"/>
  </si>
  <si>
    <r>
      <t>Expression (2^</t>
    </r>
    <r>
      <rPr>
        <sz val="11"/>
        <color theme="1"/>
        <rFont val="Calibri"/>
        <family val="2"/>
      </rPr>
      <t>Δ</t>
    </r>
    <r>
      <rPr>
        <sz val="11"/>
        <color theme="1"/>
        <rFont val="等线"/>
        <family val="3"/>
        <charset val="134"/>
      </rPr>
      <t>Ct)</t>
    </r>
  </si>
  <si>
    <t>Normalized to Normal tissue</t>
    <phoneticPr fontId="2" type="noConversion"/>
  </si>
  <si>
    <t xml:space="preserve">Average (expression) </t>
    <phoneticPr fontId="2" type="noConversion"/>
  </si>
  <si>
    <t>Average (Normalized to Normal tissue)</t>
    <phoneticPr fontId="2" type="noConversion"/>
  </si>
  <si>
    <t>Used in Fig.1a</t>
    <phoneticPr fontId="2" type="noConversion"/>
  </si>
  <si>
    <t>Sd (expression)</t>
    <phoneticPr fontId="2" type="noConversion"/>
  </si>
  <si>
    <t>Relative expression</t>
    <phoneticPr fontId="2" type="noConversion"/>
  </si>
  <si>
    <r>
      <t>Used in Fig.s1 (Y-axis: from 2</t>
    </r>
    <r>
      <rPr>
        <vertAlign val="superscript"/>
        <sz val="11"/>
        <color rgb="FF0066FF"/>
        <rFont val="Calibri"/>
        <family val="3"/>
        <charset val="134"/>
        <scheme val="minor"/>
      </rPr>
      <t>-5</t>
    </r>
    <r>
      <rPr>
        <sz val="11"/>
        <color rgb="FF0066FF"/>
        <rFont val="Calibri"/>
        <family val="2"/>
        <scheme val="minor"/>
      </rPr>
      <t xml:space="preserve"> to 2</t>
    </r>
    <r>
      <rPr>
        <vertAlign val="superscript"/>
        <sz val="11"/>
        <color rgb="FF0066FF"/>
        <rFont val="Calibri"/>
        <family val="3"/>
        <charset val="134"/>
        <scheme val="minor"/>
      </rPr>
      <t>5</t>
    </r>
    <r>
      <rPr>
        <sz val="11"/>
        <color rgb="FF0066FF"/>
        <rFont val="Calibri"/>
        <family val="2"/>
        <scheme val="minor"/>
      </rPr>
      <t xml:space="preserve">) </t>
    </r>
  </si>
  <si>
    <t>Sd (reletive expression)</t>
    <phoneticPr fontId="2" type="noConversion"/>
  </si>
  <si>
    <t>Cycles</t>
  </si>
  <si>
    <t>Average (GAPDH)</t>
  </si>
  <si>
    <t>ΔCt</t>
  </si>
  <si>
    <t>2^ΔCt</t>
  </si>
  <si>
    <t>Average (2^ΔCt)-NT</t>
  </si>
  <si>
    <t xml:space="preserve">Relative expression </t>
  </si>
  <si>
    <t>Sd</t>
  </si>
  <si>
    <t>EGFL9+JNJ</t>
  </si>
  <si>
    <t>lacZ+JNJ</t>
  </si>
  <si>
    <t>E9+JNJ</t>
  </si>
  <si>
    <t>E9+2DG</t>
  </si>
  <si>
    <t>E9+2DG+JNJ</t>
  </si>
  <si>
    <t>E9+JNJ+2DG</t>
  </si>
  <si>
    <t>Same to Figure 1a</t>
  </si>
  <si>
    <t>NHI2-50</t>
  </si>
  <si>
    <t>NHI2-75</t>
  </si>
  <si>
    <t>Day 5</t>
  </si>
  <si>
    <t>Day 7</t>
  </si>
  <si>
    <t>Day 3</t>
  </si>
  <si>
    <t>Day 1</t>
  </si>
  <si>
    <t>Sh1</t>
  </si>
  <si>
    <t>Sh3</t>
  </si>
  <si>
    <t>STD</t>
  </si>
  <si>
    <t>Cco</t>
  </si>
  <si>
    <t>day1</t>
  </si>
  <si>
    <t>day2</t>
  </si>
  <si>
    <t>day3</t>
  </si>
  <si>
    <t>day4</t>
  </si>
  <si>
    <t>day5</t>
  </si>
  <si>
    <t>day6</t>
  </si>
  <si>
    <t>EGFL9-sh2</t>
  </si>
  <si>
    <t>EGFL9-sh3</t>
  </si>
  <si>
    <t>4T1</t>
  </si>
  <si>
    <t>ave</t>
  </si>
  <si>
    <t>day 3</t>
  </si>
  <si>
    <t>day 7</t>
  </si>
  <si>
    <t>day 5</t>
  </si>
  <si>
    <t>day 9</t>
  </si>
  <si>
    <t>day 1</t>
  </si>
  <si>
    <t>50nM</t>
  </si>
  <si>
    <t>100nM</t>
  </si>
  <si>
    <t>200nM</t>
  </si>
  <si>
    <t>4nM</t>
  </si>
  <si>
    <t>8nM</t>
  </si>
  <si>
    <t>15nM</t>
  </si>
  <si>
    <t>4T1 cells</t>
  </si>
  <si>
    <t>SUM159 cells</t>
  </si>
  <si>
    <t>t-test</t>
  </si>
  <si>
    <t>EpRas cells</t>
  </si>
  <si>
    <t>HMLE/EGFL9, 1A</t>
  </si>
  <si>
    <t>HMLE/EGFL9, 1B</t>
  </si>
  <si>
    <t>HMLE/EGFL9, 1c</t>
  </si>
  <si>
    <t>Channel No</t>
  </si>
  <si>
    <t>Rate</t>
  </si>
  <si>
    <t>stdev</t>
  </si>
  <si>
    <t>HMLE/EGFL9, JNJ 2A</t>
  </si>
  <si>
    <t>HMLE/EGFL9, JNJ 2b</t>
  </si>
  <si>
    <t>HMLE/EGFL9, JNJ 3AC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</si>
</sst>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00"/>
    <numFmt numFmtId="165" formatCode="0.00_ "/>
    <numFmt numFmtId="166" formatCode="0.000_ "/>
    <numFmt numFmtId="167" formatCode="0.000000_);[Red]\(0.000000\)"/>
    <numFmt numFmtId="168" formatCode="0.000000_ "/>
  </numFmts>
  <fonts count="16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FA7D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等线"/>
      <family val="3"/>
      <charset val="134"/>
    </font>
    <font>
      <b/>
      <sz val="11"/>
      <color theme="1"/>
      <name val="Calibri"/>
      <family val="3"/>
      <charset val="134"/>
      <scheme val="minor"/>
    </font>
    <font>
      <sz val="10"/>
      <name val="Arial Unicode MS"/>
      <family val="2"/>
      <charset val="134"/>
    </font>
    <font>
      <sz val="10"/>
      <name val="等线"/>
      <family val="3"/>
      <charset val="134"/>
    </font>
    <font>
      <sz val="11"/>
      <color rgb="FF0066FF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rgb="FF0066FF"/>
      <name val="Calibri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E7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3" fillId="0" borderId="2" xfId="0" applyNumberFormat="1" applyFont="1" applyBorder="1"/>
    <xf numFmtId="2" fontId="3" fillId="0" borderId="2" xfId="0" applyNumberFormat="1" applyFont="1" applyFill="1" applyBorder="1"/>
    <xf numFmtId="2" fontId="3" fillId="0" borderId="0" xfId="0" applyNumberFormat="1" applyFont="1"/>
    <xf numFmtId="2" fontId="3" fillId="0" borderId="3" xfId="0" applyNumberFormat="1" applyFont="1" applyBorder="1"/>
    <xf numFmtId="2" fontId="0" fillId="0" borderId="0" xfId="0" applyNumberFormat="1"/>
    <xf numFmtId="0" fontId="5" fillId="0" borderId="0" xfId="2"/>
    <xf numFmtId="0" fontId="5" fillId="0" borderId="0" xfId="2" applyFill="1"/>
    <xf numFmtId="0" fontId="6" fillId="0" borderId="0" xfId="3"/>
    <xf numFmtId="0" fontId="4" fillId="0" borderId="0" xfId="0" applyFont="1"/>
    <xf numFmtId="0" fontId="0" fillId="0" borderId="0" xfId="0" applyAlignment="1">
      <alignment vertical="center" wrapText="1"/>
    </xf>
    <xf numFmtId="165" fontId="7" fillId="0" borderId="0" xfId="0" applyNumberFormat="1" applyFont="1" applyAlignment="1">
      <alignment horizontal="left" vertical="center"/>
    </xf>
    <xf numFmtId="165" fontId="7" fillId="0" borderId="0" xfId="0" applyNumberFormat="1" applyFont="1"/>
    <xf numFmtId="165" fontId="0" fillId="0" borderId="0" xfId="0" applyNumberFormat="1"/>
    <xf numFmtId="165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7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 vertical="center" wrapText="1"/>
    </xf>
    <xf numFmtId="166" fontId="0" fillId="0" borderId="0" xfId="0" applyNumberFormat="1"/>
    <xf numFmtId="167" fontId="0" fillId="0" borderId="0" xfId="0" applyNumberFormat="1"/>
    <xf numFmtId="165" fontId="11" fillId="0" borderId="0" xfId="0" applyNumberFormat="1" applyFont="1" applyAlignment="1">
      <alignment horizontal="right" vertical="center" wrapText="1" shrinkToFit="1"/>
    </xf>
    <xf numFmtId="168" fontId="0" fillId="0" borderId="0" xfId="0" applyNumberFormat="1"/>
    <xf numFmtId="165" fontId="12" fillId="3" borderId="4" xfId="0" applyNumberFormat="1" applyFont="1" applyFill="1" applyBorder="1" applyAlignment="1">
      <alignment horizontal="right" vertical="center" wrapText="1" shrinkToFit="1"/>
    </xf>
    <xf numFmtId="165" fontId="12" fillId="3" borderId="5" xfId="0" applyNumberFormat="1" applyFont="1" applyFill="1" applyBorder="1" applyAlignment="1">
      <alignment horizontal="right" vertical="center" wrapText="1" shrinkToFit="1"/>
    </xf>
    <xf numFmtId="165" fontId="12" fillId="3" borderId="7" xfId="0" applyNumberFormat="1" applyFont="1" applyFill="1" applyBorder="1" applyAlignment="1">
      <alignment horizontal="right" vertical="center" wrapText="1" shrinkToFit="1"/>
    </xf>
    <xf numFmtId="165" fontId="12" fillId="3" borderId="0" xfId="0" applyNumberFormat="1" applyFont="1" applyFill="1" applyAlignment="1">
      <alignment horizontal="right" vertical="center" wrapText="1" shrinkToFit="1"/>
    </xf>
    <xf numFmtId="165" fontId="9" fillId="3" borderId="7" xfId="0" applyNumberFormat="1" applyFont="1" applyFill="1" applyBorder="1"/>
    <xf numFmtId="165" fontId="9" fillId="3" borderId="0" xfId="0" applyNumberFormat="1" applyFont="1" applyFill="1"/>
    <xf numFmtId="165" fontId="9" fillId="3" borderId="9" xfId="0" applyNumberFormat="1" applyFont="1" applyFill="1" applyBorder="1"/>
    <xf numFmtId="165" fontId="9" fillId="3" borderId="10" xfId="0" applyNumberFormat="1" applyFont="1" applyFill="1" applyBorder="1"/>
    <xf numFmtId="165" fontId="7" fillId="0" borderId="0" xfId="0" applyNumberFormat="1" applyFont="1" applyAlignment="1">
      <alignment vertical="center"/>
    </xf>
    <xf numFmtId="166" fontId="13" fillId="0" borderId="0" xfId="0" applyNumberFormat="1" applyFont="1"/>
    <xf numFmtId="166" fontId="14" fillId="0" borderId="0" xfId="0" applyNumberFormat="1" applyFont="1"/>
    <xf numFmtId="166" fontId="0" fillId="4" borderId="4" xfId="0" applyNumberFormat="1" applyFill="1" applyBorder="1"/>
    <xf numFmtId="166" fontId="0" fillId="4" borderId="5" xfId="0" applyNumberFormat="1" applyFill="1" applyBorder="1"/>
    <xf numFmtId="166" fontId="0" fillId="4" borderId="6" xfId="0" applyNumberFormat="1" applyFill="1" applyBorder="1"/>
    <xf numFmtId="166" fontId="0" fillId="4" borderId="7" xfId="0" applyNumberFormat="1" applyFill="1" applyBorder="1"/>
    <xf numFmtId="166" fontId="0" fillId="4" borderId="0" xfId="0" applyNumberFormat="1" applyFill="1"/>
    <xf numFmtId="166" fontId="0" fillId="4" borderId="8" xfId="0" applyNumberFormat="1" applyFill="1" applyBorder="1"/>
    <xf numFmtId="166" fontId="0" fillId="4" borderId="9" xfId="0" applyNumberFormat="1" applyFill="1" applyBorder="1"/>
    <xf numFmtId="166" fontId="0" fillId="4" borderId="10" xfId="0" applyNumberFormat="1" applyFill="1" applyBorder="1"/>
    <xf numFmtId="166" fontId="0" fillId="4" borderId="11" xfId="0" applyNumberFormat="1" applyFill="1" applyBorder="1"/>
    <xf numFmtId="165" fontId="0" fillId="0" borderId="0" xfId="0" applyNumberFormat="1" applyBorder="1"/>
    <xf numFmtId="166" fontId="11" fillId="0" borderId="0" xfId="0" applyNumberFormat="1" applyFont="1" applyBorder="1" applyAlignment="1">
      <alignment horizontal="right" vertical="center" wrapText="1" shrinkToFit="1"/>
    </xf>
    <xf numFmtId="166" fontId="11" fillId="0" borderId="0" xfId="0" applyNumberFormat="1" applyFont="1" applyAlignment="1">
      <alignment horizontal="right" vertical="center" wrapText="1" shrinkToFit="1"/>
    </xf>
    <xf numFmtId="165" fontId="0" fillId="5" borderId="0" xfId="0" applyNumberFormat="1" applyFill="1"/>
    <xf numFmtId="0" fontId="0" fillId="5" borderId="0" xfId="0" applyFill="1"/>
    <xf numFmtId="0" fontId="4" fillId="5" borderId="1" xfId="1" applyFont="1" applyFill="1"/>
    <xf numFmtId="0" fontId="0" fillId="6" borderId="0" xfId="0" applyFill="1"/>
    <xf numFmtId="165" fontId="7" fillId="0" borderId="0" xfId="0" applyNumberFormat="1" applyFont="1" applyAlignment="1">
      <alignment horizontal="center" vertical="center"/>
    </xf>
  </cellXfs>
  <cellStyles count="4">
    <cellStyle name="Calculation" xfId="1" builtinId="22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U175"/>
  <sheetViews>
    <sheetView topLeftCell="A142" workbookViewId="0">
      <selection activeCell="M173" sqref="M173"/>
    </sheetView>
  </sheetViews>
  <sheetFormatPr defaultRowHeight="15"/>
  <sheetData>
    <row r="8" spans="1:21">
      <c r="A8" s="13" t="s">
        <v>176</v>
      </c>
      <c r="B8" s="14"/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>
      <c r="A9" s="16"/>
      <c r="B9" s="16" t="s">
        <v>177</v>
      </c>
      <c r="C9" s="16" t="s">
        <v>178</v>
      </c>
      <c r="D9" s="16" t="s">
        <v>179</v>
      </c>
      <c r="E9" s="16" t="s">
        <v>180</v>
      </c>
      <c r="F9" s="16" t="s">
        <v>181</v>
      </c>
      <c r="G9" s="16" t="s">
        <v>182</v>
      </c>
      <c r="H9" s="16" t="s">
        <v>183</v>
      </c>
      <c r="I9" s="16" t="s">
        <v>184</v>
      </c>
      <c r="J9" s="16" t="s">
        <v>21</v>
      </c>
      <c r="K9" s="16" t="s">
        <v>46</v>
      </c>
      <c r="L9" s="17" t="s">
        <v>185</v>
      </c>
      <c r="M9" s="18"/>
      <c r="N9" s="18"/>
      <c r="O9" s="18"/>
      <c r="P9" s="18"/>
      <c r="Q9" s="18"/>
      <c r="R9" s="18"/>
      <c r="S9" s="18"/>
      <c r="T9" s="18"/>
      <c r="U9" s="18"/>
    </row>
    <row r="10" spans="1:21">
      <c r="A10" s="62" t="s">
        <v>186</v>
      </c>
      <c r="B10" s="19">
        <v>26.31</v>
      </c>
      <c r="C10" s="20">
        <v>28.33</v>
      </c>
      <c r="D10" s="20">
        <v>29.46</v>
      </c>
      <c r="E10" s="20">
        <v>27.73</v>
      </c>
      <c r="F10" s="20">
        <v>26.84</v>
      </c>
      <c r="G10" s="20">
        <v>32.5</v>
      </c>
      <c r="H10" s="20">
        <v>25.61</v>
      </c>
      <c r="I10" s="20">
        <v>28.29</v>
      </c>
      <c r="J10" s="20">
        <v>26.17</v>
      </c>
      <c r="K10" s="21">
        <v>17.89</v>
      </c>
      <c r="L10" s="15">
        <f>AVERAGE(K10:K11)</f>
        <v>17.945</v>
      </c>
      <c r="M10" s="15"/>
      <c r="N10" s="15"/>
      <c r="O10" s="15"/>
      <c r="P10" s="15"/>
      <c r="Q10" s="15"/>
      <c r="R10" s="15"/>
      <c r="S10" s="15"/>
      <c r="T10" s="15"/>
      <c r="U10" s="15"/>
    </row>
    <row r="11" spans="1:21">
      <c r="A11" s="62"/>
      <c r="B11" s="22">
        <v>26.23</v>
      </c>
      <c r="C11" s="23">
        <v>28.75</v>
      </c>
      <c r="D11" s="23">
        <v>29.06</v>
      </c>
      <c r="E11" s="23">
        <v>27.24</v>
      </c>
      <c r="F11" s="23">
        <v>26.91</v>
      </c>
      <c r="G11" s="23">
        <v>33.630000000000003</v>
      </c>
      <c r="H11" s="23">
        <v>25.86</v>
      </c>
      <c r="I11" s="23">
        <v>28.08</v>
      </c>
      <c r="J11" s="23">
        <v>26.04</v>
      </c>
      <c r="K11" s="24">
        <v>18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>
      <c r="A12" s="62" t="s">
        <v>187</v>
      </c>
      <c r="B12" s="22">
        <v>26.21</v>
      </c>
      <c r="C12" s="23">
        <v>27.26</v>
      </c>
      <c r="D12" s="23">
        <v>29.31</v>
      </c>
      <c r="E12" s="23">
        <v>27.03</v>
      </c>
      <c r="F12" s="23">
        <v>25.72</v>
      </c>
      <c r="G12" s="23">
        <v>32.450000000000003</v>
      </c>
      <c r="H12" s="23">
        <v>27.18</v>
      </c>
      <c r="I12" s="23">
        <v>28</v>
      </c>
      <c r="J12" s="23">
        <v>27.84</v>
      </c>
      <c r="K12" s="24">
        <v>18.52</v>
      </c>
      <c r="L12" s="15">
        <f t="shared" ref="L12:L34" si="0">AVERAGE(K12:K13)</f>
        <v>18.57</v>
      </c>
      <c r="M12" s="15"/>
      <c r="N12" s="15"/>
      <c r="O12" s="15"/>
      <c r="P12" s="15"/>
      <c r="Q12" s="15"/>
      <c r="R12" s="15"/>
      <c r="S12" s="15"/>
      <c r="T12" s="15"/>
      <c r="U12" s="15"/>
    </row>
    <row r="13" spans="1:21">
      <c r="A13" s="62"/>
      <c r="B13" s="22">
        <v>26.61</v>
      </c>
      <c r="C13" s="23">
        <v>27.51</v>
      </c>
      <c r="D13" s="23">
        <v>29.41</v>
      </c>
      <c r="E13" s="23">
        <v>26.43</v>
      </c>
      <c r="F13" s="23">
        <v>25.89</v>
      </c>
      <c r="G13" s="23">
        <v>33.46</v>
      </c>
      <c r="H13" s="23">
        <v>26.88</v>
      </c>
      <c r="I13" s="23">
        <v>28.12</v>
      </c>
      <c r="J13" s="23">
        <v>27.61</v>
      </c>
      <c r="K13" s="24">
        <v>18.62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>
      <c r="A14" s="62" t="s">
        <v>6</v>
      </c>
      <c r="B14" s="22">
        <v>26.11</v>
      </c>
      <c r="C14" s="23">
        <v>28.13</v>
      </c>
      <c r="D14" s="23">
        <v>29.87</v>
      </c>
      <c r="E14" s="23">
        <v>26.87</v>
      </c>
      <c r="F14" s="23">
        <v>26.93</v>
      </c>
      <c r="G14" s="23">
        <v>32.42</v>
      </c>
      <c r="H14" s="23">
        <v>26.76</v>
      </c>
      <c r="I14" s="23">
        <v>29.37</v>
      </c>
      <c r="J14" s="23">
        <v>27.32</v>
      </c>
      <c r="K14" s="24">
        <v>18.7</v>
      </c>
      <c r="L14" s="15">
        <f t="shared" si="0"/>
        <v>18.72</v>
      </c>
      <c r="M14" s="15"/>
      <c r="N14" s="15"/>
      <c r="O14" s="15"/>
      <c r="P14" s="15"/>
      <c r="Q14" s="58"/>
      <c r="R14" s="15"/>
      <c r="S14" s="15"/>
      <c r="T14" s="15"/>
      <c r="U14" s="15"/>
    </row>
    <row r="15" spans="1:21">
      <c r="A15" s="62"/>
      <c r="B15" s="22">
        <v>26.15</v>
      </c>
      <c r="C15" s="23">
        <v>28.39</v>
      </c>
      <c r="D15" s="23">
        <v>29.71</v>
      </c>
      <c r="E15" s="23">
        <v>27.09</v>
      </c>
      <c r="F15" s="23">
        <v>27.01</v>
      </c>
      <c r="G15" s="23">
        <v>32.57</v>
      </c>
      <c r="H15" s="23">
        <v>26.93</v>
      </c>
      <c r="I15" s="23">
        <v>29.02</v>
      </c>
      <c r="J15" s="23">
        <v>27.3</v>
      </c>
      <c r="K15" s="24">
        <v>18.739999999999998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>
      <c r="A16" s="62" t="s">
        <v>188</v>
      </c>
      <c r="B16" s="22">
        <v>26.1</v>
      </c>
      <c r="C16" s="23">
        <v>29</v>
      </c>
      <c r="D16" s="23">
        <v>26.48</v>
      </c>
      <c r="E16" s="23">
        <v>27.33</v>
      </c>
      <c r="F16" s="23">
        <v>26.95</v>
      </c>
      <c r="G16" s="23">
        <v>32.270000000000003</v>
      </c>
      <c r="H16" s="23">
        <v>26.4</v>
      </c>
      <c r="I16" s="23">
        <v>28.75</v>
      </c>
      <c r="J16" s="23">
        <v>28</v>
      </c>
      <c r="K16" s="24">
        <v>18.940000000000001</v>
      </c>
      <c r="L16" s="15">
        <f t="shared" si="0"/>
        <v>18.965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1">
      <c r="A17" s="62"/>
      <c r="B17" s="22">
        <v>25.97</v>
      </c>
      <c r="C17" s="23">
        <v>28.93</v>
      </c>
      <c r="D17" s="23">
        <v>26.16</v>
      </c>
      <c r="E17" s="23">
        <v>26.7</v>
      </c>
      <c r="F17" s="23">
        <v>26.77</v>
      </c>
      <c r="G17" s="23">
        <v>32.979999999999997</v>
      </c>
      <c r="H17" s="23">
        <v>26.05</v>
      </c>
      <c r="I17" s="23">
        <v>28.81</v>
      </c>
      <c r="J17" s="23">
        <v>28.11</v>
      </c>
      <c r="K17" s="24">
        <v>18.989999999999998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>
      <c r="A18" s="62" t="s">
        <v>189</v>
      </c>
      <c r="B18" s="22">
        <v>25.45</v>
      </c>
      <c r="C18" s="23">
        <v>25.65</v>
      </c>
      <c r="D18" s="23">
        <v>29.96</v>
      </c>
      <c r="E18" s="23">
        <v>26.6</v>
      </c>
      <c r="F18" s="23">
        <v>27.54</v>
      </c>
      <c r="G18" s="23">
        <v>32.44</v>
      </c>
      <c r="H18" s="23">
        <v>26.55</v>
      </c>
      <c r="I18" s="23">
        <v>29.07</v>
      </c>
      <c r="J18" s="23">
        <v>26.77</v>
      </c>
      <c r="K18" s="24">
        <v>18.3</v>
      </c>
      <c r="L18" s="15">
        <f t="shared" si="0"/>
        <v>18.380000000000003</v>
      </c>
      <c r="M18" s="15"/>
      <c r="N18" s="15"/>
      <c r="O18" s="15"/>
      <c r="P18" s="15"/>
      <c r="Q18" s="15"/>
      <c r="R18" s="15"/>
      <c r="S18" s="15"/>
      <c r="T18" s="15"/>
      <c r="U18" s="15"/>
    </row>
    <row r="19" spans="1:21">
      <c r="A19" s="62"/>
      <c r="B19" s="22">
        <v>25.67</v>
      </c>
      <c r="C19" s="23">
        <v>25.86</v>
      </c>
      <c r="D19" s="23">
        <v>29.76</v>
      </c>
      <c r="E19" s="23">
        <v>26.63</v>
      </c>
      <c r="F19" s="23">
        <v>27.36</v>
      </c>
      <c r="G19" s="23">
        <v>32.92</v>
      </c>
      <c r="H19" s="23">
        <v>26.54</v>
      </c>
      <c r="I19" s="23">
        <v>29.43</v>
      </c>
      <c r="J19" s="23">
        <v>27.16</v>
      </c>
      <c r="K19" s="24">
        <v>18.46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>
      <c r="A20" s="62" t="s">
        <v>190</v>
      </c>
      <c r="B20" s="22">
        <v>26.62</v>
      </c>
      <c r="C20" s="23">
        <v>31.93</v>
      </c>
      <c r="D20" s="23">
        <v>27.9</v>
      </c>
      <c r="E20" s="23">
        <v>26.66</v>
      </c>
      <c r="F20" s="23">
        <v>26.48</v>
      </c>
      <c r="G20" s="23">
        <v>32.21</v>
      </c>
      <c r="H20" s="23">
        <v>24.41</v>
      </c>
      <c r="I20" s="23">
        <v>29.17</v>
      </c>
      <c r="J20" s="23">
        <v>28.07</v>
      </c>
      <c r="K20" s="24">
        <v>20.22</v>
      </c>
      <c r="L20" s="15">
        <f t="shared" si="0"/>
        <v>19.75</v>
      </c>
      <c r="M20" s="15"/>
      <c r="N20" s="15"/>
      <c r="O20" s="15"/>
      <c r="P20" s="15"/>
      <c r="Q20" s="15"/>
      <c r="R20" s="15"/>
      <c r="S20" s="15"/>
      <c r="T20" s="15"/>
      <c r="U20" s="15"/>
    </row>
    <row r="21" spans="1:21">
      <c r="A21" s="62"/>
      <c r="B21" s="22">
        <v>26.09</v>
      </c>
      <c r="C21" s="23">
        <v>30.66</v>
      </c>
      <c r="D21" s="23">
        <v>27.51</v>
      </c>
      <c r="E21" s="23">
        <v>26.29</v>
      </c>
      <c r="F21" s="23">
        <v>25.99</v>
      </c>
      <c r="G21" s="23">
        <v>32.89</v>
      </c>
      <c r="H21" s="23">
        <v>24.73</v>
      </c>
      <c r="I21" s="23">
        <v>29.44</v>
      </c>
      <c r="J21" s="23">
        <v>27.94</v>
      </c>
      <c r="K21" s="24">
        <v>19.28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>
      <c r="A22" s="62" t="s">
        <v>191</v>
      </c>
      <c r="B22" s="22">
        <v>25.15</v>
      </c>
      <c r="C22" s="23">
        <v>24.1</v>
      </c>
      <c r="D22" s="23">
        <v>28.47</v>
      </c>
      <c r="E22" s="23">
        <v>26.76</v>
      </c>
      <c r="F22" s="23">
        <v>22.92</v>
      </c>
      <c r="G22" s="23">
        <v>31.72</v>
      </c>
      <c r="H22" s="23">
        <v>25.02</v>
      </c>
      <c r="I22" s="23">
        <v>29.81</v>
      </c>
      <c r="J22" s="23">
        <v>29.87</v>
      </c>
      <c r="K22" s="24">
        <v>18.7</v>
      </c>
      <c r="L22" s="15">
        <f t="shared" si="0"/>
        <v>18.689999999999998</v>
      </c>
      <c r="M22" s="15"/>
      <c r="N22" s="15"/>
      <c r="O22" s="15"/>
      <c r="P22" s="15"/>
      <c r="Q22" s="15"/>
      <c r="R22" s="15"/>
      <c r="S22" s="15"/>
      <c r="T22" s="15"/>
      <c r="U22" s="15"/>
    </row>
    <row r="23" spans="1:21">
      <c r="A23" s="62"/>
      <c r="B23" s="22">
        <v>24.72</v>
      </c>
      <c r="C23" s="23">
        <v>24.34</v>
      </c>
      <c r="D23" s="23">
        <v>28.22</v>
      </c>
      <c r="E23" s="23">
        <v>27.01</v>
      </c>
      <c r="F23" s="23">
        <v>22.74</v>
      </c>
      <c r="G23" s="23">
        <v>32.869999999999997</v>
      </c>
      <c r="H23" s="23">
        <v>25</v>
      </c>
      <c r="I23" s="23">
        <v>29.85</v>
      </c>
      <c r="J23" s="23">
        <v>29.24</v>
      </c>
      <c r="K23" s="24">
        <v>18.68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>
      <c r="A24" s="62" t="s">
        <v>192</v>
      </c>
      <c r="B24" s="22">
        <v>25.86</v>
      </c>
      <c r="C24" s="23">
        <v>23.63</v>
      </c>
      <c r="D24" s="23">
        <v>29.26</v>
      </c>
      <c r="E24" s="23">
        <v>26.78</v>
      </c>
      <c r="F24" s="23">
        <v>24.53</v>
      </c>
      <c r="G24" s="23">
        <v>31.87</v>
      </c>
      <c r="H24" s="23">
        <v>25.23</v>
      </c>
      <c r="I24" s="23">
        <v>28.7</v>
      </c>
      <c r="J24" s="23">
        <v>28.24</v>
      </c>
      <c r="K24" s="24">
        <v>18.899999999999999</v>
      </c>
      <c r="L24" s="15">
        <f t="shared" si="0"/>
        <v>18.954999999999998</v>
      </c>
      <c r="M24" s="15"/>
      <c r="N24" s="15"/>
      <c r="O24" s="15"/>
      <c r="P24" s="15"/>
      <c r="Q24" s="15"/>
      <c r="R24" s="15"/>
      <c r="S24" s="15"/>
      <c r="T24" s="15"/>
      <c r="U24" s="15"/>
    </row>
    <row r="25" spans="1:21">
      <c r="A25" s="62"/>
      <c r="B25" s="22">
        <v>26.09</v>
      </c>
      <c r="C25" s="23">
        <v>23.89</v>
      </c>
      <c r="D25" s="23">
        <v>28.64</v>
      </c>
      <c r="E25" s="23">
        <v>27.9</v>
      </c>
      <c r="F25" s="23">
        <v>24.39</v>
      </c>
      <c r="G25" s="23">
        <v>32.69</v>
      </c>
      <c r="H25" s="23">
        <v>25.08</v>
      </c>
      <c r="I25" s="23">
        <v>29.18</v>
      </c>
      <c r="J25" s="23">
        <v>28.13</v>
      </c>
      <c r="K25" s="24">
        <v>19.010000000000002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>
      <c r="A26" s="62" t="s">
        <v>193</v>
      </c>
      <c r="B26" s="22">
        <v>26.1</v>
      </c>
      <c r="C26" s="23">
        <v>24.66</v>
      </c>
      <c r="D26" s="23">
        <v>29.18</v>
      </c>
      <c r="E26" s="23">
        <v>26.25</v>
      </c>
      <c r="F26" s="23">
        <v>26.43</v>
      </c>
      <c r="G26" s="23">
        <v>29.81</v>
      </c>
      <c r="H26" s="23">
        <v>24.81</v>
      </c>
      <c r="I26" s="23">
        <v>30.31</v>
      </c>
      <c r="J26" s="23">
        <v>31.16</v>
      </c>
      <c r="K26" s="24">
        <v>19.39</v>
      </c>
      <c r="L26" s="15">
        <f t="shared" si="0"/>
        <v>19.41</v>
      </c>
      <c r="M26" s="15"/>
      <c r="N26" s="15"/>
      <c r="O26" s="15"/>
      <c r="P26" s="15"/>
      <c r="Q26" s="15"/>
      <c r="R26" s="15"/>
      <c r="S26" s="15"/>
      <c r="T26" s="15"/>
      <c r="U26" s="15"/>
    </row>
    <row r="27" spans="1:21">
      <c r="A27" s="62"/>
      <c r="B27" s="22">
        <v>25.82</v>
      </c>
      <c r="C27" s="23">
        <v>24.67</v>
      </c>
      <c r="D27" s="23">
        <v>29</v>
      </c>
      <c r="E27" s="23">
        <v>26.43</v>
      </c>
      <c r="F27" s="23">
        <v>26.41</v>
      </c>
      <c r="G27" s="23">
        <v>29.9</v>
      </c>
      <c r="H27" s="23">
        <v>25.17</v>
      </c>
      <c r="I27" s="23">
        <v>31.47</v>
      </c>
      <c r="J27" s="23">
        <v>32.43</v>
      </c>
      <c r="K27" s="24">
        <v>19.43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>
      <c r="A28" s="62" t="s">
        <v>194</v>
      </c>
      <c r="B28" s="22">
        <v>25.68</v>
      </c>
      <c r="C28" s="23">
        <v>23.71</v>
      </c>
      <c r="D28" s="23">
        <v>28.49</v>
      </c>
      <c r="E28" s="23">
        <v>26.25</v>
      </c>
      <c r="F28" s="23">
        <v>25.78</v>
      </c>
      <c r="G28" s="23">
        <v>30.75</v>
      </c>
      <c r="H28" s="23">
        <v>24.87</v>
      </c>
      <c r="I28" s="23">
        <v>30.15</v>
      </c>
      <c r="J28" s="23">
        <v>30.64</v>
      </c>
      <c r="K28" s="24">
        <v>17.350000000000001</v>
      </c>
      <c r="L28" s="15">
        <f t="shared" si="0"/>
        <v>17.685000000000002</v>
      </c>
      <c r="M28" s="15"/>
      <c r="N28" s="15"/>
      <c r="O28" s="15"/>
      <c r="P28" s="15"/>
      <c r="Q28" s="15"/>
      <c r="R28" s="15"/>
      <c r="S28" s="15"/>
      <c r="T28" s="15"/>
      <c r="U28" s="15"/>
    </row>
    <row r="29" spans="1:21">
      <c r="A29" s="62"/>
      <c r="B29" s="22">
        <v>26.17</v>
      </c>
      <c r="C29" s="23">
        <v>23.77</v>
      </c>
      <c r="D29" s="23">
        <v>28.49</v>
      </c>
      <c r="E29" s="23">
        <v>26.44</v>
      </c>
      <c r="F29" s="23">
        <v>25.68</v>
      </c>
      <c r="G29" s="23">
        <v>31.77</v>
      </c>
      <c r="H29" s="23">
        <v>25.17</v>
      </c>
      <c r="I29" s="23">
        <v>30.84</v>
      </c>
      <c r="J29" s="23">
        <v>31.52</v>
      </c>
      <c r="K29" s="24">
        <v>18.02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>
      <c r="A30" s="62" t="s">
        <v>195</v>
      </c>
      <c r="B30" s="22">
        <v>25.74</v>
      </c>
      <c r="C30" s="23">
        <v>26.24</v>
      </c>
      <c r="D30" s="23">
        <v>28.11</v>
      </c>
      <c r="E30" s="23">
        <v>27.3</v>
      </c>
      <c r="F30" s="23">
        <v>22.72</v>
      </c>
      <c r="G30" s="23">
        <v>30.79</v>
      </c>
      <c r="H30" s="23">
        <v>25.26</v>
      </c>
      <c r="I30" s="23">
        <v>29.98</v>
      </c>
      <c r="J30" s="23">
        <v>30.4</v>
      </c>
      <c r="K30" s="24">
        <v>18.690000000000001</v>
      </c>
      <c r="L30" s="15">
        <f t="shared" si="0"/>
        <v>19.055</v>
      </c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62"/>
      <c r="B31" s="22">
        <v>25.38</v>
      </c>
      <c r="C31" s="23">
        <v>25.78</v>
      </c>
      <c r="D31" s="23">
        <v>28.21</v>
      </c>
      <c r="E31" s="23">
        <v>27.13</v>
      </c>
      <c r="F31" s="23">
        <v>22.87</v>
      </c>
      <c r="G31" s="23">
        <v>30.75</v>
      </c>
      <c r="H31" s="23">
        <v>25.25</v>
      </c>
      <c r="I31" s="23">
        <v>29.66</v>
      </c>
      <c r="J31" s="23">
        <v>30.07</v>
      </c>
      <c r="K31" s="24">
        <v>19.420000000000002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>
      <c r="A32" s="62" t="s">
        <v>196</v>
      </c>
      <c r="B32" s="22">
        <v>28.07</v>
      </c>
      <c r="C32" s="23">
        <v>23.34</v>
      </c>
      <c r="D32" s="23">
        <v>26.63</v>
      </c>
      <c r="E32" s="23">
        <v>27.7</v>
      </c>
      <c r="F32" s="23">
        <v>26.52</v>
      </c>
      <c r="G32" s="23">
        <v>28.18</v>
      </c>
      <c r="H32" s="23">
        <v>25.22</v>
      </c>
      <c r="I32" s="23">
        <v>28.85</v>
      </c>
      <c r="J32" s="23">
        <v>29.98</v>
      </c>
      <c r="K32" s="24">
        <v>18.8</v>
      </c>
      <c r="L32" s="15">
        <f t="shared" si="0"/>
        <v>18.785</v>
      </c>
      <c r="M32" s="15"/>
      <c r="N32" s="15"/>
      <c r="O32" s="15"/>
      <c r="P32" s="15"/>
      <c r="Q32" s="15"/>
      <c r="R32" s="15"/>
      <c r="S32" s="15"/>
      <c r="T32" s="15"/>
      <c r="U32" s="15"/>
    </row>
    <row r="33" spans="1:21">
      <c r="A33" s="62"/>
      <c r="B33" s="22">
        <v>27.74</v>
      </c>
      <c r="C33" s="23">
        <v>23.44</v>
      </c>
      <c r="D33" s="23">
        <v>26.79</v>
      </c>
      <c r="E33" s="23">
        <v>27.83</v>
      </c>
      <c r="F33" s="23">
        <v>26.56</v>
      </c>
      <c r="G33" s="23">
        <v>27.86</v>
      </c>
      <c r="H33" s="23">
        <v>25.31</v>
      </c>
      <c r="I33" s="23">
        <v>29.24</v>
      </c>
      <c r="J33" s="23">
        <v>30.07</v>
      </c>
      <c r="K33" s="24">
        <v>18.77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>
      <c r="A34" s="62" t="s">
        <v>197</v>
      </c>
      <c r="B34" s="22">
        <v>26.71</v>
      </c>
      <c r="C34" s="23">
        <v>26.11</v>
      </c>
      <c r="D34" s="23">
        <v>28.94</v>
      </c>
      <c r="E34" s="23">
        <v>26.7</v>
      </c>
      <c r="F34" s="23">
        <v>24.25</v>
      </c>
      <c r="G34" s="23">
        <v>31.33</v>
      </c>
      <c r="H34" s="23">
        <v>25.8</v>
      </c>
      <c r="I34" s="23">
        <v>29.07</v>
      </c>
      <c r="J34" s="23">
        <v>30.18</v>
      </c>
      <c r="K34" s="24">
        <v>20.079999999999998</v>
      </c>
      <c r="L34" s="15">
        <f t="shared" si="0"/>
        <v>19.239999999999998</v>
      </c>
      <c r="M34" s="15"/>
      <c r="N34" s="15"/>
      <c r="O34" s="15"/>
      <c r="P34" s="15"/>
      <c r="Q34" s="15"/>
      <c r="R34" s="15"/>
      <c r="S34" s="15"/>
      <c r="T34" s="15"/>
      <c r="U34" s="15"/>
    </row>
    <row r="35" spans="1:21">
      <c r="A35" s="62"/>
      <c r="B35" s="22">
        <v>27.49</v>
      </c>
      <c r="C35" s="23">
        <v>26.27</v>
      </c>
      <c r="D35" s="23">
        <v>29.28</v>
      </c>
      <c r="E35" s="23">
        <v>26.67</v>
      </c>
      <c r="F35" s="23">
        <v>24.23</v>
      </c>
      <c r="G35" s="23">
        <v>31.72</v>
      </c>
      <c r="H35" s="23">
        <v>26.04</v>
      </c>
      <c r="I35" s="23">
        <v>29.27</v>
      </c>
      <c r="J35" s="23">
        <v>30.03</v>
      </c>
      <c r="K35" s="24">
        <v>18.399999999999999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>
      <c r="A36" s="62" t="s">
        <v>198</v>
      </c>
      <c r="B36" s="22">
        <v>25.43</v>
      </c>
      <c r="C36" s="23">
        <v>26.16</v>
      </c>
      <c r="D36" s="23">
        <v>25.03</v>
      </c>
      <c r="E36" s="23">
        <v>24.63</v>
      </c>
      <c r="F36" s="23">
        <v>23.13</v>
      </c>
      <c r="G36" s="23">
        <v>29.29</v>
      </c>
      <c r="H36" s="23">
        <v>23.95</v>
      </c>
      <c r="I36" s="23">
        <v>26.3</v>
      </c>
      <c r="J36" s="23">
        <v>28.76</v>
      </c>
      <c r="K36" s="24">
        <v>17.95</v>
      </c>
      <c r="L36" s="15">
        <f>AVERAGE(K36:K38)</f>
        <v>17.896666666666665</v>
      </c>
      <c r="M36" s="15"/>
      <c r="N36" s="15"/>
      <c r="O36" s="15"/>
      <c r="P36" s="15"/>
      <c r="Q36" s="15"/>
      <c r="R36" s="15"/>
      <c r="S36" s="15"/>
      <c r="T36" s="15"/>
      <c r="U36" s="15"/>
    </row>
    <row r="37" spans="1:21">
      <c r="A37" s="62"/>
      <c r="B37" s="22">
        <v>25.71</v>
      </c>
      <c r="C37" s="23">
        <v>26.22</v>
      </c>
      <c r="D37" s="23">
        <v>24.98</v>
      </c>
      <c r="E37" s="23">
        <v>24.56</v>
      </c>
      <c r="F37" s="23">
        <v>23.28</v>
      </c>
      <c r="G37" s="23">
        <v>29.28</v>
      </c>
      <c r="H37" s="23">
        <v>23.7</v>
      </c>
      <c r="I37" s="23">
        <v>26.11</v>
      </c>
      <c r="J37" s="23">
        <v>28.05</v>
      </c>
      <c r="K37" s="24">
        <v>17.850000000000001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>
      <c r="A38" s="62"/>
      <c r="B38" s="25">
        <v>25.7</v>
      </c>
      <c r="C38" s="26">
        <v>26.18</v>
      </c>
      <c r="D38" s="26">
        <v>24.94</v>
      </c>
      <c r="E38" s="26">
        <v>24.54</v>
      </c>
      <c r="F38" s="26">
        <v>23.41</v>
      </c>
      <c r="G38" s="26">
        <v>29.36</v>
      </c>
      <c r="H38" s="26">
        <v>23.79</v>
      </c>
      <c r="I38" s="26">
        <v>26.29</v>
      </c>
      <c r="J38" s="26">
        <v>28.79</v>
      </c>
      <c r="K38" s="27">
        <v>17.89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>
      <c r="A39" s="28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>
      <c r="A40" s="28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>
      <c r="A41" s="13" t="s">
        <v>199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>
      <c r="A42" s="28"/>
      <c r="B42" s="18" t="s">
        <v>177</v>
      </c>
      <c r="C42" s="18" t="s">
        <v>178</v>
      </c>
      <c r="D42" s="18" t="s">
        <v>179</v>
      </c>
      <c r="E42" s="18" t="s">
        <v>180</v>
      </c>
      <c r="F42" s="18" t="s">
        <v>181</v>
      </c>
      <c r="G42" s="18" t="s">
        <v>182</v>
      </c>
      <c r="H42" s="18" t="s">
        <v>183</v>
      </c>
      <c r="I42" s="18" t="s">
        <v>184</v>
      </c>
      <c r="J42" s="18" t="s">
        <v>21</v>
      </c>
      <c r="K42" s="29"/>
      <c r="L42" s="29"/>
      <c r="M42" s="15"/>
      <c r="N42" s="15"/>
      <c r="O42" s="15"/>
      <c r="P42" s="15"/>
      <c r="Q42" s="15"/>
      <c r="R42" s="15"/>
      <c r="S42" s="15"/>
      <c r="T42" s="15"/>
      <c r="U42" s="15"/>
    </row>
    <row r="43" spans="1:21">
      <c r="A43" s="62" t="s">
        <v>186</v>
      </c>
      <c r="B43" s="15">
        <f>$L10-B10</f>
        <v>-8.3649999999999984</v>
      </c>
      <c r="C43" s="15">
        <f t="shared" ref="C43:J43" si="1">$L10-C10</f>
        <v>-10.384999999999998</v>
      </c>
      <c r="D43" s="15">
        <f t="shared" si="1"/>
        <v>-11.515000000000001</v>
      </c>
      <c r="E43" s="15">
        <f t="shared" si="1"/>
        <v>-9.7850000000000001</v>
      </c>
      <c r="F43" s="15">
        <f t="shared" si="1"/>
        <v>-8.8949999999999996</v>
      </c>
      <c r="G43" s="15">
        <f t="shared" si="1"/>
        <v>-14.555</v>
      </c>
      <c r="H43" s="15">
        <f t="shared" si="1"/>
        <v>-7.6649999999999991</v>
      </c>
      <c r="I43" s="15">
        <f t="shared" si="1"/>
        <v>-10.344999999999999</v>
      </c>
      <c r="J43" s="15">
        <f t="shared" si="1"/>
        <v>-8.2250000000000014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>
      <c r="A44" s="62"/>
      <c r="B44" s="15">
        <f>$L10-B11</f>
        <v>-8.2850000000000001</v>
      </c>
      <c r="C44" s="15">
        <f t="shared" ref="C44:J44" si="2">$L10-C11</f>
        <v>-10.805</v>
      </c>
      <c r="D44" s="15">
        <f t="shared" si="2"/>
        <v>-11.114999999999998</v>
      </c>
      <c r="E44" s="15">
        <f t="shared" si="2"/>
        <v>-9.2949999999999982</v>
      </c>
      <c r="F44" s="15">
        <f t="shared" si="2"/>
        <v>-8.9649999999999999</v>
      </c>
      <c r="G44" s="15">
        <f t="shared" si="2"/>
        <v>-15.685000000000002</v>
      </c>
      <c r="H44" s="15">
        <f t="shared" si="2"/>
        <v>-7.9149999999999991</v>
      </c>
      <c r="I44" s="15">
        <f t="shared" si="2"/>
        <v>-10.134999999999998</v>
      </c>
      <c r="J44" s="15">
        <f t="shared" si="2"/>
        <v>-8.0949999999999989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>
      <c r="A45" s="62" t="s">
        <v>187</v>
      </c>
      <c r="B45" s="15">
        <f>$L12-B12</f>
        <v>-7.6400000000000006</v>
      </c>
      <c r="C45" s="15">
        <f t="shared" ref="C45:J45" si="3">$L12-C12</f>
        <v>-8.6900000000000013</v>
      </c>
      <c r="D45" s="15">
        <f t="shared" si="3"/>
        <v>-10.739999999999998</v>
      </c>
      <c r="E45" s="15">
        <f t="shared" si="3"/>
        <v>-8.4600000000000009</v>
      </c>
      <c r="F45" s="15">
        <f t="shared" si="3"/>
        <v>-7.1499999999999986</v>
      </c>
      <c r="G45" s="15">
        <f t="shared" si="3"/>
        <v>-13.880000000000003</v>
      </c>
      <c r="H45" s="15">
        <f t="shared" si="3"/>
        <v>-8.61</v>
      </c>
      <c r="I45" s="15">
        <f t="shared" si="3"/>
        <v>-9.43</v>
      </c>
      <c r="J45" s="15">
        <f t="shared" si="3"/>
        <v>-9.27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>
      <c r="A46" s="62"/>
      <c r="B46" s="15">
        <f>$L12-B13</f>
        <v>-8.0399999999999991</v>
      </c>
      <c r="C46" s="15">
        <f t="shared" ref="C46:J46" si="4">$L12-C13</f>
        <v>-8.9400000000000013</v>
      </c>
      <c r="D46" s="15">
        <f t="shared" si="4"/>
        <v>-10.84</v>
      </c>
      <c r="E46" s="15">
        <f t="shared" si="4"/>
        <v>-7.8599999999999994</v>
      </c>
      <c r="F46" s="15">
        <f t="shared" si="4"/>
        <v>-7.32</v>
      </c>
      <c r="G46" s="15">
        <f t="shared" si="4"/>
        <v>-14.89</v>
      </c>
      <c r="H46" s="15">
        <f t="shared" si="4"/>
        <v>-8.3099999999999987</v>
      </c>
      <c r="I46" s="15">
        <f t="shared" si="4"/>
        <v>-9.5500000000000007</v>
      </c>
      <c r="J46" s="15">
        <f t="shared" si="4"/>
        <v>-9.0399999999999991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>
      <c r="A47" s="62" t="s">
        <v>6</v>
      </c>
      <c r="B47" s="15">
        <f>$L14-B14</f>
        <v>-7.3900000000000006</v>
      </c>
      <c r="C47" s="15">
        <f t="shared" ref="C47:J47" si="5">$L14-C14</f>
        <v>-9.41</v>
      </c>
      <c r="D47" s="15">
        <f t="shared" si="5"/>
        <v>-11.150000000000002</v>
      </c>
      <c r="E47" s="15">
        <f t="shared" si="5"/>
        <v>-8.1500000000000021</v>
      </c>
      <c r="F47" s="15">
        <f t="shared" si="5"/>
        <v>-8.2100000000000009</v>
      </c>
      <c r="G47" s="15">
        <f t="shared" si="5"/>
        <v>-13.700000000000003</v>
      </c>
      <c r="H47" s="15">
        <f t="shared" si="5"/>
        <v>-8.0400000000000027</v>
      </c>
      <c r="I47" s="15">
        <f t="shared" si="5"/>
        <v>-10.650000000000002</v>
      </c>
      <c r="J47" s="15">
        <f t="shared" si="5"/>
        <v>-8.6000000000000014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>
      <c r="A48" s="62"/>
      <c r="B48" s="15">
        <f t="shared" ref="B48:J62" si="6">$L14-B15</f>
        <v>-7.43</v>
      </c>
      <c r="C48" s="15">
        <f t="shared" si="6"/>
        <v>-9.6700000000000017</v>
      </c>
      <c r="D48" s="15">
        <f t="shared" si="6"/>
        <v>-10.990000000000002</v>
      </c>
      <c r="E48" s="15">
        <f t="shared" si="6"/>
        <v>-8.370000000000001</v>
      </c>
      <c r="F48" s="15">
        <f t="shared" si="6"/>
        <v>-8.2900000000000027</v>
      </c>
      <c r="G48" s="15">
        <f t="shared" si="6"/>
        <v>-13.850000000000001</v>
      </c>
      <c r="H48" s="15">
        <f t="shared" si="6"/>
        <v>-8.2100000000000009</v>
      </c>
      <c r="I48" s="15">
        <f t="shared" si="6"/>
        <v>-10.3</v>
      </c>
      <c r="J48" s="15">
        <f t="shared" si="6"/>
        <v>-8.5800000000000018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>
      <c r="A49" s="62" t="s">
        <v>188</v>
      </c>
      <c r="B49" s="15">
        <f>$L16-B16</f>
        <v>-7.1350000000000016</v>
      </c>
      <c r="C49" s="15">
        <f t="shared" ref="C49:J49" si="7">$L16-C16</f>
        <v>-10.035</v>
      </c>
      <c r="D49" s="15">
        <f t="shared" si="7"/>
        <v>-7.5150000000000006</v>
      </c>
      <c r="E49" s="15">
        <f t="shared" si="7"/>
        <v>-8.3649999999999984</v>
      </c>
      <c r="F49" s="15">
        <f t="shared" si="7"/>
        <v>-7.9849999999999994</v>
      </c>
      <c r="G49" s="15">
        <f t="shared" si="7"/>
        <v>-13.305000000000003</v>
      </c>
      <c r="H49" s="15">
        <f t="shared" si="7"/>
        <v>-7.4349999999999987</v>
      </c>
      <c r="I49" s="15">
        <f t="shared" si="7"/>
        <v>-9.7850000000000001</v>
      </c>
      <c r="J49" s="15">
        <f t="shared" si="7"/>
        <v>-9.0350000000000001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>
      <c r="A50" s="62"/>
      <c r="B50" s="15">
        <f t="shared" si="6"/>
        <v>-7.004999999999999</v>
      </c>
      <c r="C50" s="15">
        <f t="shared" si="6"/>
        <v>-9.9649999999999999</v>
      </c>
      <c r="D50" s="15">
        <f t="shared" si="6"/>
        <v>-7.1950000000000003</v>
      </c>
      <c r="E50" s="15">
        <f t="shared" si="6"/>
        <v>-7.7349999999999994</v>
      </c>
      <c r="F50" s="15">
        <f t="shared" si="6"/>
        <v>-7.8049999999999997</v>
      </c>
      <c r="G50" s="15">
        <f t="shared" si="6"/>
        <v>-14.014999999999997</v>
      </c>
      <c r="H50" s="15">
        <f t="shared" si="6"/>
        <v>-7.0850000000000009</v>
      </c>
      <c r="I50" s="15">
        <f t="shared" si="6"/>
        <v>-9.8449999999999989</v>
      </c>
      <c r="J50" s="15">
        <f t="shared" si="6"/>
        <v>-9.1449999999999996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>
      <c r="A51" s="62" t="s">
        <v>189</v>
      </c>
      <c r="B51" s="15">
        <f>$L18-B18</f>
        <v>-7.0699999999999967</v>
      </c>
      <c r="C51" s="15">
        <f t="shared" ref="C51:J51" si="8">$L18-C18</f>
        <v>-7.269999999999996</v>
      </c>
      <c r="D51" s="15">
        <f t="shared" si="8"/>
        <v>-11.579999999999998</v>
      </c>
      <c r="E51" s="15">
        <f t="shared" si="8"/>
        <v>-8.2199999999999989</v>
      </c>
      <c r="F51" s="15">
        <f t="shared" si="8"/>
        <v>-9.1599999999999966</v>
      </c>
      <c r="G51" s="15">
        <f t="shared" si="8"/>
        <v>-14.059999999999995</v>
      </c>
      <c r="H51" s="15">
        <f t="shared" si="8"/>
        <v>-8.1699999999999982</v>
      </c>
      <c r="I51" s="15">
        <f t="shared" si="8"/>
        <v>-10.689999999999998</v>
      </c>
      <c r="J51" s="15">
        <f t="shared" si="8"/>
        <v>-8.389999999999997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>
      <c r="A52" s="62"/>
      <c r="B52" s="15">
        <f t="shared" si="6"/>
        <v>-7.2899999999999991</v>
      </c>
      <c r="C52" s="15">
        <f t="shared" si="6"/>
        <v>-7.4799999999999969</v>
      </c>
      <c r="D52" s="15">
        <f t="shared" si="6"/>
        <v>-11.379999999999999</v>
      </c>
      <c r="E52" s="15">
        <f t="shared" si="6"/>
        <v>-8.2499999999999964</v>
      </c>
      <c r="F52" s="15">
        <f t="shared" si="6"/>
        <v>-8.9799999999999969</v>
      </c>
      <c r="G52" s="15">
        <f t="shared" si="6"/>
        <v>-14.54</v>
      </c>
      <c r="H52" s="15">
        <f t="shared" si="6"/>
        <v>-8.1599999999999966</v>
      </c>
      <c r="I52" s="15">
        <f t="shared" si="6"/>
        <v>-11.049999999999997</v>
      </c>
      <c r="J52" s="15">
        <f t="shared" si="6"/>
        <v>-8.7799999999999976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>
      <c r="A53" s="62" t="s">
        <v>190</v>
      </c>
      <c r="B53" s="15">
        <f>$L20-B20</f>
        <v>-6.870000000000001</v>
      </c>
      <c r="C53" s="15">
        <f t="shared" ref="C53:J53" si="9">$L20-C20</f>
        <v>-12.18</v>
      </c>
      <c r="D53" s="15">
        <f t="shared" si="9"/>
        <v>-8.1499999999999986</v>
      </c>
      <c r="E53" s="15">
        <f t="shared" si="9"/>
        <v>-6.91</v>
      </c>
      <c r="F53" s="15">
        <f t="shared" si="9"/>
        <v>-6.73</v>
      </c>
      <c r="G53" s="15">
        <f t="shared" si="9"/>
        <v>-12.46</v>
      </c>
      <c r="H53" s="15">
        <f t="shared" si="9"/>
        <v>-4.66</v>
      </c>
      <c r="I53" s="15">
        <f t="shared" si="9"/>
        <v>-9.4200000000000017</v>
      </c>
      <c r="J53" s="15">
        <f t="shared" si="9"/>
        <v>-8.32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>
      <c r="A54" s="62"/>
      <c r="B54" s="15">
        <f t="shared" si="6"/>
        <v>-6.34</v>
      </c>
      <c r="C54" s="15">
        <f t="shared" si="6"/>
        <v>-10.91</v>
      </c>
      <c r="D54" s="15">
        <f t="shared" si="6"/>
        <v>-7.7600000000000016</v>
      </c>
      <c r="E54" s="15">
        <f t="shared" si="6"/>
        <v>-6.5399999999999991</v>
      </c>
      <c r="F54" s="15">
        <f t="shared" si="6"/>
        <v>-6.2399999999999984</v>
      </c>
      <c r="G54" s="15">
        <f t="shared" si="6"/>
        <v>-13.14</v>
      </c>
      <c r="H54" s="15">
        <f t="shared" si="6"/>
        <v>-4.9800000000000004</v>
      </c>
      <c r="I54" s="15">
        <f t="shared" si="6"/>
        <v>-9.6900000000000013</v>
      </c>
      <c r="J54" s="15">
        <f t="shared" si="6"/>
        <v>-8.1900000000000013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>
      <c r="A55" s="62" t="s">
        <v>191</v>
      </c>
      <c r="B55" s="15">
        <f>$L22-B22</f>
        <v>-6.4600000000000009</v>
      </c>
      <c r="C55" s="15">
        <f t="shared" ref="C55:J55" si="10">$L22-C22</f>
        <v>-5.4100000000000037</v>
      </c>
      <c r="D55" s="15">
        <f t="shared" si="10"/>
        <v>-9.7800000000000011</v>
      </c>
      <c r="E55" s="15">
        <f t="shared" si="10"/>
        <v>-8.0700000000000038</v>
      </c>
      <c r="F55" s="15">
        <f t="shared" si="10"/>
        <v>-4.230000000000004</v>
      </c>
      <c r="G55" s="15">
        <f t="shared" si="10"/>
        <v>-13.030000000000001</v>
      </c>
      <c r="H55" s="15">
        <f t="shared" si="10"/>
        <v>-6.3300000000000018</v>
      </c>
      <c r="I55" s="15">
        <f t="shared" si="10"/>
        <v>-11.120000000000001</v>
      </c>
      <c r="J55" s="15">
        <f t="shared" si="10"/>
        <v>-11.180000000000003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>
      <c r="A56" s="62"/>
      <c r="B56" s="15">
        <f t="shared" si="6"/>
        <v>-6.0300000000000011</v>
      </c>
      <c r="C56" s="15">
        <f t="shared" si="6"/>
        <v>-5.6500000000000021</v>
      </c>
      <c r="D56" s="15">
        <f t="shared" si="6"/>
        <v>-9.5300000000000011</v>
      </c>
      <c r="E56" s="15">
        <f t="shared" si="6"/>
        <v>-8.3200000000000038</v>
      </c>
      <c r="F56" s="15">
        <f t="shared" si="6"/>
        <v>-4.0500000000000007</v>
      </c>
      <c r="G56" s="15">
        <f t="shared" si="6"/>
        <v>-14.18</v>
      </c>
      <c r="H56" s="15">
        <f t="shared" si="6"/>
        <v>-6.3100000000000023</v>
      </c>
      <c r="I56" s="15">
        <f t="shared" si="6"/>
        <v>-11.160000000000004</v>
      </c>
      <c r="J56" s="15">
        <f t="shared" si="6"/>
        <v>-10.55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>
      <c r="A57" s="62" t="s">
        <v>192</v>
      </c>
      <c r="B57" s="15">
        <f>$L24-B24</f>
        <v>-6.9050000000000011</v>
      </c>
      <c r="C57" s="15">
        <f t="shared" ref="C57:J57" si="11">$L24-C24</f>
        <v>-4.6750000000000007</v>
      </c>
      <c r="D57" s="15">
        <f t="shared" si="11"/>
        <v>-10.305000000000003</v>
      </c>
      <c r="E57" s="15">
        <f t="shared" si="11"/>
        <v>-7.8250000000000028</v>
      </c>
      <c r="F57" s="15">
        <f t="shared" si="11"/>
        <v>-5.5750000000000028</v>
      </c>
      <c r="G57" s="15">
        <f t="shared" si="11"/>
        <v>-12.915000000000003</v>
      </c>
      <c r="H57" s="15">
        <f t="shared" si="11"/>
        <v>-6.2750000000000021</v>
      </c>
      <c r="I57" s="15">
        <f t="shared" si="11"/>
        <v>-9.745000000000001</v>
      </c>
      <c r="J57" s="15">
        <f t="shared" si="11"/>
        <v>-9.2850000000000001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>
      <c r="A58" s="62"/>
      <c r="B58" s="15">
        <f t="shared" si="6"/>
        <v>-7.1350000000000016</v>
      </c>
      <c r="C58" s="15">
        <f t="shared" si="6"/>
        <v>-4.9350000000000023</v>
      </c>
      <c r="D58" s="15">
        <f t="shared" si="6"/>
        <v>-9.6850000000000023</v>
      </c>
      <c r="E58" s="15">
        <f t="shared" si="6"/>
        <v>-8.9450000000000003</v>
      </c>
      <c r="F58" s="15">
        <f t="shared" si="6"/>
        <v>-5.4350000000000023</v>
      </c>
      <c r="G58" s="15">
        <f t="shared" si="6"/>
        <v>-13.734999999999999</v>
      </c>
      <c r="H58" s="15">
        <f t="shared" si="6"/>
        <v>-6.125</v>
      </c>
      <c r="I58" s="15">
        <f t="shared" si="6"/>
        <v>-10.225000000000001</v>
      </c>
      <c r="J58" s="15">
        <f t="shared" si="6"/>
        <v>-9.1750000000000007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>
      <c r="A59" s="62" t="s">
        <v>193</v>
      </c>
      <c r="B59" s="15">
        <f>$L26-B26</f>
        <v>-6.6900000000000013</v>
      </c>
      <c r="C59" s="15">
        <f t="shared" ref="C59:J59" si="12">$L26-C26</f>
        <v>-5.25</v>
      </c>
      <c r="D59" s="15">
        <f t="shared" si="12"/>
        <v>-9.77</v>
      </c>
      <c r="E59" s="15">
        <f t="shared" si="12"/>
        <v>-6.84</v>
      </c>
      <c r="F59" s="15">
        <f t="shared" si="12"/>
        <v>-7.02</v>
      </c>
      <c r="G59" s="15">
        <f t="shared" si="12"/>
        <v>-10.399999999999999</v>
      </c>
      <c r="H59" s="15">
        <f t="shared" si="12"/>
        <v>-5.3999999999999986</v>
      </c>
      <c r="I59" s="15">
        <f t="shared" si="12"/>
        <v>-10.899999999999999</v>
      </c>
      <c r="J59" s="15">
        <f t="shared" si="12"/>
        <v>-11.75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>
      <c r="A60" s="62"/>
      <c r="B60" s="15">
        <f t="shared" si="6"/>
        <v>-6.41</v>
      </c>
      <c r="C60" s="15">
        <f t="shared" si="6"/>
        <v>-5.2600000000000016</v>
      </c>
      <c r="D60" s="15">
        <f t="shared" si="6"/>
        <v>-9.59</v>
      </c>
      <c r="E60" s="15">
        <f t="shared" si="6"/>
        <v>-7.02</v>
      </c>
      <c r="F60" s="15">
        <f t="shared" si="6"/>
        <v>-7</v>
      </c>
      <c r="G60" s="15">
        <f t="shared" si="6"/>
        <v>-10.489999999999998</v>
      </c>
      <c r="H60" s="15">
        <f t="shared" si="6"/>
        <v>-5.7600000000000016</v>
      </c>
      <c r="I60" s="15">
        <f t="shared" si="6"/>
        <v>-12.059999999999999</v>
      </c>
      <c r="J60" s="15">
        <f t="shared" si="6"/>
        <v>-13.02</v>
      </c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>
      <c r="A61" s="62" t="s">
        <v>194</v>
      </c>
      <c r="B61" s="15">
        <f>$L28-B28</f>
        <v>-7.9949999999999974</v>
      </c>
      <c r="C61" s="15">
        <f t="shared" ref="C61:J61" si="13">$L28-C28</f>
        <v>-6.0249999999999986</v>
      </c>
      <c r="D61" s="15">
        <f t="shared" si="13"/>
        <v>-10.804999999999996</v>
      </c>
      <c r="E61" s="15">
        <f t="shared" si="13"/>
        <v>-8.5649999999999977</v>
      </c>
      <c r="F61" s="15">
        <f t="shared" si="13"/>
        <v>-8.0949999999999989</v>
      </c>
      <c r="G61" s="15">
        <f t="shared" si="13"/>
        <v>-13.064999999999998</v>
      </c>
      <c r="H61" s="15">
        <f t="shared" si="13"/>
        <v>-7.1849999999999987</v>
      </c>
      <c r="I61" s="15">
        <f t="shared" si="13"/>
        <v>-12.464999999999996</v>
      </c>
      <c r="J61" s="15">
        <f t="shared" si="13"/>
        <v>-12.954999999999998</v>
      </c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>
      <c r="A62" s="62"/>
      <c r="B62" s="15">
        <f t="shared" si="6"/>
        <v>-8.4849999999999994</v>
      </c>
      <c r="C62" s="15">
        <f t="shared" si="6"/>
        <v>-6.0849999999999973</v>
      </c>
      <c r="D62" s="15">
        <f t="shared" si="6"/>
        <v>-10.804999999999996</v>
      </c>
      <c r="E62" s="15">
        <f t="shared" si="6"/>
        <v>-8.754999999999999</v>
      </c>
      <c r="F62" s="15">
        <f t="shared" si="6"/>
        <v>-7.9949999999999974</v>
      </c>
      <c r="G62" s="15">
        <f t="shared" si="6"/>
        <v>-14.084999999999997</v>
      </c>
      <c r="H62" s="15">
        <f t="shared" si="6"/>
        <v>-7.4849999999999994</v>
      </c>
      <c r="I62" s="15">
        <f t="shared" si="6"/>
        <v>-13.154999999999998</v>
      </c>
      <c r="J62" s="15">
        <f t="shared" si="6"/>
        <v>-13.834999999999997</v>
      </c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>
      <c r="A63" s="62" t="s">
        <v>195</v>
      </c>
      <c r="B63" s="15">
        <f>$L30-B30</f>
        <v>-6.6849999999999987</v>
      </c>
      <c r="C63" s="15">
        <f t="shared" ref="C63:J63" si="14">$L30-C30</f>
        <v>-7.1849999999999987</v>
      </c>
      <c r="D63" s="15">
        <f t="shared" si="14"/>
        <v>-9.0549999999999997</v>
      </c>
      <c r="E63" s="15">
        <f t="shared" si="14"/>
        <v>-8.245000000000001</v>
      </c>
      <c r="F63" s="15">
        <f t="shared" si="14"/>
        <v>-3.6649999999999991</v>
      </c>
      <c r="G63" s="15">
        <f t="shared" si="14"/>
        <v>-11.734999999999999</v>
      </c>
      <c r="H63" s="15">
        <f t="shared" si="14"/>
        <v>-6.2050000000000018</v>
      </c>
      <c r="I63" s="15">
        <f t="shared" si="14"/>
        <v>-10.925000000000001</v>
      </c>
      <c r="J63" s="15">
        <f t="shared" si="14"/>
        <v>-11.344999999999999</v>
      </c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>
      <c r="A64" s="62"/>
      <c r="B64" s="15">
        <f t="shared" ref="B64:J70" si="15">$L30-B31</f>
        <v>-6.3249999999999993</v>
      </c>
      <c r="C64" s="15">
        <f t="shared" si="15"/>
        <v>-6.7250000000000014</v>
      </c>
      <c r="D64" s="15">
        <f t="shared" si="15"/>
        <v>-9.1550000000000011</v>
      </c>
      <c r="E64" s="15">
        <f t="shared" si="15"/>
        <v>-8.0749999999999993</v>
      </c>
      <c r="F64" s="15">
        <f t="shared" si="15"/>
        <v>-3.8150000000000013</v>
      </c>
      <c r="G64" s="15">
        <f t="shared" si="15"/>
        <v>-11.695</v>
      </c>
      <c r="H64" s="15">
        <f t="shared" si="15"/>
        <v>-6.1950000000000003</v>
      </c>
      <c r="I64" s="15">
        <f t="shared" si="15"/>
        <v>-10.605</v>
      </c>
      <c r="J64" s="15">
        <f t="shared" si="15"/>
        <v>-11.015000000000001</v>
      </c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>
      <c r="A65" s="62" t="s">
        <v>196</v>
      </c>
      <c r="B65" s="15">
        <f>$L32-B32</f>
        <v>-9.2850000000000001</v>
      </c>
      <c r="C65" s="15">
        <f t="shared" ref="C65:J65" si="16">$L32-C32</f>
        <v>-4.5549999999999997</v>
      </c>
      <c r="D65" s="15">
        <f t="shared" si="16"/>
        <v>-7.8449999999999989</v>
      </c>
      <c r="E65" s="15">
        <f t="shared" si="16"/>
        <v>-8.9149999999999991</v>
      </c>
      <c r="F65" s="15">
        <f t="shared" si="16"/>
        <v>-7.7349999999999994</v>
      </c>
      <c r="G65" s="15">
        <f t="shared" si="16"/>
        <v>-9.3949999999999996</v>
      </c>
      <c r="H65" s="15">
        <f t="shared" si="16"/>
        <v>-6.4349999999999987</v>
      </c>
      <c r="I65" s="15">
        <f t="shared" si="16"/>
        <v>-10.065000000000001</v>
      </c>
      <c r="J65" s="15">
        <f t="shared" si="16"/>
        <v>-11.195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>
      <c r="A66" s="62"/>
      <c r="B66" s="15">
        <f t="shared" si="15"/>
        <v>-8.9549999999999983</v>
      </c>
      <c r="C66" s="15">
        <f t="shared" si="15"/>
        <v>-4.6550000000000011</v>
      </c>
      <c r="D66" s="15">
        <f t="shared" si="15"/>
        <v>-8.004999999999999</v>
      </c>
      <c r="E66" s="15">
        <f t="shared" si="15"/>
        <v>-9.0449999999999982</v>
      </c>
      <c r="F66" s="15">
        <f t="shared" si="15"/>
        <v>-7.7749999999999986</v>
      </c>
      <c r="G66" s="15">
        <f t="shared" si="15"/>
        <v>-9.0749999999999993</v>
      </c>
      <c r="H66" s="15">
        <f t="shared" si="15"/>
        <v>-6.5249999999999986</v>
      </c>
      <c r="I66" s="15">
        <f t="shared" si="15"/>
        <v>-10.454999999999998</v>
      </c>
      <c r="J66" s="15">
        <f t="shared" si="15"/>
        <v>-11.285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>
      <c r="A67" s="62" t="s">
        <v>197</v>
      </c>
      <c r="B67" s="15">
        <f>$L34-B34</f>
        <v>-7.4700000000000024</v>
      </c>
      <c r="C67" s="15">
        <f t="shared" ref="C67:J67" si="17">$L34-C34</f>
        <v>-6.870000000000001</v>
      </c>
      <c r="D67" s="15">
        <f t="shared" si="17"/>
        <v>-9.7000000000000028</v>
      </c>
      <c r="E67" s="15">
        <f t="shared" si="17"/>
        <v>-7.4600000000000009</v>
      </c>
      <c r="F67" s="15">
        <f t="shared" si="17"/>
        <v>-5.0100000000000016</v>
      </c>
      <c r="G67" s="15">
        <f t="shared" si="17"/>
        <v>-12.09</v>
      </c>
      <c r="H67" s="15">
        <f t="shared" si="17"/>
        <v>-6.5600000000000023</v>
      </c>
      <c r="I67" s="15">
        <f t="shared" si="17"/>
        <v>-9.8300000000000018</v>
      </c>
      <c r="J67" s="15">
        <f t="shared" si="17"/>
        <v>-10.940000000000001</v>
      </c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>
      <c r="A68" s="62"/>
      <c r="B68" s="15">
        <f t="shared" si="15"/>
        <v>-8.25</v>
      </c>
      <c r="C68" s="15">
        <f t="shared" si="15"/>
        <v>-7.0300000000000011</v>
      </c>
      <c r="D68" s="15">
        <f t="shared" si="15"/>
        <v>-10.040000000000003</v>
      </c>
      <c r="E68" s="15">
        <f t="shared" si="15"/>
        <v>-7.4300000000000033</v>
      </c>
      <c r="F68" s="15">
        <f t="shared" si="15"/>
        <v>-4.990000000000002</v>
      </c>
      <c r="G68" s="15">
        <f t="shared" si="15"/>
        <v>-12.48</v>
      </c>
      <c r="H68" s="15">
        <f t="shared" si="15"/>
        <v>-6.8000000000000007</v>
      </c>
      <c r="I68" s="15">
        <f t="shared" si="15"/>
        <v>-10.030000000000001</v>
      </c>
      <c r="J68" s="15">
        <f t="shared" si="15"/>
        <v>-10.790000000000003</v>
      </c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>
      <c r="A69" s="62" t="s">
        <v>198</v>
      </c>
      <c r="B69" s="15">
        <f>$L36-B36</f>
        <v>-7.533333333333335</v>
      </c>
      <c r="C69" s="15">
        <f t="shared" ref="C69:J69" si="18">$L36-C36</f>
        <v>-8.2633333333333354</v>
      </c>
      <c r="D69" s="15">
        <f t="shared" si="18"/>
        <v>-7.1333333333333364</v>
      </c>
      <c r="E69" s="15">
        <f t="shared" si="18"/>
        <v>-6.7333333333333343</v>
      </c>
      <c r="F69" s="15">
        <f t="shared" si="18"/>
        <v>-5.2333333333333343</v>
      </c>
      <c r="G69" s="15">
        <f t="shared" si="18"/>
        <v>-11.393333333333334</v>
      </c>
      <c r="H69" s="15">
        <f t="shared" si="18"/>
        <v>-6.0533333333333346</v>
      </c>
      <c r="I69" s="15">
        <f t="shared" si="18"/>
        <v>-8.403333333333336</v>
      </c>
      <c r="J69" s="15">
        <f t="shared" si="18"/>
        <v>-10.863333333333337</v>
      </c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>
      <c r="A70" s="62"/>
      <c r="B70" s="15">
        <f t="shared" si="15"/>
        <v>-7.8133333333333361</v>
      </c>
      <c r="C70" s="15">
        <f t="shared" si="15"/>
        <v>-8.3233333333333341</v>
      </c>
      <c r="D70" s="15">
        <f t="shared" si="15"/>
        <v>-7.0833333333333357</v>
      </c>
      <c r="E70" s="15">
        <f t="shared" si="15"/>
        <v>-6.663333333333334</v>
      </c>
      <c r="F70" s="15">
        <f t="shared" si="15"/>
        <v>-5.3833333333333364</v>
      </c>
      <c r="G70" s="15">
        <f t="shared" si="15"/>
        <v>-11.383333333333336</v>
      </c>
      <c r="H70" s="15">
        <f t="shared" si="15"/>
        <v>-5.8033333333333346</v>
      </c>
      <c r="I70" s="15">
        <f t="shared" si="15"/>
        <v>-8.2133333333333347</v>
      </c>
      <c r="J70" s="15">
        <f t="shared" si="15"/>
        <v>-10.153333333333336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>
      <c r="A71" s="62"/>
      <c r="B71" s="15">
        <f>$L36-B38</f>
        <v>-7.8033333333333346</v>
      </c>
      <c r="C71" s="15">
        <f t="shared" ref="C71:J71" si="19">$L36-C38</f>
        <v>-8.283333333333335</v>
      </c>
      <c r="D71" s="15">
        <f t="shared" si="19"/>
        <v>-7.0433333333333366</v>
      </c>
      <c r="E71" s="15">
        <f t="shared" si="19"/>
        <v>-6.6433333333333344</v>
      </c>
      <c r="F71" s="15">
        <f t="shared" si="19"/>
        <v>-5.5133333333333354</v>
      </c>
      <c r="G71" s="15">
        <f t="shared" si="19"/>
        <v>-11.463333333333335</v>
      </c>
      <c r="H71" s="15">
        <f t="shared" si="19"/>
        <v>-5.8933333333333344</v>
      </c>
      <c r="I71" s="15">
        <f t="shared" si="19"/>
        <v>-8.3933333333333344</v>
      </c>
      <c r="J71" s="15">
        <f t="shared" si="19"/>
        <v>-10.893333333333334</v>
      </c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>
      <c r="A72" s="30"/>
      <c r="B72" s="23"/>
      <c r="C72" s="23"/>
      <c r="D72" s="23"/>
      <c r="E72" s="23"/>
      <c r="F72" s="23"/>
      <c r="G72" s="23"/>
      <c r="H72" s="23"/>
      <c r="I72" s="23"/>
      <c r="J72" s="23"/>
      <c r="K72" s="15"/>
      <c r="L72" s="15"/>
      <c r="M72" s="15" t="s">
        <v>200</v>
      </c>
      <c r="N72" s="15"/>
      <c r="O72" s="15"/>
      <c r="P72" s="15"/>
      <c r="Q72" s="15"/>
      <c r="R72" s="15"/>
      <c r="S72" s="15"/>
      <c r="T72" s="15"/>
      <c r="U72" s="15"/>
    </row>
    <row r="73" spans="1:21">
      <c r="A73" s="28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8" t="s">
        <v>177</v>
      </c>
      <c r="O73" s="18" t="s">
        <v>178</v>
      </c>
      <c r="P73" s="18" t="s">
        <v>179</v>
      </c>
      <c r="Q73" s="18" t="s">
        <v>180</v>
      </c>
      <c r="R73" s="18" t="s">
        <v>181</v>
      </c>
      <c r="S73" s="18" t="s">
        <v>182</v>
      </c>
      <c r="T73" s="18" t="s">
        <v>183</v>
      </c>
      <c r="U73" s="18" t="s">
        <v>184</v>
      </c>
    </row>
    <row r="74" spans="1:21">
      <c r="A74" s="28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31">
        <f t="shared" ref="N74:U74" si="20">AVERAGE(B69:B71)</f>
        <v>-7.7166666666666686</v>
      </c>
      <c r="O74" s="31">
        <f t="shared" si="20"/>
        <v>-8.2900000000000009</v>
      </c>
      <c r="P74" s="31">
        <f t="shared" si="20"/>
        <v>-7.0866666666666696</v>
      </c>
      <c r="Q74" s="31">
        <f t="shared" si="20"/>
        <v>-6.6800000000000006</v>
      </c>
      <c r="R74" s="31">
        <f t="shared" si="20"/>
        <v>-5.3766666666666687</v>
      </c>
      <c r="S74" s="31">
        <f t="shared" si="20"/>
        <v>-11.413333333333336</v>
      </c>
      <c r="T74" s="31">
        <f t="shared" si="20"/>
        <v>-5.9166666666666679</v>
      </c>
      <c r="U74" s="31">
        <f t="shared" si="20"/>
        <v>-8.3366666666666678</v>
      </c>
    </row>
    <row r="75" spans="1:21">
      <c r="A75" s="13" t="s">
        <v>201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3" t="s">
        <v>202</v>
      </c>
      <c r="N75" s="15"/>
      <c r="O75" s="15"/>
      <c r="P75" s="15"/>
      <c r="Q75" s="15"/>
      <c r="R75" s="15"/>
      <c r="S75" s="15"/>
      <c r="T75" s="15"/>
      <c r="U75" s="15"/>
    </row>
    <row r="76" spans="1:21">
      <c r="A76" s="28"/>
      <c r="B76" s="18" t="s">
        <v>177</v>
      </c>
      <c r="C76" s="18" t="s">
        <v>178</v>
      </c>
      <c r="D76" s="18" t="s">
        <v>179</v>
      </c>
      <c r="E76" s="18" t="s">
        <v>180</v>
      </c>
      <c r="F76" s="18" t="s">
        <v>181</v>
      </c>
      <c r="G76" s="18" t="s">
        <v>182</v>
      </c>
      <c r="H76" s="18" t="s">
        <v>183</v>
      </c>
      <c r="I76" s="18" t="s">
        <v>184</v>
      </c>
      <c r="J76" s="18" t="s">
        <v>21</v>
      </c>
      <c r="K76" s="15"/>
      <c r="L76" s="15"/>
      <c r="M76" s="15"/>
      <c r="N76" s="18" t="s">
        <v>177</v>
      </c>
      <c r="O76" s="18" t="s">
        <v>178</v>
      </c>
      <c r="P76" s="18" t="s">
        <v>179</v>
      </c>
      <c r="Q76" s="18" t="s">
        <v>180</v>
      </c>
      <c r="R76" s="18" t="s">
        <v>181</v>
      </c>
      <c r="S76" s="18" t="s">
        <v>182</v>
      </c>
      <c r="T76" s="18" t="s">
        <v>183</v>
      </c>
      <c r="U76" s="18" t="s">
        <v>184</v>
      </c>
    </row>
    <row r="77" spans="1:21">
      <c r="A77" s="62" t="s">
        <v>186</v>
      </c>
      <c r="B77" s="32">
        <f>2^B43</f>
        <v>3.033081542972816E-3</v>
      </c>
      <c r="C77" s="32">
        <f t="shared" ref="C77:J77" si="21">2^C43</f>
        <v>7.4783105326874284E-4</v>
      </c>
      <c r="D77" s="32">
        <f t="shared" si="21"/>
        <v>3.4169576796757705E-4</v>
      </c>
      <c r="E77" s="32">
        <f t="shared" si="21"/>
        <v>1.1334999163903517E-3</v>
      </c>
      <c r="F77" s="32">
        <f t="shared" si="21"/>
        <v>2.1005749813620684E-3</v>
      </c>
      <c r="G77" s="32">
        <f t="shared" si="21"/>
        <v>4.1544009902938042E-5</v>
      </c>
      <c r="H77" s="32">
        <f t="shared" si="21"/>
        <v>4.9272555032470718E-3</v>
      </c>
      <c r="I77" s="32">
        <f t="shared" si="21"/>
        <v>7.6885544586836353E-4</v>
      </c>
      <c r="J77" s="32">
        <f t="shared" si="21"/>
        <v>3.3421680690726616E-3</v>
      </c>
      <c r="K77" s="15"/>
      <c r="L77" s="15"/>
      <c r="M77" s="62" t="s">
        <v>186</v>
      </c>
      <c r="N77" s="15">
        <f>B43-N$67</f>
        <v>-8.3649999999999984</v>
      </c>
      <c r="O77" s="15">
        <f t="shared" ref="O77:U92" si="22">C43-O$67</f>
        <v>-10.384999999999998</v>
      </c>
      <c r="P77" s="15">
        <f t="shared" si="22"/>
        <v>-11.515000000000001</v>
      </c>
      <c r="Q77" s="15">
        <f t="shared" si="22"/>
        <v>-9.7850000000000001</v>
      </c>
      <c r="R77" s="15">
        <f t="shared" si="22"/>
        <v>-8.8949999999999996</v>
      </c>
      <c r="S77" s="15">
        <f t="shared" si="22"/>
        <v>-14.555</v>
      </c>
      <c r="T77" s="15">
        <f t="shared" si="22"/>
        <v>-7.6649999999999991</v>
      </c>
      <c r="U77" s="15">
        <f t="shared" si="22"/>
        <v>-10.344999999999999</v>
      </c>
    </row>
    <row r="78" spans="1:21">
      <c r="A78" s="62"/>
      <c r="B78" s="32">
        <f t="shared" ref="B78:J93" si="23">2^B44</f>
        <v>3.2060219094160094E-3</v>
      </c>
      <c r="C78" s="32">
        <f t="shared" si="23"/>
        <v>5.589473440423266E-4</v>
      </c>
      <c r="D78" s="32">
        <f t="shared" si="23"/>
        <v>4.5087026891083812E-4</v>
      </c>
      <c r="E78" s="32">
        <f t="shared" si="23"/>
        <v>1.59193814922388E-3</v>
      </c>
      <c r="F78" s="32">
        <f t="shared" si="23"/>
        <v>2.0010875449859413E-3</v>
      </c>
      <c r="G78" s="32">
        <f t="shared" si="23"/>
        <v>1.8982111408973208E-5</v>
      </c>
      <c r="H78" s="32">
        <f t="shared" si="23"/>
        <v>4.1433114897196019E-3</v>
      </c>
      <c r="I78" s="32">
        <f t="shared" si="23"/>
        <v>8.8932600936716749E-4</v>
      </c>
      <c r="J78" s="32">
        <f t="shared" si="23"/>
        <v>3.6573134665409883E-3</v>
      </c>
      <c r="K78" s="15"/>
      <c r="L78" s="15"/>
      <c r="M78" s="62"/>
      <c r="N78" s="15">
        <f t="shared" ref="N78:U93" si="24">B44-N$67</f>
        <v>-8.2850000000000001</v>
      </c>
      <c r="O78" s="15">
        <f t="shared" si="22"/>
        <v>-10.805</v>
      </c>
      <c r="P78" s="15">
        <f t="shared" si="22"/>
        <v>-11.114999999999998</v>
      </c>
      <c r="Q78" s="15">
        <f t="shared" si="22"/>
        <v>-9.2949999999999982</v>
      </c>
      <c r="R78" s="15">
        <f t="shared" si="22"/>
        <v>-8.9649999999999999</v>
      </c>
      <c r="S78" s="15">
        <f t="shared" si="22"/>
        <v>-15.685000000000002</v>
      </c>
      <c r="T78" s="15">
        <f t="shared" si="22"/>
        <v>-7.9149999999999991</v>
      </c>
      <c r="U78" s="15">
        <f t="shared" si="22"/>
        <v>-10.134999999999998</v>
      </c>
    </row>
    <row r="79" spans="1:21">
      <c r="A79" s="62" t="s">
        <v>187</v>
      </c>
      <c r="B79" s="32">
        <f t="shared" si="23"/>
        <v>5.0133824123550948E-3</v>
      </c>
      <c r="C79" s="32">
        <f t="shared" si="23"/>
        <v>2.421304101443332E-3</v>
      </c>
      <c r="D79" s="32">
        <f t="shared" si="23"/>
        <v>5.847063987397122E-4</v>
      </c>
      <c r="E79" s="32">
        <f t="shared" si="23"/>
        <v>2.83979007289123E-3</v>
      </c>
      <c r="F79" s="32">
        <f t="shared" si="23"/>
        <v>7.0410192391471222E-3</v>
      </c>
      <c r="G79" s="32">
        <f t="shared" si="23"/>
        <v>6.6329032136600125E-5</v>
      </c>
      <c r="H79" s="32">
        <f t="shared" si="23"/>
        <v>2.5593621169108676E-3</v>
      </c>
      <c r="I79" s="32">
        <f t="shared" si="23"/>
        <v>1.449730049442431E-3</v>
      </c>
      <c r="J79" s="32">
        <f t="shared" si="23"/>
        <v>1.6197647379188329E-3</v>
      </c>
      <c r="K79" s="15"/>
      <c r="L79" s="15"/>
      <c r="M79" s="62" t="s">
        <v>187</v>
      </c>
      <c r="N79" s="15">
        <f t="shared" si="24"/>
        <v>-7.6400000000000006</v>
      </c>
      <c r="O79" s="15">
        <f t="shared" si="22"/>
        <v>-8.6900000000000013</v>
      </c>
      <c r="P79" s="15">
        <f t="shared" si="22"/>
        <v>-10.739999999999998</v>
      </c>
      <c r="Q79" s="15">
        <f t="shared" si="22"/>
        <v>-8.4600000000000009</v>
      </c>
      <c r="R79" s="15">
        <f t="shared" si="22"/>
        <v>-7.1499999999999986</v>
      </c>
      <c r="S79" s="15">
        <f t="shared" si="22"/>
        <v>-13.880000000000003</v>
      </c>
      <c r="T79" s="15">
        <f t="shared" si="22"/>
        <v>-8.61</v>
      </c>
      <c r="U79" s="15">
        <f t="shared" si="22"/>
        <v>-9.43</v>
      </c>
    </row>
    <row r="80" spans="1:21">
      <c r="A80" s="62"/>
      <c r="B80" s="32">
        <f t="shared" si="23"/>
        <v>3.7994333883292434E-3</v>
      </c>
      <c r="C80" s="32">
        <f t="shared" si="23"/>
        <v>2.0360659391428131E-3</v>
      </c>
      <c r="D80" s="32">
        <f t="shared" si="23"/>
        <v>5.4555036038682651E-4</v>
      </c>
      <c r="E80" s="32">
        <f t="shared" si="23"/>
        <v>4.3043168588930121E-3</v>
      </c>
      <c r="F80" s="32">
        <f t="shared" si="23"/>
        <v>6.2583584186689202E-3</v>
      </c>
      <c r="G80" s="32">
        <f t="shared" si="23"/>
        <v>3.2935432022229855E-5</v>
      </c>
      <c r="H80" s="32">
        <f t="shared" si="23"/>
        <v>3.1509443719614336E-3</v>
      </c>
      <c r="I80" s="32">
        <f t="shared" si="23"/>
        <v>1.3340236882367136E-3</v>
      </c>
      <c r="J80" s="32">
        <f t="shared" si="23"/>
        <v>1.8997166941646217E-3</v>
      </c>
      <c r="K80" s="15"/>
      <c r="L80" s="15"/>
      <c r="M80" s="62"/>
      <c r="N80" s="15">
        <f t="shared" si="24"/>
        <v>-8.0399999999999991</v>
      </c>
      <c r="O80" s="15">
        <f t="shared" si="22"/>
        <v>-8.9400000000000013</v>
      </c>
      <c r="P80" s="15">
        <f t="shared" si="22"/>
        <v>-10.84</v>
      </c>
      <c r="Q80" s="15">
        <f t="shared" si="22"/>
        <v>-7.8599999999999994</v>
      </c>
      <c r="R80" s="15">
        <f t="shared" si="22"/>
        <v>-7.32</v>
      </c>
      <c r="S80" s="15">
        <f t="shared" si="22"/>
        <v>-14.89</v>
      </c>
      <c r="T80" s="15">
        <f t="shared" si="22"/>
        <v>-8.3099999999999987</v>
      </c>
      <c r="U80" s="15">
        <f t="shared" si="22"/>
        <v>-9.5500000000000007</v>
      </c>
    </row>
    <row r="81" spans="1:21">
      <c r="A81" s="62" t="s">
        <v>6</v>
      </c>
      <c r="B81" s="32">
        <f t="shared" si="23"/>
        <v>5.9619500350021814E-3</v>
      </c>
      <c r="C81" s="32">
        <f t="shared" si="23"/>
        <v>1.46996752676862E-3</v>
      </c>
      <c r="D81" s="32">
        <f t="shared" si="23"/>
        <v>4.4006370244669383E-4</v>
      </c>
      <c r="E81" s="32">
        <f t="shared" si="23"/>
        <v>3.5205096195735511E-3</v>
      </c>
      <c r="F81" s="32">
        <f t="shared" si="23"/>
        <v>3.377098559796348E-3</v>
      </c>
      <c r="G81" s="32">
        <f t="shared" si="23"/>
        <v>7.514309163482139E-5</v>
      </c>
      <c r="H81" s="32">
        <f t="shared" si="23"/>
        <v>3.7994333883292334E-3</v>
      </c>
      <c r="I81" s="32">
        <f t="shared" si="23"/>
        <v>6.2234405630823264E-4</v>
      </c>
      <c r="J81" s="32">
        <f t="shared" si="23"/>
        <v>2.5771638882283068E-3</v>
      </c>
      <c r="K81" s="15"/>
      <c r="L81" s="15"/>
      <c r="M81" s="62" t="s">
        <v>6</v>
      </c>
      <c r="N81" s="15">
        <f t="shared" si="24"/>
        <v>-7.3900000000000006</v>
      </c>
      <c r="O81" s="15">
        <f t="shared" si="22"/>
        <v>-9.41</v>
      </c>
      <c r="P81" s="15">
        <f t="shared" si="22"/>
        <v>-11.150000000000002</v>
      </c>
      <c r="Q81" s="15">
        <f t="shared" si="22"/>
        <v>-8.1500000000000021</v>
      </c>
      <c r="R81" s="15">
        <f t="shared" si="22"/>
        <v>-8.2100000000000009</v>
      </c>
      <c r="S81" s="15">
        <f t="shared" si="22"/>
        <v>-13.700000000000003</v>
      </c>
      <c r="T81" s="15">
        <f t="shared" si="22"/>
        <v>-8.0400000000000027</v>
      </c>
      <c r="U81" s="15">
        <f t="shared" si="22"/>
        <v>-10.650000000000002</v>
      </c>
    </row>
    <row r="82" spans="1:21">
      <c r="A82" s="62"/>
      <c r="B82" s="32">
        <f t="shared" si="23"/>
        <v>5.798920197769725E-3</v>
      </c>
      <c r="C82" s="32">
        <f t="shared" si="23"/>
        <v>1.2275521235564719E-3</v>
      </c>
      <c r="D82" s="32">
        <f t="shared" si="23"/>
        <v>4.9167751467613194E-4</v>
      </c>
      <c r="E82" s="32">
        <f t="shared" si="23"/>
        <v>3.0225878780124776E-3</v>
      </c>
      <c r="F82" s="32">
        <f t="shared" si="23"/>
        <v>3.194929916241328E-3</v>
      </c>
      <c r="G82" s="32">
        <f t="shared" si="23"/>
        <v>6.7722746097890934E-5</v>
      </c>
      <c r="H82" s="32">
        <f t="shared" si="23"/>
        <v>3.377098559796348E-3</v>
      </c>
      <c r="I82" s="32">
        <f t="shared" si="23"/>
        <v>7.932152308166362E-4</v>
      </c>
      <c r="J82" s="32">
        <f t="shared" si="23"/>
        <v>2.613139755441622E-3</v>
      </c>
      <c r="K82" s="15"/>
      <c r="L82" s="15"/>
      <c r="M82" s="62"/>
      <c r="N82" s="15">
        <f t="shared" si="24"/>
        <v>-7.43</v>
      </c>
      <c r="O82" s="15">
        <f t="shared" si="22"/>
        <v>-9.6700000000000017</v>
      </c>
      <c r="P82" s="15">
        <f t="shared" si="22"/>
        <v>-10.990000000000002</v>
      </c>
      <c r="Q82" s="15">
        <f t="shared" si="22"/>
        <v>-8.370000000000001</v>
      </c>
      <c r="R82" s="15">
        <f t="shared" si="22"/>
        <v>-8.2900000000000027</v>
      </c>
      <c r="S82" s="15">
        <f t="shared" si="22"/>
        <v>-13.850000000000001</v>
      </c>
      <c r="T82" s="15">
        <f t="shared" si="22"/>
        <v>-8.2100000000000009</v>
      </c>
      <c r="U82" s="15">
        <f t="shared" si="22"/>
        <v>-10.3</v>
      </c>
    </row>
    <row r="83" spans="1:21">
      <c r="A83" s="62" t="s">
        <v>188</v>
      </c>
      <c r="B83" s="32">
        <f t="shared" si="23"/>
        <v>7.1146080749373243E-3</v>
      </c>
      <c r="C83" s="32">
        <f t="shared" si="23"/>
        <v>9.5315601638303223E-4</v>
      </c>
      <c r="D83" s="32">
        <f t="shared" si="23"/>
        <v>5.4671322874812302E-3</v>
      </c>
      <c r="E83" s="32">
        <f t="shared" si="23"/>
        <v>3.033081542972816E-3</v>
      </c>
      <c r="F83" s="32">
        <f t="shared" si="23"/>
        <v>3.9470759628389218E-3</v>
      </c>
      <c r="G83" s="32">
        <f t="shared" si="23"/>
        <v>9.8808864324634562E-5</v>
      </c>
      <c r="H83" s="32">
        <f t="shared" si="23"/>
        <v>5.7788574580032752E-3</v>
      </c>
      <c r="I83" s="32">
        <f t="shared" si="23"/>
        <v>1.1334999163903517E-3</v>
      </c>
      <c r="J83" s="32">
        <f t="shared" si="23"/>
        <v>1.9063120327660645E-3</v>
      </c>
      <c r="K83" s="15"/>
      <c r="L83" s="15"/>
      <c r="M83" s="62" t="s">
        <v>188</v>
      </c>
      <c r="N83" s="15">
        <f t="shared" si="24"/>
        <v>-7.1350000000000016</v>
      </c>
      <c r="O83" s="15">
        <f t="shared" si="22"/>
        <v>-10.035</v>
      </c>
      <c r="P83" s="15">
        <f t="shared" si="22"/>
        <v>-7.5150000000000006</v>
      </c>
      <c r="Q83" s="15">
        <f t="shared" si="22"/>
        <v>-8.3649999999999984</v>
      </c>
      <c r="R83" s="15">
        <f t="shared" si="22"/>
        <v>-7.9849999999999994</v>
      </c>
      <c r="S83" s="15">
        <f t="shared" si="22"/>
        <v>-13.305000000000003</v>
      </c>
      <c r="T83" s="15">
        <f t="shared" si="22"/>
        <v>-7.4349999999999987</v>
      </c>
      <c r="U83" s="15">
        <f t="shared" si="22"/>
        <v>-9.7850000000000001</v>
      </c>
    </row>
    <row r="84" spans="1:21">
      <c r="A84" s="62"/>
      <c r="B84" s="32">
        <f t="shared" si="23"/>
        <v>7.7854708033427223E-3</v>
      </c>
      <c r="C84" s="32">
        <f t="shared" si="23"/>
        <v>1.0005437724929706E-3</v>
      </c>
      <c r="D84" s="32">
        <f t="shared" si="23"/>
        <v>6.8247882493491742E-3</v>
      </c>
      <c r="E84" s="32">
        <f t="shared" si="23"/>
        <v>4.6938908184642634E-3</v>
      </c>
      <c r="F84" s="32">
        <f t="shared" si="23"/>
        <v>4.4715787523386145E-3</v>
      </c>
      <c r="G84" s="32">
        <f t="shared" si="23"/>
        <v>6.0403848658154863E-5</v>
      </c>
      <c r="H84" s="32">
        <f t="shared" si="23"/>
        <v>7.365504186861241E-3</v>
      </c>
      <c r="I84" s="32">
        <f t="shared" si="23"/>
        <v>1.0873257990514527E-3</v>
      </c>
      <c r="J84" s="32">
        <f t="shared" si="23"/>
        <v>1.7663659717990004E-3</v>
      </c>
      <c r="K84" s="15"/>
      <c r="L84" s="15"/>
      <c r="M84" s="62"/>
      <c r="N84" s="15">
        <f t="shared" si="24"/>
        <v>-7.004999999999999</v>
      </c>
      <c r="O84" s="15">
        <f t="shared" si="22"/>
        <v>-9.9649999999999999</v>
      </c>
      <c r="P84" s="15">
        <f t="shared" si="22"/>
        <v>-7.1950000000000003</v>
      </c>
      <c r="Q84" s="15">
        <f t="shared" si="22"/>
        <v>-7.7349999999999994</v>
      </c>
      <c r="R84" s="15">
        <f t="shared" si="22"/>
        <v>-7.8049999999999997</v>
      </c>
      <c r="S84" s="15">
        <f t="shared" si="22"/>
        <v>-14.014999999999997</v>
      </c>
      <c r="T84" s="15">
        <f t="shared" si="22"/>
        <v>-7.0850000000000009</v>
      </c>
      <c r="U84" s="15">
        <f t="shared" si="22"/>
        <v>-9.8449999999999989</v>
      </c>
    </row>
    <row r="85" spans="1:21">
      <c r="A85" s="62" t="s">
        <v>189</v>
      </c>
      <c r="B85" s="32">
        <f t="shared" si="23"/>
        <v>7.4424843597182821E-3</v>
      </c>
      <c r="C85" s="32">
        <f t="shared" si="23"/>
        <v>6.4790589516753446E-3</v>
      </c>
      <c r="D85" s="32">
        <f t="shared" si="23"/>
        <v>3.2664246943020357E-4</v>
      </c>
      <c r="E85" s="32">
        <f t="shared" si="23"/>
        <v>3.3537712360849803E-3</v>
      </c>
      <c r="F85" s="32">
        <f t="shared" si="23"/>
        <v>1.7480958416562012E-3</v>
      </c>
      <c r="G85" s="32">
        <f t="shared" si="23"/>
        <v>5.8548835408036404E-5</v>
      </c>
      <c r="H85" s="32">
        <f t="shared" si="23"/>
        <v>3.4720417233069217E-3</v>
      </c>
      <c r="I85" s="32">
        <f t="shared" si="23"/>
        <v>6.0532602536083452E-4</v>
      </c>
      <c r="J85" s="32">
        <f t="shared" si="23"/>
        <v>2.9809750175010985E-3</v>
      </c>
      <c r="K85" s="15"/>
      <c r="L85" s="15"/>
      <c r="M85" s="62" t="s">
        <v>189</v>
      </c>
      <c r="N85" s="15">
        <f t="shared" si="24"/>
        <v>-7.0699999999999967</v>
      </c>
      <c r="O85" s="15">
        <f t="shared" si="22"/>
        <v>-7.269999999999996</v>
      </c>
      <c r="P85" s="15">
        <f t="shared" si="22"/>
        <v>-11.579999999999998</v>
      </c>
      <c r="Q85" s="15">
        <f t="shared" si="22"/>
        <v>-8.2199999999999989</v>
      </c>
      <c r="R85" s="15">
        <f t="shared" si="22"/>
        <v>-9.1599999999999966</v>
      </c>
      <c r="S85" s="15">
        <f t="shared" si="22"/>
        <v>-14.059999999999995</v>
      </c>
      <c r="T85" s="15">
        <f t="shared" si="22"/>
        <v>-8.1699999999999982</v>
      </c>
      <c r="U85" s="15">
        <f t="shared" si="22"/>
        <v>-10.689999999999998</v>
      </c>
    </row>
    <row r="86" spans="1:21">
      <c r="A86" s="62"/>
      <c r="B86" s="32">
        <f t="shared" si="23"/>
        <v>6.3898598324826682E-3</v>
      </c>
      <c r="C86" s="32">
        <f t="shared" si="23"/>
        <v>5.6013876875618401E-3</v>
      </c>
      <c r="D86" s="32">
        <f t="shared" si="23"/>
        <v>3.7521366730664413E-4</v>
      </c>
      <c r="E86" s="32">
        <f t="shared" si="23"/>
        <v>3.2847516220848305E-3</v>
      </c>
      <c r="F86" s="32">
        <f t="shared" si="23"/>
        <v>1.9803896089649053E-3</v>
      </c>
      <c r="G86" s="32">
        <f t="shared" si="23"/>
        <v>4.1978204899284182E-5</v>
      </c>
      <c r="H86" s="32">
        <f t="shared" si="23"/>
        <v>3.4961916833123998E-3</v>
      </c>
      <c r="I86" s="32">
        <f t="shared" si="23"/>
        <v>4.7164859810783574E-4</v>
      </c>
      <c r="J86" s="32">
        <f t="shared" si="23"/>
        <v>2.2748702860712062E-3</v>
      </c>
      <c r="K86" s="15"/>
      <c r="L86" s="15"/>
      <c r="M86" s="62"/>
      <c r="N86" s="15">
        <f t="shared" si="24"/>
        <v>-7.2899999999999991</v>
      </c>
      <c r="O86" s="15">
        <f t="shared" si="22"/>
        <v>-7.4799999999999969</v>
      </c>
      <c r="P86" s="15">
        <f t="shared" si="22"/>
        <v>-11.379999999999999</v>
      </c>
      <c r="Q86" s="15">
        <f t="shared" si="22"/>
        <v>-8.2499999999999964</v>
      </c>
      <c r="R86" s="15">
        <f t="shared" si="22"/>
        <v>-8.9799999999999969</v>
      </c>
      <c r="S86" s="15">
        <f t="shared" si="22"/>
        <v>-14.54</v>
      </c>
      <c r="T86" s="15">
        <f t="shared" si="22"/>
        <v>-8.1599999999999966</v>
      </c>
      <c r="U86" s="15">
        <f t="shared" si="22"/>
        <v>-11.049999999999997</v>
      </c>
    </row>
    <row r="87" spans="1:21">
      <c r="A87" s="62" t="s">
        <v>190</v>
      </c>
      <c r="B87" s="32">
        <f t="shared" si="23"/>
        <v>8.5491695410995217E-3</v>
      </c>
      <c r="C87" s="32">
        <f t="shared" si="23"/>
        <v>2.1550366120377343E-4</v>
      </c>
      <c r="D87" s="32">
        <f t="shared" si="23"/>
        <v>3.5205096195735611E-3</v>
      </c>
      <c r="E87" s="32">
        <f t="shared" si="23"/>
        <v>8.3153920504168734E-3</v>
      </c>
      <c r="F87" s="32">
        <f t="shared" si="23"/>
        <v>9.4203736538340608E-3</v>
      </c>
      <c r="G87" s="32">
        <f t="shared" si="23"/>
        <v>1.7748687955570182E-4</v>
      </c>
      <c r="H87" s="32">
        <f t="shared" si="23"/>
        <v>3.9554893561571255E-2</v>
      </c>
      <c r="I87" s="32">
        <f t="shared" si="23"/>
        <v>1.4598137193700552E-3</v>
      </c>
      <c r="J87" s="32">
        <f t="shared" si="23"/>
        <v>3.1291792093344601E-3</v>
      </c>
      <c r="K87" s="15"/>
      <c r="L87" s="15"/>
      <c r="M87" s="62" t="s">
        <v>190</v>
      </c>
      <c r="N87" s="15">
        <f t="shared" si="24"/>
        <v>-6.870000000000001</v>
      </c>
      <c r="O87" s="15">
        <f t="shared" si="22"/>
        <v>-12.18</v>
      </c>
      <c r="P87" s="15">
        <f t="shared" si="22"/>
        <v>-8.1499999999999986</v>
      </c>
      <c r="Q87" s="15">
        <f t="shared" si="22"/>
        <v>-6.91</v>
      </c>
      <c r="R87" s="15">
        <f t="shared" si="22"/>
        <v>-6.73</v>
      </c>
      <c r="S87" s="15">
        <f t="shared" si="22"/>
        <v>-12.46</v>
      </c>
      <c r="T87" s="15">
        <f t="shared" si="22"/>
        <v>-4.66</v>
      </c>
      <c r="U87" s="15">
        <f t="shared" si="22"/>
        <v>-9.4200000000000017</v>
      </c>
    </row>
    <row r="88" spans="1:21">
      <c r="A88" s="62"/>
      <c r="B88" s="32">
        <f t="shared" si="23"/>
        <v>1.2344395497865271E-2</v>
      </c>
      <c r="C88" s="32">
        <f t="shared" si="23"/>
        <v>5.1971200315105491E-4</v>
      </c>
      <c r="D88" s="32">
        <f t="shared" si="23"/>
        <v>4.613252583709101E-3</v>
      </c>
      <c r="E88" s="32">
        <f t="shared" si="23"/>
        <v>1.0746420454216759E-2</v>
      </c>
      <c r="F88" s="32">
        <f t="shared" si="23"/>
        <v>1.3230395505664501E-2</v>
      </c>
      <c r="G88" s="32">
        <f t="shared" si="23"/>
        <v>1.1078114688930191E-4</v>
      </c>
      <c r="H88" s="32">
        <f t="shared" si="23"/>
        <v>3.1686233743438402E-2</v>
      </c>
      <c r="I88" s="32">
        <f t="shared" si="23"/>
        <v>1.2106520507216658E-3</v>
      </c>
      <c r="J88" s="32">
        <f t="shared" si="23"/>
        <v>3.4242410988907608E-3</v>
      </c>
      <c r="K88" s="15"/>
      <c r="L88" s="15"/>
      <c r="M88" s="62"/>
      <c r="N88" s="15">
        <f t="shared" si="24"/>
        <v>-6.34</v>
      </c>
      <c r="O88" s="15">
        <f t="shared" si="22"/>
        <v>-10.91</v>
      </c>
      <c r="P88" s="15">
        <f t="shared" si="22"/>
        <v>-7.7600000000000016</v>
      </c>
      <c r="Q88" s="15">
        <f t="shared" si="22"/>
        <v>-6.5399999999999991</v>
      </c>
      <c r="R88" s="15">
        <f t="shared" si="22"/>
        <v>-6.2399999999999984</v>
      </c>
      <c r="S88" s="15">
        <f t="shared" si="22"/>
        <v>-13.14</v>
      </c>
      <c r="T88" s="15">
        <f t="shared" si="22"/>
        <v>-4.9800000000000004</v>
      </c>
      <c r="U88" s="15">
        <f t="shared" si="22"/>
        <v>-9.6900000000000013</v>
      </c>
    </row>
    <row r="89" spans="1:21">
      <c r="A89" s="62" t="s">
        <v>191</v>
      </c>
      <c r="B89" s="32">
        <f t="shared" si="23"/>
        <v>1.1359160291564922E-2</v>
      </c>
      <c r="C89" s="32">
        <f t="shared" si="23"/>
        <v>2.3519480428297865E-2</v>
      </c>
      <c r="D89" s="32">
        <f t="shared" si="23"/>
        <v>1.137435143035601E-3</v>
      </c>
      <c r="E89" s="32">
        <f t="shared" si="23"/>
        <v>3.7212421798591207E-3</v>
      </c>
      <c r="F89" s="32">
        <f t="shared" si="23"/>
        <v>5.3289680735497162E-2</v>
      </c>
      <c r="G89" s="32">
        <f t="shared" si="23"/>
        <v>1.1955814179527905E-4</v>
      </c>
      <c r="H89" s="32">
        <f t="shared" si="23"/>
        <v>1.2430257558670586E-2</v>
      </c>
      <c r="I89" s="32">
        <f t="shared" si="23"/>
        <v>4.4931037628167695E-4</v>
      </c>
      <c r="J89" s="32">
        <f t="shared" si="23"/>
        <v>4.3100732240754534E-4</v>
      </c>
      <c r="K89" s="15"/>
      <c r="L89" s="15"/>
      <c r="M89" s="62" t="s">
        <v>191</v>
      </c>
      <c r="N89" s="15">
        <f t="shared" si="24"/>
        <v>-6.4600000000000009</v>
      </c>
      <c r="O89" s="15">
        <f t="shared" si="22"/>
        <v>-5.4100000000000037</v>
      </c>
      <c r="P89" s="15">
        <f t="shared" si="22"/>
        <v>-9.7800000000000011</v>
      </c>
      <c r="Q89" s="15">
        <f t="shared" si="22"/>
        <v>-8.0700000000000038</v>
      </c>
      <c r="R89" s="15">
        <f t="shared" si="22"/>
        <v>-4.230000000000004</v>
      </c>
      <c r="S89" s="15">
        <f t="shared" si="22"/>
        <v>-13.030000000000001</v>
      </c>
      <c r="T89" s="15">
        <f t="shared" si="22"/>
        <v>-6.3300000000000018</v>
      </c>
      <c r="U89" s="15">
        <f t="shared" si="22"/>
        <v>-11.120000000000001</v>
      </c>
    </row>
    <row r="90" spans="1:21">
      <c r="A90" s="62"/>
      <c r="B90" s="32">
        <f t="shared" si="23"/>
        <v>1.5303442149795725E-2</v>
      </c>
      <c r="C90" s="32">
        <f t="shared" si="23"/>
        <v>1.9915009801863441E-2</v>
      </c>
      <c r="D90" s="32">
        <f t="shared" si="23"/>
        <v>1.352645964952074E-3</v>
      </c>
      <c r="E90" s="32">
        <f t="shared" si="23"/>
        <v>3.1291792093344549E-3</v>
      </c>
      <c r="F90" s="32">
        <f t="shared" si="23"/>
        <v>6.0371020557802829E-2</v>
      </c>
      <c r="G90" s="32">
        <f t="shared" si="23"/>
        <v>5.387591530094335E-5</v>
      </c>
      <c r="H90" s="32">
        <f t="shared" si="23"/>
        <v>1.2603777487845701E-2</v>
      </c>
      <c r="I90" s="32">
        <f t="shared" si="23"/>
        <v>4.3702396041404791E-4</v>
      </c>
      <c r="J90" s="32">
        <f t="shared" si="23"/>
        <v>6.6701184411835682E-4</v>
      </c>
      <c r="K90" s="15"/>
      <c r="L90" s="15"/>
      <c r="M90" s="62"/>
      <c r="N90" s="15">
        <f t="shared" si="24"/>
        <v>-6.0300000000000011</v>
      </c>
      <c r="O90" s="15">
        <f t="shared" si="22"/>
        <v>-5.6500000000000021</v>
      </c>
      <c r="P90" s="15">
        <f t="shared" si="22"/>
        <v>-9.5300000000000011</v>
      </c>
      <c r="Q90" s="15">
        <f t="shared" si="22"/>
        <v>-8.3200000000000038</v>
      </c>
      <c r="R90" s="15">
        <f t="shared" si="22"/>
        <v>-4.0500000000000007</v>
      </c>
      <c r="S90" s="15">
        <f t="shared" si="22"/>
        <v>-14.18</v>
      </c>
      <c r="T90" s="15">
        <f t="shared" si="22"/>
        <v>-6.3100000000000023</v>
      </c>
      <c r="U90" s="15">
        <f t="shared" si="22"/>
        <v>-11.160000000000004</v>
      </c>
    </row>
    <row r="91" spans="1:21">
      <c r="A91" s="62" t="s">
        <v>192</v>
      </c>
      <c r="B91" s="32">
        <f t="shared" si="23"/>
        <v>8.3442610003738368E-3</v>
      </c>
      <c r="C91" s="32">
        <f t="shared" si="23"/>
        <v>3.914576370700399E-2</v>
      </c>
      <c r="D91" s="32">
        <f t="shared" si="23"/>
        <v>7.9047091459707672E-4</v>
      </c>
      <c r="E91" s="32">
        <f t="shared" si="23"/>
        <v>4.410017206273942E-3</v>
      </c>
      <c r="F91" s="32">
        <f t="shared" si="23"/>
        <v>2.0977695355941572E-2</v>
      </c>
      <c r="G91" s="32">
        <f t="shared" si="23"/>
        <v>1.2947848405373715E-4</v>
      </c>
      <c r="H91" s="32">
        <f t="shared" si="23"/>
        <v>1.2913286221159543E-2</v>
      </c>
      <c r="I91" s="32">
        <f t="shared" si="23"/>
        <v>1.1653669365544151E-3</v>
      </c>
      <c r="J91" s="32">
        <f t="shared" si="23"/>
        <v>1.6030109547080047E-3</v>
      </c>
      <c r="K91" s="15"/>
      <c r="L91" s="15"/>
      <c r="M91" s="62" t="s">
        <v>192</v>
      </c>
      <c r="N91" s="15">
        <f t="shared" si="24"/>
        <v>-6.9050000000000011</v>
      </c>
      <c r="O91" s="15">
        <f t="shared" si="22"/>
        <v>-4.6750000000000007</v>
      </c>
      <c r="P91" s="15">
        <f t="shared" si="22"/>
        <v>-10.305000000000003</v>
      </c>
      <c r="Q91" s="15">
        <f t="shared" si="22"/>
        <v>-7.8250000000000028</v>
      </c>
      <c r="R91" s="15">
        <f t="shared" si="22"/>
        <v>-5.5750000000000028</v>
      </c>
      <c r="S91" s="15">
        <f t="shared" si="22"/>
        <v>-12.915000000000003</v>
      </c>
      <c r="T91" s="15">
        <f t="shared" si="22"/>
        <v>-6.2750000000000021</v>
      </c>
      <c r="U91" s="15">
        <f t="shared" si="22"/>
        <v>-9.745000000000001</v>
      </c>
    </row>
    <row r="92" spans="1:21">
      <c r="A92" s="62"/>
      <c r="B92" s="32">
        <f t="shared" si="23"/>
        <v>7.1146080749373243E-3</v>
      </c>
      <c r="C92" s="32">
        <f t="shared" si="23"/>
        <v>3.2690154368516494E-2</v>
      </c>
      <c r="D92" s="32">
        <f t="shared" si="23"/>
        <v>1.2148551301742838E-3</v>
      </c>
      <c r="E92" s="32">
        <f t="shared" si="23"/>
        <v>2.0290216861282512E-3</v>
      </c>
      <c r="F92" s="32">
        <f t="shared" si="23"/>
        <v>2.3115429832013052E-2</v>
      </c>
      <c r="G92" s="32">
        <f t="shared" si="23"/>
        <v>7.3342044038504143E-5</v>
      </c>
      <c r="H92" s="32">
        <f t="shared" si="23"/>
        <v>1.4328188175072991E-2</v>
      </c>
      <c r="I92" s="32">
        <f t="shared" si="23"/>
        <v>8.355420172681653E-4</v>
      </c>
      <c r="J92" s="32">
        <f t="shared" si="23"/>
        <v>1.7300146857467972E-3</v>
      </c>
      <c r="K92" s="15"/>
      <c r="L92" s="15"/>
      <c r="M92" s="62"/>
      <c r="N92" s="15">
        <f t="shared" si="24"/>
        <v>-7.1350000000000016</v>
      </c>
      <c r="O92" s="15">
        <f t="shared" si="22"/>
        <v>-4.9350000000000023</v>
      </c>
      <c r="P92" s="15">
        <f t="shared" si="22"/>
        <v>-9.6850000000000023</v>
      </c>
      <c r="Q92" s="15">
        <f t="shared" si="22"/>
        <v>-8.9450000000000003</v>
      </c>
      <c r="R92" s="15">
        <f t="shared" si="22"/>
        <v>-5.4350000000000023</v>
      </c>
      <c r="S92" s="15">
        <f t="shared" si="22"/>
        <v>-13.734999999999999</v>
      </c>
      <c r="T92" s="15">
        <f t="shared" si="22"/>
        <v>-6.125</v>
      </c>
      <c r="U92" s="15">
        <f t="shared" si="22"/>
        <v>-10.225000000000001</v>
      </c>
    </row>
    <row r="93" spans="1:21">
      <c r="A93" s="62" t="s">
        <v>193</v>
      </c>
      <c r="B93" s="32">
        <f t="shared" si="23"/>
        <v>9.6852164057733298E-3</v>
      </c>
      <c r="C93" s="32">
        <f t="shared" si="23"/>
        <v>2.6278012976678582E-2</v>
      </c>
      <c r="D93" s="32">
        <f t="shared" si="23"/>
        <v>1.1453466301092575E-3</v>
      </c>
      <c r="E93" s="32">
        <f t="shared" si="23"/>
        <v>8.7288057661892189E-3</v>
      </c>
      <c r="F93" s="32">
        <f t="shared" si="23"/>
        <v>7.704943003854374E-3</v>
      </c>
      <c r="G93" s="32">
        <f t="shared" si="23"/>
        <v>7.4009597974140592E-4</v>
      </c>
      <c r="H93" s="32">
        <f t="shared" si="23"/>
        <v>2.3683071351725E-2</v>
      </c>
      <c r="I93" s="32">
        <f t="shared" si="23"/>
        <v>5.2332688600404981E-4</v>
      </c>
      <c r="J93" s="32">
        <f t="shared" si="23"/>
        <v>2.9033376831121103E-4</v>
      </c>
      <c r="K93" s="15"/>
      <c r="L93" s="15"/>
      <c r="M93" s="62" t="s">
        <v>193</v>
      </c>
      <c r="N93" s="15">
        <f t="shared" si="24"/>
        <v>-6.6900000000000013</v>
      </c>
      <c r="O93" s="15">
        <f t="shared" si="24"/>
        <v>-5.25</v>
      </c>
      <c r="P93" s="15">
        <f t="shared" si="24"/>
        <v>-9.77</v>
      </c>
      <c r="Q93" s="15">
        <f t="shared" si="24"/>
        <v>-6.84</v>
      </c>
      <c r="R93" s="15">
        <f t="shared" si="24"/>
        <v>-7.02</v>
      </c>
      <c r="S93" s="15">
        <f t="shared" si="24"/>
        <v>-10.399999999999999</v>
      </c>
      <c r="T93" s="15">
        <f t="shared" si="24"/>
        <v>-5.3999999999999986</v>
      </c>
      <c r="U93" s="15">
        <f t="shared" si="24"/>
        <v>-10.899999999999999</v>
      </c>
    </row>
    <row r="94" spans="1:21">
      <c r="A94" s="62"/>
      <c r="B94" s="32">
        <f t="shared" ref="B94:J105" si="25">2^B60</f>
        <v>1.1759740214148964E-2</v>
      </c>
      <c r="C94" s="32">
        <f t="shared" si="25"/>
        <v>2.6096497482136511E-2</v>
      </c>
      <c r="D94" s="32">
        <f t="shared" si="25"/>
        <v>1.2975447403286251E-3</v>
      </c>
      <c r="E94" s="32">
        <f t="shared" si="25"/>
        <v>7.704943003854374E-3</v>
      </c>
      <c r="F94" s="32">
        <f t="shared" si="25"/>
        <v>7.8125E-3</v>
      </c>
      <c r="G94" s="32">
        <f t="shared" si="25"/>
        <v>6.9533700956888342E-4</v>
      </c>
      <c r="H94" s="32">
        <f t="shared" si="25"/>
        <v>1.8453010334836397E-2</v>
      </c>
      <c r="I94" s="32">
        <f t="shared" si="25"/>
        <v>2.3419534163214483E-4</v>
      </c>
      <c r="J94" s="32">
        <f t="shared" si="25"/>
        <v>1.2038973443522451E-4</v>
      </c>
      <c r="K94" s="15"/>
      <c r="L94" s="15"/>
      <c r="M94" s="62"/>
      <c r="N94" s="15">
        <f t="shared" ref="N94:U105" si="26">B60-N$67</f>
        <v>-6.41</v>
      </c>
      <c r="O94" s="15">
        <f t="shared" si="26"/>
        <v>-5.2600000000000016</v>
      </c>
      <c r="P94" s="15">
        <f t="shared" si="26"/>
        <v>-9.59</v>
      </c>
      <c r="Q94" s="15">
        <f t="shared" si="26"/>
        <v>-7.02</v>
      </c>
      <c r="R94" s="15">
        <f t="shared" si="26"/>
        <v>-7</v>
      </c>
      <c r="S94" s="15">
        <f t="shared" si="26"/>
        <v>-10.489999999999998</v>
      </c>
      <c r="T94" s="15">
        <f t="shared" si="26"/>
        <v>-5.7600000000000016</v>
      </c>
      <c r="U94" s="15">
        <f t="shared" si="26"/>
        <v>-12.059999999999999</v>
      </c>
    </row>
    <row r="95" spans="1:21">
      <c r="A95" s="62" t="s">
        <v>194</v>
      </c>
      <c r="B95" s="32">
        <f t="shared" si="25"/>
        <v>3.9198115176152515E-3</v>
      </c>
      <c r="C95" s="32">
        <f t="shared" si="25"/>
        <v>1.5356571852269563E-2</v>
      </c>
      <c r="D95" s="32">
        <f t="shared" si="25"/>
        <v>5.5894734404232811E-4</v>
      </c>
      <c r="E95" s="32">
        <f t="shared" si="25"/>
        <v>2.6404508457580625E-3</v>
      </c>
      <c r="F95" s="32">
        <f t="shared" si="25"/>
        <v>3.6573134665409883E-3</v>
      </c>
      <c r="G95" s="32">
        <f t="shared" si="25"/>
        <v>1.1669254365158008E-4</v>
      </c>
      <c r="H95" s="32">
        <f t="shared" si="25"/>
        <v>6.8722584056440366E-3</v>
      </c>
      <c r="I95" s="32">
        <f t="shared" si="25"/>
        <v>1.7687282160093774E-4</v>
      </c>
      <c r="J95" s="32">
        <f t="shared" si="25"/>
        <v>1.259378880983107E-4</v>
      </c>
      <c r="K95" s="15"/>
      <c r="L95" s="15"/>
      <c r="M95" s="62" t="s">
        <v>194</v>
      </c>
      <c r="N95" s="15">
        <f t="shared" si="26"/>
        <v>-7.9949999999999974</v>
      </c>
      <c r="O95" s="15">
        <f t="shared" si="26"/>
        <v>-6.0249999999999986</v>
      </c>
      <c r="P95" s="15">
        <f t="shared" si="26"/>
        <v>-10.804999999999996</v>
      </c>
      <c r="Q95" s="15">
        <f t="shared" si="26"/>
        <v>-8.5649999999999977</v>
      </c>
      <c r="R95" s="15">
        <f t="shared" si="26"/>
        <v>-8.0949999999999989</v>
      </c>
      <c r="S95" s="15">
        <f t="shared" si="26"/>
        <v>-13.064999999999998</v>
      </c>
      <c r="T95" s="15">
        <f t="shared" si="26"/>
        <v>-7.1849999999999987</v>
      </c>
      <c r="U95" s="15">
        <f t="shared" si="26"/>
        <v>-12.464999999999996</v>
      </c>
    </row>
    <row r="96" spans="1:21">
      <c r="A96" s="62"/>
      <c r="B96" s="32">
        <f t="shared" si="25"/>
        <v>2.7910041791818249E-3</v>
      </c>
      <c r="C96" s="32">
        <f t="shared" si="25"/>
        <v>1.4731008373722522E-2</v>
      </c>
      <c r="D96" s="32">
        <f t="shared" si="25"/>
        <v>5.5894734404232811E-4</v>
      </c>
      <c r="E96" s="32">
        <f t="shared" si="25"/>
        <v>2.3146343182452794E-3</v>
      </c>
      <c r="F96" s="32">
        <f t="shared" si="25"/>
        <v>3.9198115176152515E-3</v>
      </c>
      <c r="G96" s="32">
        <f t="shared" si="25"/>
        <v>5.7543001459853568E-5</v>
      </c>
      <c r="H96" s="32">
        <f t="shared" si="25"/>
        <v>5.5820083583636455E-3</v>
      </c>
      <c r="I96" s="32">
        <f t="shared" si="25"/>
        <v>1.0963529942430863E-4</v>
      </c>
      <c r="J96" s="32">
        <f t="shared" si="25"/>
        <v>6.8430546754669853E-5</v>
      </c>
      <c r="K96" s="15"/>
      <c r="L96" s="15"/>
      <c r="M96" s="62"/>
      <c r="N96" s="15">
        <f t="shared" si="26"/>
        <v>-8.4849999999999994</v>
      </c>
      <c r="O96" s="15">
        <f t="shared" si="26"/>
        <v>-6.0849999999999973</v>
      </c>
      <c r="P96" s="15">
        <f t="shared" si="26"/>
        <v>-10.804999999999996</v>
      </c>
      <c r="Q96" s="15">
        <f t="shared" si="26"/>
        <v>-8.754999999999999</v>
      </c>
      <c r="R96" s="15">
        <f t="shared" si="26"/>
        <v>-7.9949999999999974</v>
      </c>
      <c r="S96" s="15">
        <f t="shared" si="26"/>
        <v>-14.084999999999997</v>
      </c>
      <c r="T96" s="15">
        <f t="shared" si="26"/>
        <v>-7.4849999999999994</v>
      </c>
      <c r="U96" s="15">
        <f t="shared" si="26"/>
        <v>-13.154999999999998</v>
      </c>
    </row>
    <row r="97" spans="1:21">
      <c r="A97" s="62" t="s">
        <v>195</v>
      </c>
      <c r="B97" s="32">
        <f t="shared" si="25"/>
        <v>9.7188410413943001E-3</v>
      </c>
      <c r="C97" s="32">
        <f t="shared" si="25"/>
        <v>6.8722584056440366E-3</v>
      </c>
      <c r="D97" s="32">
        <f t="shared" si="25"/>
        <v>1.8800672716831096E-3</v>
      </c>
      <c r="E97" s="32">
        <f t="shared" si="25"/>
        <v>3.2961554536328802E-3</v>
      </c>
      <c r="F97" s="32">
        <f t="shared" si="25"/>
        <v>7.8836088051953149E-2</v>
      </c>
      <c r="G97" s="32">
        <f t="shared" si="25"/>
        <v>2.9336817615401663E-4</v>
      </c>
      <c r="H97" s="32">
        <f t="shared" si="25"/>
        <v>1.3555291986751048E-2</v>
      </c>
      <c r="I97" s="32">
        <f t="shared" si="25"/>
        <v>5.1433644333732204E-4</v>
      </c>
      <c r="J97" s="32">
        <f t="shared" si="25"/>
        <v>3.8442772293418166E-4</v>
      </c>
      <c r="K97" s="15"/>
      <c r="L97" s="15"/>
      <c r="M97" s="62" t="s">
        <v>195</v>
      </c>
      <c r="N97" s="15">
        <f t="shared" si="26"/>
        <v>-6.6849999999999987</v>
      </c>
      <c r="O97" s="15">
        <f t="shared" si="26"/>
        <v>-7.1849999999999987</v>
      </c>
      <c r="P97" s="15">
        <f t="shared" si="26"/>
        <v>-9.0549999999999997</v>
      </c>
      <c r="Q97" s="15">
        <f t="shared" si="26"/>
        <v>-8.245000000000001</v>
      </c>
      <c r="R97" s="15">
        <f t="shared" si="26"/>
        <v>-3.6649999999999991</v>
      </c>
      <c r="S97" s="15">
        <f t="shared" si="26"/>
        <v>-11.734999999999999</v>
      </c>
      <c r="T97" s="15">
        <f t="shared" si="26"/>
        <v>-6.2050000000000018</v>
      </c>
      <c r="U97" s="15">
        <f t="shared" si="26"/>
        <v>-10.925000000000001</v>
      </c>
    </row>
    <row r="98" spans="1:21">
      <c r="A98" s="62"/>
      <c r="B98" s="32">
        <f t="shared" si="25"/>
        <v>1.2473412286822668E-2</v>
      </c>
      <c r="C98" s="32">
        <f t="shared" si="25"/>
        <v>9.453078822025715E-3</v>
      </c>
      <c r="D98" s="32">
        <f t="shared" si="25"/>
        <v>1.7541647907889325E-3</v>
      </c>
      <c r="E98" s="32">
        <f t="shared" si="25"/>
        <v>3.7083676599629668E-3</v>
      </c>
      <c r="F98" s="32">
        <f t="shared" si="25"/>
        <v>7.1051060827250823E-2</v>
      </c>
      <c r="G98" s="32">
        <f t="shared" si="25"/>
        <v>3.0161587820481679E-4</v>
      </c>
      <c r="H98" s="32">
        <f t="shared" si="25"/>
        <v>1.3649576498698348E-2</v>
      </c>
      <c r="I98" s="32">
        <f t="shared" si="25"/>
        <v>6.4206189463138241E-4</v>
      </c>
      <c r="J98" s="32">
        <f t="shared" si="25"/>
        <v>4.8323078926523777E-4</v>
      </c>
      <c r="K98" s="15"/>
      <c r="L98" s="15"/>
      <c r="M98" s="62"/>
      <c r="N98" s="15">
        <f t="shared" si="26"/>
        <v>-6.3249999999999993</v>
      </c>
      <c r="O98" s="15">
        <f t="shared" si="26"/>
        <v>-6.7250000000000014</v>
      </c>
      <c r="P98" s="15">
        <f t="shared" si="26"/>
        <v>-9.1550000000000011</v>
      </c>
      <c r="Q98" s="15">
        <f t="shared" si="26"/>
        <v>-8.0749999999999993</v>
      </c>
      <c r="R98" s="15">
        <f t="shared" si="26"/>
        <v>-3.8150000000000013</v>
      </c>
      <c r="S98" s="15">
        <f t="shared" si="26"/>
        <v>-11.695</v>
      </c>
      <c r="T98" s="15">
        <f t="shared" si="26"/>
        <v>-6.1950000000000003</v>
      </c>
      <c r="U98" s="15">
        <f t="shared" si="26"/>
        <v>-10.605</v>
      </c>
    </row>
    <row r="99" spans="1:21">
      <c r="A99" s="62" t="s">
        <v>196</v>
      </c>
      <c r="B99" s="32">
        <f t="shared" si="25"/>
        <v>1.6030109547080047E-3</v>
      </c>
      <c r="C99" s="32">
        <f t="shared" si="25"/>
        <v>4.2541066140608555E-2</v>
      </c>
      <c r="D99" s="32">
        <f t="shared" si="25"/>
        <v>4.3493031962058117E-3</v>
      </c>
      <c r="E99" s="32">
        <f t="shared" si="25"/>
        <v>2.0716557448598009E-3</v>
      </c>
      <c r="F99" s="32">
        <f t="shared" si="25"/>
        <v>4.6938908184642634E-3</v>
      </c>
      <c r="G99" s="32">
        <f t="shared" si="25"/>
        <v>1.485330813711924E-3</v>
      </c>
      <c r="H99" s="32">
        <f t="shared" si="25"/>
        <v>1.155771491600655E-2</v>
      </c>
      <c r="I99" s="32">
        <f t="shared" si="25"/>
        <v>9.3354034921263847E-4</v>
      </c>
      <c r="J99" s="32">
        <f t="shared" si="25"/>
        <v>4.2654926558432355E-4</v>
      </c>
      <c r="K99" s="15"/>
      <c r="L99" s="15"/>
      <c r="M99" s="62" t="s">
        <v>196</v>
      </c>
      <c r="N99" s="15">
        <f t="shared" si="26"/>
        <v>-9.2850000000000001</v>
      </c>
      <c r="O99" s="15">
        <f t="shared" si="26"/>
        <v>-4.5549999999999997</v>
      </c>
      <c r="P99" s="15">
        <f t="shared" si="26"/>
        <v>-7.8449999999999989</v>
      </c>
      <c r="Q99" s="15">
        <f t="shared" si="26"/>
        <v>-8.9149999999999991</v>
      </c>
      <c r="R99" s="15">
        <f t="shared" si="26"/>
        <v>-7.7349999999999994</v>
      </c>
      <c r="S99" s="15">
        <f t="shared" si="26"/>
        <v>-9.3949999999999996</v>
      </c>
      <c r="T99" s="15">
        <f t="shared" si="26"/>
        <v>-6.4349999999999987</v>
      </c>
      <c r="U99" s="15">
        <f t="shared" si="26"/>
        <v>-10.065000000000001</v>
      </c>
    </row>
    <row r="100" spans="1:21">
      <c r="A100" s="62"/>
      <c r="B100" s="32">
        <f t="shared" si="25"/>
        <v>2.0150062095729703E-3</v>
      </c>
      <c r="C100" s="32">
        <f t="shared" si="25"/>
        <v>3.9692218204337153E-2</v>
      </c>
      <c r="D100" s="32">
        <f t="shared" si="25"/>
        <v>3.8927354016713603E-3</v>
      </c>
      <c r="E100" s="32">
        <f t="shared" si="25"/>
        <v>1.893144173701301E-3</v>
      </c>
      <c r="F100" s="32">
        <f t="shared" si="25"/>
        <v>4.5655361271923715E-3</v>
      </c>
      <c r="G100" s="32">
        <f t="shared" si="25"/>
        <v>1.8541838299814834E-3</v>
      </c>
      <c r="H100" s="32">
        <f t="shared" si="25"/>
        <v>1.0858736092518268E-2</v>
      </c>
      <c r="I100" s="32">
        <f t="shared" si="25"/>
        <v>7.1241227746102426E-4</v>
      </c>
      <c r="J100" s="32">
        <f t="shared" si="25"/>
        <v>4.0075273867700112E-4</v>
      </c>
      <c r="K100" s="15"/>
      <c r="L100" s="15"/>
      <c r="M100" s="62"/>
      <c r="N100" s="15">
        <f t="shared" si="26"/>
        <v>-8.9549999999999983</v>
      </c>
      <c r="O100" s="15">
        <f t="shared" si="26"/>
        <v>-4.6550000000000011</v>
      </c>
      <c r="P100" s="15">
        <f t="shared" si="26"/>
        <v>-8.004999999999999</v>
      </c>
      <c r="Q100" s="15">
        <f t="shared" si="26"/>
        <v>-9.0449999999999982</v>
      </c>
      <c r="R100" s="15">
        <f t="shared" si="26"/>
        <v>-7.7749999999999986</v>
      </c>
      <c r="S100" s="15">
        <f t="shared" si="26"/>
        <v>-9.0749999999999993</v>
      </c>
      <c r="T100" s="15">
        <f t="shared" si="26"/>
        <v>-6.5249999999999986</v>
      </c>
      <c r="U100" s="15">
        <f t="shared" si="26"/>
        <v>-10.454999999999998</v>
      </c>
    </row>
    <row r="101" spans="1:21">
      <c r="A101" s="62" t="s">
        <v>197</v>
      </c>
      <c r="B101" s="32">
        <f t="shared" si="25"/>
        <v>5.6403484200097413E-3</v>
      </c>
      <c r="C101" s="32">
        <f t="shared" si="25"/>
        <v>8.5491695410995217E-3</v>
      </c>
      <c r="D101" s="32">
        <f t="shared" si="25"/>
        <v>1.2022894661571427E-3</v>
      </c>
      <c r="E101" s="32">
        <f t="shared" si="25"/>
        <v>5.6795801457824608E-3</v>
      </c>
      <c r="F101" s="32">
        <f t="shared" si="25"/>
        <v>3.1034140482407335E-2</v>
      </c>
      <c r="G101" s="32">
        <f t="shared" si="25"/>
        <v>2.2937567119482732E-4</v>
      </c>
      <c r="H101" s="32">
        <f t="shared" si="25"/>
        <v>1.0598471308184922E-2</v>
      </c>
      <c r="I101" s="32">
        <f t="shared" si="25"/>
        <v>1.0986899264539146E-3</v>
      </c>
      <c r="J101" s="32">
        <f t="shared" si="25"/>
        <v>5.0901648478570371E-4</v>
      </c>
      <c r="K101" s="15"/>
      <c r="L101" s="15"/>
      <c r="M101" s="62" t="s">
        <v>197</v>
      </c>
      <c r="N101" s="15">
        <f t="shared" si="26"/>
        <v>-7.4700000000000024</v>
      </c>
      <c r="O101" s="15">
        <f t="shared" si="26"/>
        <v>-6.870000000000001</v>
      </c>
      <c r="P101" s="15">
        <f t="shared" si="26"/>
        <v>-9.7000000000000028</v>
      </c>
      <c r="Q101" s="15">
        <f t="shared" si="26"/>
        <v>-7.4600000000000009</v>
      </c>
      <c r="R101" s="15">
        <f t="shared" si="26"/>
        <v>-5.0100000000000016</v>
      </c>
      <c r="S101" s="15">
        <f t="shared" si="26"/>
        <v>-12.09</v>
      </c>
      <c r="T101" s="15">
        <f t="shared" si="26"/>
        <v>-6.5600000000000023</v>
      </c>
      <c r="U101" s="15">
        <f t="shared" si="26"/>
        <v>-9.8300000000000018</v>
      </c>
    </row>
    <row r="102" spans="1:21">
      <c r="A102" s="62"/>
      <c r="B102" s="32">
        <f t="shared" si="25"/>
        <v>3.2847516220848244E-3</v>
      </c>
      <c r="C102" s="32">
        <f t="shared" si="25"/>
        <v>7.6517210748978624E-3</v>
      </c>
      <c r="D102" s="32">
        <f t="shared" si="25"/>
        <v>9.4985834708230825E-4</v>
      </c>
      <c r="E102" s="32">
        <f t="shared" si="25"/>
        <v>5.7989201977697103E-3</v>
      </c>
      <c r="F102" s="32">
        <f t="shared" si="25"/>
        <v>3.146736093927243E-2</v>
      </c>
      <c r="G102" s="32">
        <f t="shared" si="25"/>
        <v>1.7504336523630712E-4</v>
      </c>
      <c r="H102" s="32">
        <f t="shared" si="25"/>
        <v>8.9742058984143298E-3</v>
      </c>
      <c r="I102" s="32">
        <f t="shared" si="25"/>
        <v>9.5646513436223259E-4</v>
      </c>
      <c r="J102" s="32">
        <f t="shared" si="25"/>
        <v>5.6478915229750274E-4</v>
      </c>
      <c r="K102" s="15"/>
      <c r="L102" s="15"/>
      <c r="M102" s="62"/>
      <c r="N102" s="15">
        <f t="shared" si="26"/>
        <v>-8.25</v>
      </c>
      <c r="O102" s="15">
        <f t="shared" si="26"/>
        <v>-7.0300000000000011</v>
      </c>
      <c r="P102" s="15">
        <f t="shared" si="26"/>
        <v>-10.040000000000003</v>
      </c>
      <c r="Q102" s="15">
        <f t="shared" si="26"/>
        <v>-7.4300000000000033</v>
      </c>
      <c r="R102" s="15">
        <f t="shared" si="26"/>
        <v>-4.990000000000002</v>
      </c>
      <c r="S102" s="15">
        <f t="shared" si="26"/>
        <v>-12.48</v>
      </c>
      <c r="T102" s="15">
        <f t="shared" si="26"/>
        <v>-6.8000000000000007</v>
      </c>
      <c r="U102" s="15">
        <f t="shared" si="26"/>
        <v>-10.030000000000001</v>
      </c>
    </row>
    <row r="103" spans="1:21">
      <c r="A103" s="62" t="s">
        <v>198</v>
      </c>
      <c r="B103" s="32">
        <f t="shared" si="25"/>
        <v>5.3980971873741181E-3</v>
      </c>
      <c r="C103" s="32">
        <f t="shared" si="25"/>
        <v>3.2545339215855947E-3</v>
      </c>
      <c r="D103" s="32">
        <f t="shared" si="25"/>
        <v>7.1228319418610532E-3</v>
      </c>
      <c r="E103" s="32">
        <f t="shared" si="25"/>
        <v>9.3986330943915345E-3</v>
      </c>
      <c r="F103" s="32">
        <f t="shared" si="25"/>
        <v>2.6583348779714223E-2</v>
      </c>
      <c r="G103" s="32">
        <f t="shared" si="25"/>
        <v>3.7176193167291803E-4</v>
      </c>
      <c r="H103" s="32">
        <f t="shared" si="25"/>
        <v>1.5057923724867986E-2</v>
      </c>
      <c r="I103" s="32">
        <f t="shared" si="25"/>
        <v>2.9535518754684057E-3</v>
      </c>
      <c r="J103" s="32">
        <f t="shared" si="25"/>
        <v>5.3679790692636473E-4</v>
      </c>
      <c r="K103" s="15"/>
      <c r="L103" s="15"/>
      <c r="M103" s="62" t="s">
        <v>198</v>
      </c>
      <c r="N103" s="15">
        <f t="shared" si="26"/>
        <v>-7.533333333333335</v>
      </c>
      <c r="O103" s="15">
        <f t="shared" si="26"/>
        <v>-8.2633333333333354</v>
      </c>
      <c r="P103" s="15">
        <f t="shared" si="26"/>
        <v>-7.1333333333333364</v>
      </c>
      <c r="Q103" s="15">
        <f t="shared" si="26"/>
        <v>-6.7333333333333343</v>
      </c>
      <c r="R103" s="15">
        <f t="shared" si="26"/>
        <v>-5.2333333333333343</v>
      </c>
      <c r="S103" s="15">
        <f t="shared" si="26"/>
        <v>-11.393333333333334</v>
      </c>
      <c r="T103" s="15">
        <f t="shared" si="26"/>
        <v>-6.0533333333333346</v>
      </c>
      <c r="U103" s="15">
        <f t="shared" si="26"/>
        <v>-8.403333333333336</v>
      </c>
    </row>
    <row r="104" spans="1:21">
      <c r="A104" s="62"/>
      <c r="B104" s="32">
        <f t="shared" si="25"/>
        <v>4.4458243538586743E-3</v>
      </c>
      <c r="C104" s="32">
        <f t="shared" si="25"/>
        <v>3.1219576161040079E-3</v>
      </c>
      <c r="D104" s="32">
        <f t="shared" si="25"/>
        <v>7.3740180678257177E-3</v>
      </c>
      <c r="E104" s="32">
        <f t="shared" si="25"/>
        <v>9.8659019624346891E-3</v>
      </c>
      <c r="F104" s="32">
        <f t="shared" si="25"/>
        <v>2.3958255385462462E-2</v>
      </c>
      <c r="G104" s="32">
        <f t="shared" si="25"/>
        <v>3.7434774039785097E-4</v>
      </c>
      <c r="H104" s="32">
        <f t="shared" si="25"/>
        <v>1.7906990030781295E-2</v>
      </c>
      <c r="I104" s="32">
        <f t="shared" si="25"/>
        <v>3.3693048124694919E-3</v>
      </c>
      <c r="J104" s="32">
        <f t="shared" si="25"/>
        <v>8.7809622620916412E-4</v>
      </c>
      <c r="K104" s="15"/>
      <c r="L104" s="15"/>
      <c r="M104" s="62"/>
      <c r="N104" s="15">
        <f t="shared" si="26"/>
        <v>-7.8133333333333361</v>
      </c>
      <c r="O104" s="15">
        <f t="shared" si="26"/>
        <v>-8.3233333333333341</v>
      </c>
      <c r="P104" s="15">
        <f t="shared" si="26"/>
        <v>-7.0833333333333357</v>
      </c>
      <c r="Q104" s="15">
        <f t="shared" si="26"/>
        <v>-6.663333333333334</v>
      </c>
      <c r="R104" s="15">
        <f t="shared" si="26"/>
        <v>-5.3833333333333364</v>
      </c>
      <c r="S104" s="15">
        <f t="shared" si="26"/>
        <v>-11.383333333333336</v>
      </c>
      <c r="T104" s="15">
        <f t="shared" si="26"/>
        <v>-5.8033333333333346</v>
      </c>
      <c r="U104" s="15">
        <f t="shared" si="26"/>
        <v>-8.2133333333333347</v>
      </c>
    </row>
    <row r="105" spans="1:21">
      <c r="A105" s="62"/>
      <c r="B105" s="32">
        <f t="shared" si="25"/>
        <v>4.4767475076953221E-3</v>
      </c>
      <c r="C105" s="32">
        <f t="shared" si="25"/>
        <v>3.20972779135074E-3</v>
      </c>
      <c r="D105" s="32">
        <f t="shared" si="25"/>
        <v>7.5813299335432682E-3</v>
      </c>
      <c r="E105" s="32">
        <f t="shared" si="25"/>
        <v>1.00036248214897E-2</v>
      </c>
      <c r="F105" s="32">
        <f t="shared" si="25"/>
        <v>2.1893807263863519E-2</v>
      </c>
      <c r="G105" s="32">
        <f t="shared" si="25"/>
        <v>3.5415454233783564E-4</v>
      </c>
      <c r="H105" s="32">
        <f t="shared" si="25"/>
        <v>1.6824024503867531E-2</v>
      </c>
      <c r="I105" s="32">
        <f t="shared" si="25"/>
        <v>2.9740954533833451E-3</v>
      </c>
      <c r="J105" s="32">
        <f t="shared" si="25"/>
        <v>5.2575076574586067E-4</v>
      </c>
      <c r="K105" s="15"/>
      <c r="L105" s="15"/>
      <c r="M105" s="62"/>
      <c r="N105" s="15">
        <f t="shared" si="26"/>
        <v>-7.8033333333333346</v>
      </c>
      <c r="O105" s="15">
        <f t="shared" si="26"/>
        <v>-8.283333333333335</v>
      </c>
      <c r="P105" s="15">
        <f t="shared" si="26"/>
        <v>-7.0433333333333366</v>
      </c>
      <c r="Q105" s="15">
        <f t="shared" si="26"/>
        <v>-6.6433333333333344</v>
      </c>
      <c r="R105" s="15">
        <f t="shared" si="26"/>
        <v>-5.5133333333333354</v>
      </c>
      <c r="S105" s="15">
        <f t="shared" si="26"/>
        <v>-11.463333333333335</v>
      </c>
      <c r="T105" s="15">
        <f t="shared" si="26"/>
        <v>-5.8933333333333344</v>
      </c>
      <c r="U105" s="15">
        <f t="shared" si="26"/>
        <v>-8.3933333333333344</v>
      </c>
    </row>
    <row r="106" spans="1:21">
      <c r="A106" s="28"/>
      <c r="B106" s="32"/>
      <c r="C106" s="32"/>
      <c r="D106" s="32"/>
      <c r="E106" s="32"/>
      <c r="F106" s="32"/>
      <c r="G106" s="32"/>
      <c r="H106" s="32"/>
      <c r="I106" s="32"/>
      <c r="J106" s="32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>
      <c r="A107" s="28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>
      <c r="A108" s="13" t="s">
        <v>203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 t="s">
        <v>204</v>
      </c>
      <c r="N108" s="15"/>
      <c r="O108" s="15"/>
      <c r="P108" s="15"/>
      <c r="Q108" s="15"/>
      <c r="R108" s="15"/>
      <c r="S108" s="15"/>
      <c r="T108" s="15"/>
      <c r="U108" s="15"/>
    </row>
    <row r="109" spans="1:21">
      <c r="A109" s="28"/>
      <c r="B109" s="18" t="s">
        <v>177</v>
      </c>
      <c r="C109" s="18" t="s">
        <v>178</v>
      </c>
      <c r="D109" s="18" t="s">
        <v>179</v>
      </c>
      <c r="E109" s="18" t="s">
        <v>180</v>
      </c>
      <c r="F109" s="18" t="s">
        <v>181</v>
      </c>
      <c r="G109" s="18" t="s">
        <v>182</v>
      </c>
      <c r="H109" s="18" t="s">
        <v>183</v>
      </c>
      <c r="I109" s="18" t="s">
        <v>184</v>
      </c>
      <c r="J109" s="18" t="s">
        <v>21</v>
      </c>
      <c r="K109" s="15"/>
      <c r="L109" s="33"/>
      <c r="M109" s="33"/>
      <c r="N109" s="18" t="s">
        <v>177</v>
      </c>
      <c r="O109" s="18" t="s">
        <v>178</v>
      </c>
      <c r="P109" s="18" t="s">
        <v>179</v>
      </c>
      <c r="Q109" s="18" t="s">
        <v>180</v>
      </c>
      <c r="R109" s="18" t="s">
        <v>181</v>
      </c>
      <c r="S109" s="18" t="s">
        <v>182</v>
      </c>
      <c r="T109" s="18" t="s">
        <v>183</v>
      </c>
      <c r="U109" s="18" t="s">
        <v>184</v>
      </c>
    </row>
    <row r="110" spans="1:21">
      <c r="A110" s="16" t="s">
        <v>186</v>
      </c>
      <c r="B110" s="34">
        <f>AVERAGE(B77:B78)</f>
        <v>3.1195517261944127E-3</v>
      </c>
      <c r="C110" s="34">
        <f t="shared" ref="C110:J110" si="27">AVERAGE(C77:C78)</f>
        <v>6.5338919865553472E-4</v>
      </c>
      <c r="D110" s="34">
        <f t="shared" si="27"/>
        <v>3.9628301843920761E-4</v>
      </c>
      <c r="E110" s="34">
        <f t="shared" si="27"/>
        <v>1.3627190328071158E-3</v>
      </c>
      <c r="F110" s="34">
        <f t="shared" si="27"/>
        <v>2.0508312631740046E-3</v>
      </c>
      <c r="G110" s="34">
        <f t="shared" si="27"/>
        <v>3.0263060655955625E-5</v>
      </c>
      <c r="H110" s="34">
        <f t="shared" si="27"/>
        <v>4.5352834964833364E-3</v>
      </c>
      <c r="I110" s="34">
        <f t="shared" si="27"/>
        <v>8.2909072761776551E-4</v>
      </c>
      <c r="J110" s="34">
        <f t="shared" si="27"/>
        <v>3.4997407678068249E-3</v>
      </c>
      <c r="K110" s="15"/>
      <c r="L110" s="33"/>
      <c r="M110" s="16" t="s">
        <v>186</v>
      </c>
      <c r="N110" s="35">
        <f>AVERAGE(N77:N78)</f>
        <v>-8.3249999999999993</v>
      </c>
      <c r="O110" s="36">
        <f t="shared" ref="O110:U110" si="28">AVERAGE(O77:O78)</f>
        <v>-10.594999999999999</v>
      </c>
      <c r="P110" s="36">
        <f t="shared" si="28"/>
        <v>-11.315</v>
      </c>
      <c r="Q110" s="36">
        <f t="shared" si="28"/>
        <v>-9.5399999999999991</v>
      </c>
      <c r="R110" s="36">
        <f t="shared" si="28"/>
        <v>-8.93</v>
      </c>
      <c r="S110" s="36">
        <f t="shared" si="28"/>
        <v>-15.120000000000001</v>
      </c>
      <c r="T110" s="36">
        <f t="shared" si="28"/>
        <v>-7.7899999999999991</v>
      </c>
      <c r="U110" s="36">
        <f t="shared" si="28"/>
        <v>-10.239999999999998</v>
      </c>
    </row>
    <row r="111" spans="1:21">
      <c r="A111" s="16" t="s">
        <v>187</v>
      </c>
      <c r="B111" s="34">
        <f>AVERAGE(B79:B80)</f>
        <v>4.4064079003421691E-3</v>
      </c>
      <c r="C111" s="34">
        <f t="shared" ref="C111:J111" si="29">AVERAGE(C79:C80)</f>
        <v>2.2286850202930726E-3</v>
      </c>
      <c r="D111" s="34">
        <f t="shared" si="29"/>
        <v>5.651283795632693E-4</v>
      </c>
      <c r="E111" s="34">
        <f t="shared" si="29"/>
        <v>3.5720534658921213E-3</v>
      </c>
      <c r="F111" s="34">
        <f t="shared" si="29"/>
        <v>6.6496888289080212E-3</v>
      </c>
      <c r="G111" s="34">
        <f t="shared" si="29"/>
        <v>4.9632232079414987E-5</v>
      </c>
      <c r="H111" s="34">
        <f t="shared" si="29"/>
        <v>2.8551532444361506E-3</v>
      </c>
      <c r="I111" s="34">
        <f t="shared" si="29"/>
        <v>1.3918768688395723E-3</v>
      </c>
      <c r="J111" s="34">
        <f t="shared" si="29"/>
        <v>1.7597407160417273E-3</v>
      </c>
      <c r="K111" s="15"/>
      <c r="L111" s="33"/>
      <c r="M111" s="16" t="s">
        <v>187</v>
      </c>
      <c r="N111" s="37">
        <f>AVERAGE(N79:N80)</f>
        <v>-7.84</v>
      </c>
      <c r="O111" s="38">
        <f t="shared" ref="O111:U111" si="30">AVERAGE(O79:O80)</f>
        <v>-8.8150000000000013</v>
      </c>
      <c r="P111" s="38">
        <f t="shared" si="30"/>
        <v>-10.79</v>
      </c>
      <c r="Q111" s="38">
        <f t="shared" si="30"/>
        <v>-8.16</v>
      </c>
      <c r="R111" s="38">
        <f t="shared" si="30"/>
        <v>-7.2349999999999994</v>
      </c>
      <c r="S111" s="38">
        <f t="shared" si="30"/>
        <v>-14.385000000000002</v>
      </c>
      <c r="T111" s="38">
        <f t="shared" si="30"/>
        <v>-8.4599999999999991</v>
      </c>
      <c r="U111" s="38">
        <f t="shared" si="30"/>
        <v>-9.49</v>
      </c>
    </row>
    <row r="112" spans="1:21">
      <c r="A112" s="16" t="s">
        <v>6</v>
      </c>
      <c r="B112" s="34">
        <f>AVERAGE(B81:B82)</f>
        <v>5.8804351163859528E-3</v>
      </c>
      <c r="C112" s="34">
        <f t="shared" ref="C112:J112" si="31">AVERAGE(C81:C82)</f>
        <v>1.3487598251625461E-3</v>
      </c>
      <c r="D112" s="34">
        <f t="shared" si="31"/>
        <v>4.6587060856141292E-4</v>
      </c>
      <c r="E112" s="34">
        <f t="shared" si="31"/>
        <v>3.2715487487930146E-3</v>
      </c>
      <c r="F112" s="34">
        <f t="shared" si="31"/>
        <v>3.286014238018838E-3</v>
      </c>
      <c r="G112" s="34">
        <f t="shared" si="31"/>
        <v>7.1432918866356162E-5</v>
      </c>
      <c r="H112" s="34">
        <f t="shared" si="31"/>
        <v>3.5882659740627907E-3</v>
      </c>
      <c r="I112" s="34">
        <f t="shared" si="31"/>
        <v>7.0777964356243442E-4</v>
      </c>
      <c r="J112" s="34">
        <f t="shared" si="31"/>
        <v>2.5951518218349642E-3</v>
      </c>
      <c r="K112" s="15"/>
      <c r="L112" s="33"/>
      <c r="M112" s="16" t="s">
        <v>6</v>
      </c>
      <c r="N112" s="37">
        <f>AVERAGE(N81:N82)</f>
        <v>-7.41</v>
      </c>
      <c r="O112" s="38">
        <f t="shared" ref="O112:U112" si="32">AVERAGE(O81:O82)</f>
        <v>-9.5400000000000009</v>
      </c>
      <c r="P112" s="38">
        <f t="shared" si="32"/>
        <v>-11.070000000000002</v>
      </c>
      <c r="Q112" s="38">
        <f t="shared" si="32"/>
        <v>-8.2600000000000016</v>
      </c>
      <c r="R112" s="38">
        <f t="shared" si="32"/>
        <v>-8.2500000000000018</v>
      </c>
      <c r="S112" s="38">
        <f t="shared" si="32"/>
        <v>-13.775000000000002</v>
      </c>
      <c r="T112" s="38">
        <f t="shared" si="32"/>
        <v>-8.1250000000000018</v>
      </c>
      <c r="U112" s="38">
        <f t="shared" si="32"/>
        <v>-10.475000000000001</v>
      </c>
    </row>
    <row r="113" spans="1:21">
      <c r="A113" s="16" t="s">
        <v>188</v>
      </c>
      <c r="B113" s="34">
        <f>AVERAGE(B83:B84)</f>
        <v>7.4500394391400233E-3</v>
      </c>
      <c r="C113" s="34">
        <f t="shared" ref="C113:J113" si="33">AVERAGE(C83:C84)</f>
        <v>9.7684989443800143E-4</v>
      </c>
      <c r="D113" s="34">
        <f t="shared" si="33"/>
        <v>6.1459602684152022E-3</v>
      </c>
      <c r="E113" s="34">
        <f t="shared" si="33"/>
        <v>3.8634861807185397E-3</v>
      </c>
      <c r="F113" s="34">
        <f t="shared" si="33"/>
        <v>4.2093273575887682E-3</v>
      </c>
      <c r="G113" s="34">
        <f t="shared" si="33"/>
        <v>7.9606356491394709E-5</v>
      </c>
      <c r="H113" s="34">
        <f t="shared" si="33"/>
        <v>6.5721808224322581E-3</v>
      </c>
      <c r="I113" s="34">
        <f t="shared" si="33"/>
        <v>1.1104128577209022E-3</v>
      </c>
      <c r="J113" s="34">
        <f t="shared" si="33"/>
        <v>1.8363390022825324E-3</v>
      </c>
      <c r="K113" s="15"/>
      <c r="L113" s="33"/>
      <c r="M113" s="16" t="s">
        <v>188</v>
      </c>
      <c r="N113" s="37">
        <f>AVERAGE(N83:N84)</f>
        <v>-7.07</v>
      </c>
      <c r="O113" s="38">
        <f t="shared" ref="O113:U113" si="34">AVERAGE(O83:O84)</f>
        <v>-10</v>
      </c>
      <c r="P113" s="38">
        <f t="shared" si="34"/>
        <v>-7.3550000000000004</v>
      </c>
      <c r="Q113" s="38">
        <f t="shared" si="34"/>
        <v>-8.0499999999999989</v>
      </c>
      <c r="R113" s="38">
        <f t="shared" si="34"/>
        <v>-7.8949999999999996</v>
      </c>
      <c r="S113" s="38">
        <f t="shared" si="34"/>
        <v>-13.66</v>
      </c>
      <c r="T113" s="38">
        <f t="shared" si="34"/>
        <v>-7.26</v>
      </c>
      <c r="U113" s="38">
        <f t="shared" si="34"/>
        <v>-9.8149999999999995</v>
      </c>
    </row>
    <row r="114" spans="1:21">
      <c r="A114" s="16" t="s">
        <v>189</v>
      </c>
      <c r="B114" s="34">
        <f>AVERAGE(B85:B86)</f>
        <v>6.9161720961004747E-3</v>
      </c>
      <c r="C114" s="34">
        <f t="shared" ref="C114:J114" si="35">AVERAGE(C85:C86)</f>
        <v>6.0402233196185928E-3</v>
      </c>
      <c r="D114" s="34">
        <f t="shared" si="35"/>
        <v>3.5092806836842385E-4</v>
      </c>
      <c r="E114" s="34">
        <f t="shared" si="35"/>
        <v>3.3192614290849052E-3</v>
      </c>
      <c r="F114" s="34">
        <f t="shared" si="35"/>
        <v>1.8642427253105533E-3</v>
      </c>
      <c r="G114" s="34">
        <f t="shared" si="35"/>
        <v>5.0263520153660293E-5</v>
      </c>
      <c r="H114" s="34">
        <f t="shared" si="35"/>
        <v>3.4841167033096607E-3</v>
      </c>
      <c r="I114" s="34">
        <f t="shared" si="35"/>
        <v>5.3848731173433511E-4</v>
      </c>
      <c r="J114" s="34">
        <f t="shared" si="35"/>
        <v>2.6279226517861524E-3</v>
      </c>
      <c r="K114" s="15"/>
      <c r="L114" s="33"/>
      <c r="M114" s="16" t="s">
        <v>189</v>
      </c>
      <c r="N114" s="37">
        <f>AVERAGE(N85:N86)</f>
        <v>-7.1799999999999979</v>
      </c>
      <c r="O114" s="38">
        <f t="shared" ref="O114:U114" si="36">AVERAGE(O85:O86)</f>
        <v>-7.3749999999999964</v>
      </c>
      <c r="P114" s="38">
        <f t="shared" si="36"/>
        <v>-11.479999999999999</v>
      </c>
      <c r="Q114" s="38">
        <f t="shared" si="36"/>
        <v>-8.2349999999999977</v>
      </c>
      <c r="R114" s="38">
        <f t="shared" si="36"/>
        <v>-9.0699999999999967</v>
      </c>
      <c r="S114" s="38">
        <f t="shared" si="36"/>
        <v>-14.299999999999997</v>
      </c>
      <c r="T114" s="38">
        <f t="shared" si="36"/>
        <v>-8.1649999999999974</v>
      </c>
      <c r="U114" s="38">
        <f t="shared" si="36"/>
        <v>-10.869999999999997</v>
      </c>
    </row>
    <row r="115" spans="1:21">
      <c r="A115" s="16" t="s">
        <v>190</v>
      </c>
      <c r="B115" s="34">
        <f>AVERAGE(B87:B88)</f>
        <v>1.0446782519482396E-2</v>
      </c>
      <c r="C115" s="34">
        <f t="shared" ref="C115:J115" si="37">AVERAGE(C87:C88)</f>
        <v>3.6760783217741416E-4</v>
      </c>
      <c r="D115" s="34">
        <f t="shared" si="37"/>
        <v>4.0668811016413313E-3</v>
      </c>
      <c r="E115" s="34">
        <f t="shared" si="37"/>
        <v>9.5309062523168155E-3</v>
      </c>
      <c r="F115" s="34">
        <f t="shared" si="37"/>
        <v>1.1325384579749281E-2</v>
      </c>
      <c r="G115" s="34">
        <f t="shared" si="37"/>
        <v>1.4413401322250187E-4</v>
      </c>
      <c r="H115" s="34">
        <f t="shared" si="37"/>
        <v>3.5620563652504829E-2</v>
      </c>
      <c r="I115" s="34">
        <f t="shared" si="37"/>
        <v>1.3352328850458604E-3</v>
      </c>
      <c r="J115" s="34">
        <f t="shared" si="37"/>
        <v>3.2767101541126102E-3</v>
      </c>
      <c r="K115" s="15"/>
      <c r="L115" s="33"/>
      <c r="M115" s="16" t="s">
        <v>190</v>
      </c>
      <c r="N115" s="37">
        <f>AVERAGE(N87:N88)</f>
        <v>-6.6050000000000004</v>
      </c>
      <c r="O115" s="38">
        <f t="shared" ref="O115:U115" si="38">AVERAGE(O87:O88)</f>
        <v>-11.545</v>
      </c>
      <c r="P115" s="38">
        <f t="shared" si="38"/>
        <v>-7.9550000000000001</v>
      </c>
      <c r="Q115" s="38">
        <f t="shared" si="38"/>
        <v>-6.7249999999999996</v>
      </c>
      <c r="R115" s="38">
        <f t="shared" si="38"/>
        <v>-6.4849999999999994</v>
      </c>
      <c r="S115" s="38">
        <f t="shared" si="38"/>
        <v>-12.8</v>
      </c>
      <c r="T115" s="38">
        <f t="shared" si="38"/>
        <v>-4.82</v>
      </c>
      <c r="U115" s="38">
        <f t="shared" si="38"/>
        <v>-9.5550000000000015</v>
      </c>
    </row>
    <row r="116" spans="1:21">
      <c r="A116" s="16" t="s">
        <v>191</v>
      </c>
      <c r="B116" s="34">
        <f>AVERAGE(B89:B90)</f>
        <v>1.3331301220680323E-2</v>
      </c>
      <c r="C116" s="34">
        <f t="shared" ref="C116:J116" si="39">AVERAGE(C89:C90)</f>
        <v>2.1717245115080653E-2</v>
      </c>
      <c r="D116" s="34">
        <f t="shared" si="39"/>
        <v>1.2450405539938376E-3</v>
      </c>
      <c r="E116" s="34">
        <f t="shared" si="39"/>
        <v>3.4252106945967878E-3</v>
      </c>
      <c r="F116" s="34">
        <f t="shared" si="39"/>
        <v>5.6830350646649999E-2</v>
      </c>
      <c r="G116" s="34">
        <f t="shared" si="39"/>
        <v>8.6717028548111198E-5</v>
      </c>
      <c r="H116" s="34">
        <f t="shared" si="39"/>
        <v>1.2517017523258143E-2</v>
      </c>
      <c r="I116" s="34">
        <f t="shared" si="39"/>
        <v>4.431671683478624E-4</v>
      </c>
      <c r="J116" s="34">
        <f t="shared" si="39"/>
        <v>5.4900958326295111E-4</v>
      </c>
      <c r="K116" s="15"/>
      <c r="L116" s="33"/>
      <c r="M116" s="16" t="s">
        <v>191</v>
      </c>
      <c r="N116" s="37">
        <f>AVERAGE(N89:N90)</f>
        <v>-6.245000000000001</v>
      </c>
      <c r="O116" s="38">
        <f t="shared" ref="O116:U116" si="40">AVERAGE(O89:O90)</f>
        <v>-5.5300000000000029</v>
      </c>
      <c r="P116" s="38">
        <f t="shared" si="40"/>
        <v>-9.6550000000000011</v>
      </c>
      <c r="Q116" s="38">
        <f t="shared" si="40"/>
        <v>-8.1950000000000038</v>
      </c>
      <c r="R116" s="38">
        <f t="shared" si="40"/>
        <v>-4.1400000000000023</v>
      </c>
      <c r="S116" s="38">
        <f t="shared" si="40"/>
        <v>-13.605</v>
      </c>
      <c r="T116" s="38">
        <f t="shared" si="40"/>
        <v>-6.3200000000000021</v>
      </c>
      <c r="U116" s="38">
        <f t="shared" si="40"/>
        <v>-11.140000000000002</v>
      </c>
    </row>
    <row r="117" spans="1:21">
      <c r="A117" s="16" t="s">
        <v>192</v>
      </c>
      <c r="B117" s="34">
        <f>AVERAGE(B91:B92)</f>
        <v>7.7294345376555801E-3</v>
      </c>
      <c r="C117" s="34">
        <f t="shared" ref="C117:J117" si="41">AVERAGE(C91:C92)</f>
        <v>3.5917959037760239E-2</v>
      </c>
      <c r="D117" s="34">
        <f t="shared" si="41"/>
        <v>1.0026630223856803E-3</v>
      </c>
      <c r="E117" s="34">
        <f t="shared" si="41"/>
        <v>3.2195194462010966E-3</v>
      </c>
      <c r="F117" s="34">
        <f t="shared" si="41"/>
        <v>2.204656259397731E-2</v>
      </c>
      <c r="G117" s="34">
        <f t="shared" si="41"/>
        <v>1.0141026404612065E-4</v>
      </c>
      <c r="H117" s="34">
        <f t="shared" si="41"/>
        <v>1.3620737198116267E-2</v>
      </c>
      <c r="I117" s="34">
        <f t="shared" si="41"/>
        <v>1.0004544769112902E-3</v>
      </c>
      <c r="J117" s="34">
        <f t="shared" si="41"/>
        <v>1.666512820227401E-3</v>
      </c>
      <c r="K117" s="15"/>
      <c r="L117" s="33"/>
      <c r="M117" s="16" t="s">
        <v>192</v>
      </c>
      <c r="N117" s="37">
        <f>AVERAGE(N91:N92)</f>
        <v>-7.0200000000000014</v>
      </c>
      <c r="O117" s="38">
        <f t="shared" ref="O117:U117" si="42">AVERAGE(O91:O92)</f>
        <v>-4.8050000000000015</v>
      </c>
      <c r="P117" s="38">
        <f t="shared" si="42"/>
        <v>-9.9950000000000028</v>
      </c>
      <c r="Q117" s="38">
        <f t="shared" si="42"/>
        <v>-8.3850000000000016</v>
      </c>
      <c r="R117" s="38">
        <f t="shared" si="42"/>
        <v>-5.5050000000000026</v>
      </c>
      <c r="S117" s="38">
        <f t="shared" si="42"/>
        <v>-13.325000000000001</v>
      </c>
      <c r="T117" s="38">
        <f t="shared" si="42"/>
        <v>-6.2000000000000011</v>
      </c>
      <c r="U117" s="38">
        <f t="shared" si="42"/>
        <v>-9.9850000000000012</v>
      </c>
    </row>
    <row r="118" spans="1:21">
      <c r="A118" s="16" t="s">
        <v>193</v>
      </c>
      <c r="B118" s="34">
        <f>AVERAGE(B93:B94)</f>
        <v>1.0722478309961148E-2</v>
      </c>
      <c r="C118" s="34">
        <f t="shared" ref="C118:J118" si="43">AVERAGE(C93:C94)</f>
        <v>2.6187255229407548E-2</v>
      </c>
      <c r="D118" s="34">
        <f t="shared" si="43"/>
        <v>1.2214456852189413E-3</v>
      </c>
      <c r="E118" s="34">
        <f t="shared" si="43"/>
        <v>8.2168743850217964E-3</v>
      </c>
      <c r="F118" s="34">
        <f t="shared" si="43"/>
        <v>7.758721501927187E-3</v>
      </c>
      <c r="G118" s="34">
        <f t="shared" si="43"/>
        <v>7.1771649465514472E-4</v>
      </c>
      <c r="H118" s="34">
        <f t="shared" si="43"/>
        <v>2.1068040843280698E-2</v>
      </c>
      <c r="I118" s="34">
        <f t="shared" si="43"/>
        <v>3.7876111381809734E-4</v>
      </c>
      <c r="J118" s="34">
        <f t="shared" si="43"/>
        <v>2.0536175137321776E-4</v>
      </c>
      <c r="K118" s="15"/>
      <c r="L118" s="33"/>
      <c r="M118" s="16" t="s">
        <v>193</v>
      </c>
      <c r="N118" s="37">
        <f>AVERAGE(N93:N94)</f>
        <v>-6.5500000000000007</v>
      </c>
      <c r="O118" s="38">
        <f t="shared" ref="O118:U118" si="44">AVERAGE(O93:O94)</f>
        <v>-5.2550000000000008</v>
      </c>
      <c r="P118" s="38">
        <f t="shared" si="44"/>
        <v>-9.68</v>
      </c>
      <c r="Q118" s="38">
        <f t="shared" si="44"/>
        <v>-6.93</v>
      </c>
      <c r="R118" s="38">
        <f t="shared" si="44"/>
        <v>-7.01</v>
      </c>
      <c r="S118" s="38">
        <f t="shared" si="44"/>
        <v>-10.444999999999999</v>
      </c>
      <c r="T118" s="38">
        <f t="shared" si="44"/>
        <v>-5.58</v>
      </c>
      <c r="U118" s="38">
        <f t="shared" si="44"/>
        <v>-11.479999999999999</v>
      </c>
    </row>
    <row r="119" spans="1:21">
      <c r="A119" s="16" t="s">
        <v>194</v>
      </c>
      <c r="B119" s="34">
        <f>AVERAGE(B95:B96)</f>
        <v>3.3554078483985384E-3</v>
      </c>
      <c r="C119" s="34">
        <f t="shared" ref="C119:J119" si="45">AVERAGE(C95:C96)</f>
        <v>1.5043790112996043E-2</v>
      </c>
      <c r="D119" s="34">
        <f t="shared" si="45"/>
        <v>5.5894734404232811E-4</v>
      </c>
      <c r="E119" s="34">
        <f t="shared" si="45"/>
        <v>2.4775425820016709E-3</v>
      </c>
      <c r="F119" s="34">
        <f t="shared" si="45"/>
        <v>3.7885624920781201E-3</v>
      </c>
      <c r="G119" s="34">
        <f t="shared" si="45"/>
        <v>8.7117772555716827E-5</v>
      </c>
      <c r="H119" s="34">
        <f t="shared" si="45"/>
        <v>6.227133382003841E-3</v>
      </c>
      <c r="I119" s="34">
        <f t="shared" si="45"/>
        <v>1.4325406051262317E-4</v>
      </c>
      <c r="J119" s="34">
        <f t="shared" si="45"/>
        <v>9.7184217426490274E-5</v>
      </c>
      <c r="K119" s="15"/>
      <c r="L119" s="33"/>
      <c r="M119" s="16" t="s">
        <v>194</v>
      </c>
      <c r="N119" s="37">
        <f>AVERAGE(N95:N96)</f>
        <v>-8.2399999999999984</v>
      </c>
      <c r="O119" s="38">
        <f t="shared" ref="O119:U119" si="46">AVERAGE(O95:O96)</f>
        <v>-6.0549999999999979</v>
      </c>
      <c r="P119" s="38">
        <f t="shared" si="46"/>
        <v>-10.804999999999996</v>
      </c>
      <c r="Q119" s="38">
        <f t="shared" si="46"/>
        <v>-8.6599999999999984</v>
      </c>
      <c r="R119" s="38">
        <f t="shared" si="46"/>
        <v>-8.0449999999999982</v>
      </c>
      <c r="S119" s="38">
        <f t="shared" si="46"/>
        <v>-13.574999999999998</v>
      </c>
      <c r="T119" s="38">
        <f t="shared" si="46"/>
        <v>-7.3349999999999991</v>
      </c>
      <c r="U119" s="38">
        <f t="shared" si="46"/>
        <v>-12.809999999999997</v>
      </c>
    </row>
    <row r="120" spans="1:21">
      <c r="A120" s="16" t="s">
        <v>195</v>
      </c>
      <c r="B120" s="34">
        <f>AVERAGE(B97:B98)</f>
        <v>1.1096126664108485E-2</v>
      </c>
      <c r="C120" s="34">
        <f t="shared" ref="C120:J120" si="47">AVERAGE(C97:C98)</f>
        <v>8.1626686138348767E-3</v>
      </c>
      <c r="D120" s="34">
        <f t="shared" si="47"/>
        <v>1.8171160312360211E-3</v>
      </c>
      <c r="E120" s="34">
        <f t="shared" si="47"/>
        <v>3.5022615567979233E-3</v>
      </c>
      <c r="F120" s="34">
        <f t="shared" si="47"/>
        <v>7.4943574439601979E-2</v>
      </c>
      <c r="G120" s="34">
        <f t="shared" si="47"/>
        <v>2.9749202717941671E-4</v>
      </c>
      <c r="H120" s="34">
        <f t="shared" si="47"/>
        <v>1.3602434242724698E-2</v>
      </c>
      <c r="I120" s="34">
        <f t="shared" si="47"/>
        <v>5.7819916898435228E-4</v>
      </c>
      <c r="J120" s="34">
        <f t="shared" si="47"/>
        <v>4.3382925609970974E-4</v>
      </c>
      <c r="K120" s="15"/>
      <c r="L120" s="33"/>
      <c r="M120" s="16" t="s">
        <v>195</v>
      </c>
      <c r="N120" s="37">
        <f>AVERAGE(N97:N98)</f>
        <v>-6.504999999999999</v>
      </c>
      <c r="O120" s="38">
        <f t="shared" ref="O120:U120" si="48">AVERAGE(O97:O98)</f>
        <v>-6.9550000000000001</v>
      </c>
      <c r="P120" s="38">
        <f t="shared" si="48"/>
        <v>-9.1050000000000004</v>
      </c>
      <c r="Q120" s="38">
        <f t="shared" si="48"/>
        <v>-8.16</v>
      </c>
      <c r="R120" s="38">
        <f t="shared" si="48"/>
        <v>-3.74</v>
      </c>
      <c r="S120" s="38">
        <f t="shared" si="48"/>
        <v>-11.715</v>
      </c>
      <c r="T120" s="38">
        <f t="shared" si="48"/>
        <v>-6.2000000000000011</v>
      </c>
      <c r="U120" s="38">
        <f t="shared" si="48"/>
        <v>-10.765000000000001</v>
      </c>
    </row>
    <row r="121" spans="1:21">
      <c r="A121" s="16" t="s">
        <v>196</v>
      </c>
      <c r="B121" s="34">
        <f>AVERAGE(B99:B100)</f>
        <v>1.8090085821404875E-3</v>
      </c>
      <c r="C121" s="34">
        <f t="shared" ref="C121:J121" si="49">AVERAGE(C99:C100)</f>
        <v>4.111664217247285E-2</v>
      </c>
      <c r="D121" s="34">
        <f t="shared" si="49"/>
        <v>4.1210192989385858E-3</v>
      </c>
      <c r="E121" s="34">
        <f t="shared" si="49"/>
        <v>1.982399959280551E-3</v>
      </c>
      <c r="F121" s="34">
        <f t="shared" si="49"/>
        <v>4.629713472828317E-3</v>
      </c>
      <c r="G121" s="34">
        <f t="shared" si="49"/>
        <v>1.6697573218467038E-3</v>
      </c>
      <c r="H121" s="34">
        <f t="shared" si="49"/>
        <v>1.1208225504262408E-2</v>
      </c>
      <c r="I121" s="34">
        <f t="shared" si="49"/>
        <v>8.2297631333683131E-4</v>
      </c>
      <c r="J121" s="34">
        <f t="shared" si="49"/>
        <v>4.1365100213066231E-4</v>
      </c>
      <c r="K121" s="15"/>
      <c r="L121" s="33"/>
      <c r="M121" s="16" t="s">
        <v>196</v>
      </c>
      <c r="N121" s="37">
        <f>AVERAGE(N99:N100)</f>
        <v>-9.1199999999999992</v>
      </c>
      <c r="O121" s="38">
        <f t="shared" ref="O121:U121" si="50">AVERAGE(O99:O100)</f>
        <v>-4.6050000000000004</v>
      </c>
      <c r="P121" s="38">
        <f t="shared" si="50"/>
        <v>-7.9249999999999989</v>
      </c>
      <c r="Q121" s="38">
        <f t="shared" si="50"/>
        <v>-8.9799999999999986</v>
      </c>
      <c r="R121" s="38">
        <f t="shared" si="50"/>
        <v>-7.754999999999999</v>
      </c>
      <c r="S121" s="38">
        <f t="shared" si="50"/>
        <v>-9.2349999999999994</v>
      </c>
      <c r="T121" s="38">
        <f t="shared" si="50"/>
        <v>-6.4799999999999986</v>
      </c>
      <c r="U121" s="38">
        <f t="shared" si="50"/>
        <v>-10.26</v>
      </c>
    </row>
    <row r="122" spans="1:21">
      <c r="A122" s="16" t="s">
        <v>197</v>
      </c>
      <c r="B122" s="34">
        <f>AVERAGE(B101:B102)</f>
        <v>4.4625500210472829E-3</v>
      </c>
      <c r="C122" s="34">
        <f t="shared" ref="C122:J122" si="51">AVERAGE(C101:C102)</f>
        <v>8.100445307998692E-3</v>
      </c>
      <c r="D122" s="34">
        <f t="shared" si="51"/>
        <v>1.0760739066197253E-3</v>
      </c>
      <c r="E122" s="34">
        <f t="shared" si="51"/>
        <v>5.739250171776086E-3</v>
      </c>
      <c r="F122" s="34">
        <f t="shared" si="51"/>
        <v>3.1250750710839881E-2</v>
      </c>
      <c r="G122" s="34">
        <f t="shared" si="51"/>
        <v>2.0220951821556721E-4</v>
      </c>
      <c r="H122" s="34">
        <f t="shared" si="51"/>
        <v>9.7863386032996259E-3</v>
      </c>
      <c r="I122" s="34">
        <f t="shared" si="51"/>
        <v>1.0275775304080736E-3</v>
      </c>
      <c r="J122" s="34">
        <f t="shared" si="51"/>
        <v>5.3690281854160322E-4</v>
      </c>
      <c r="K122" s="15"/>
      <c r="L122" s="15"/>
      <c r="M122" s="16" t="s">
        <v>197</v>
      </c>
      <c r="N122" s="39">
        <f>AVERAGE(N101:N102)</f>
        <v>-7.8600000000000012</v>
      </c>
      <c r="O122" s="40">
        <f t="shared" ref="O122:U122" si="52">AVERAGE(O101:O102)</f>
        <v>-6.9500000000000011</v>
      </c>
      <c r="P122" s="40">
        <f t="shared" si="52"/>
        <v>-9.8700000000000028</v>
      </c>
      <c r="Q122" s="40">
        <f t="shared" si="52"/>
        <v>-7.4450000000000021</v>
      </c>
      <c r="R122" s="40">
        <f t="shared" si="52"/>
        <v>-5.0000000000000018</v>
      </c>
      <c r="S122" s="40">
        <f t="shared" si="52"/>
        <v>-12.285</v>
      </c>
      <c r="T122" s="40">
        <f t="shared" si="52"/>
        <v>-6.6800000000000015</v>
      </c>
      <c r="U122" s="40">
        <f t="shared" si="52"/>
        <v>-9.9300000000000015</v>
      </c>
    </row>
    <row r="123" spans="1:21">
      <c r="A123" s="16" t="s">
        <v>198</v>
      </c>
      <c r="B123" s="34">
        <f>AVERAGE(B103:B105)</f>
        <v>4.7735563496427054E-3</v>
      </c>
      <c r="C123" s="34">
        <f t="shared" ref="C123:J123" si="53">AVERAGE(C103:C105)</f>
        <v>3.195406443013448E-3</v>
      </c>
      <c r="D123" s="34">
        <f t="shared" si="53"/>
        <v>7.3593933144100133E-3</v>
      </c>
      <c r="E123" s="34">
        <f t="shared" si="53"/>
        <v>9.756053292771974E-3</v>
      </c>
      <c r="F123" s="34">
        <f t="shared" si="53"/>
        <v>2.41451371430134E-2</v>
      </c>
      <c r="G123" s="34">
        <f t="shared" si="53"/>
        <v>3.6675473813620158E-4</v>
      </c>
      <c r="H123" s="34">
        <f t="shared" si="53"/>
        <v>1.659631275317227E-2</v>
      </c>
      <c r="I123" s="34">
        <f t="shared" si="53"/>
        <v>3.0989840471070812E-3</v>
      </c>
      <c r="J123" s="34">
        <f t="shared" si="53"/>
        <v>6.4688163296046321E-4</v>
      </c>
      <c r="K123" s="15"/>
      <c r="L123" s="15"/>
      <c r="M123" s="16" t="s">
        <v>198</v>
      </c>
      <c r="N123" s="41">
        <f>AVERAGE(N103:N105)</f>
        <v>-7.7166666666666686</v>
      </c>
      <c r="O123" s="42">
        <f t="shared" ref="O123:U123" si="54">AVERAGE(O103:O105)</f>
        <v>-8.2900000000000009</v>
      </c>
      <c r="P123" s="42">
        <f t="shared" si="54"/>
        <v>-7.0866666666666696</v>
      </c>
      <c r="Q123" s="42">
        <f t="shared" si="54"/>
        <v>-6.6800000000000006</v>
      </c>
      <c r="R123" s="42">
        <f t="shared" si="54"/>
        <v>-5.3766666666666687</v>
      </c>
      <c r="S123" s="42">
        <f t="shared" si="54"/>
        <v>-11.413333333333336</v>
      </c>
      <c r="T123" s="42">
        <f t="shared" si="54"/>
        <v>-5.9166666666666679</v>
      </c>
      <c r="U123" s="42">
        <f t="shared" si="54"/>
        <v>-8.3366666666666678</v>
      </c>
    </row>
    <row r="124" spans="1:21">
      <c r="A124" s="43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44" t="s">
        <v>205</v>
      </c>
      <c r="O124" s="15"/>
      <c r="P124" s="15"/>
      <c r="Q124" s="15"/>
      <c r="R124" s="15"/>
      <c r="S124" s="15"/>
      <c r="T124" s="15"/>
      <c r="U124" s="15"/>
    </row>
    <row r="125" spans="1:21">
      <c r="A125" s="43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31"/>
      <c r="M125" s="31"/>
      <c r="N125" s="15"/>
      <c r="O125" s="31"/>
      <c r="P125" s="31"/>
      <c r="Q125" s="45"/>
      <c r="R125" s="45"/>
      <c r="S125" s="31"/>
      <c r="T125" s="31"/>
      <c r="U125" s="15"/>
    </row>
    <row r="126" spans="1:21">
      <c r="A126" s="28" t="s">
        <v>206</v>
      </c>
      <c r="B126" s="18" t="s">
        <v>177</v>
      </c>
      <c r="C126" s="18" t="s">
        <v>178</v>
      </c>
      <c r="D126" s="18" t="s">
        <v>179</v>
      </c>
      <c r="E126" s="18" t="s">
        <v>180</v>
      </c>
      <c r="F126" s="18" t="s">
        <v>181</v>
      </c>
      <c r="G126" s="18" t="s">
        <v>182</v>
      </c>
      <c r="H126" s="18" t="s">
        <v>183</v>
      </c>
      <c r="I126" s="18" t="s">
        <v>184</v>
      </c>
      <c r="J126" s="18" t="s">
        <v>21</v>
      </c>
      <c r="K126" s="15"/>
      <c r="L126" s="31"/>
      <c r="M126" s="31"/>
      <c r="N126" s="31"/>
      <c r="O126" s="31"/>
      <c r="P126" s="31"/>
      <c r="Q126" s="45"/>
      <c r="R126" s="45"/>
      <c r="S126" s="31"/>
      <c r="T126" s="31"/>
      <c r="U126" s="15"/>
    </row>
    <row r="127" spans="1:21">
      <c r="A127" s="16" t="s">
        <v>186</v>
      </c>
      <c r="B127" s="34">
        <f>_xlfn.STDEV.S(B77:B78)</f>
        <v>1.2228730585286851E-4</v>
      </c>
      <c r="C127" s="34">
        <f t="shared" ref="C127:J127" si="55">_xlfn.STDEV.S(C77:C78)</f>
        <v>1.3356095164966696E-4</v>
      </c>
      <c r="D127" s="34">
        <f t="shared" si="55"/>
        <v>7.7198029949637038E-5</v>
      </c>
      <c r="E127" s="34">
        <f t="shared" si="55"/>
        <v>3.2416478319176523E-4</v>
      </c>
      <c r="F127" s="34">
        <f t="shared" si="55"/>
        <v>7.034824090442473E-5</v>
      </c>
      <c r="G127" s="34">
        <f t="shared" si="55"/>
        <v>1.5953671421525089E-5</v>
      </c>
      <c r="H127" s="34">
        <f t="shared" si="55"/>
        <v>5.5433212803587253E-4</v>
      </c>
      <c r="I127" s="34">
        <f t="shared" si="55"/>
        <v>8.5185552383368842E-5</v>
      </c>
      <c r="J127" s="34">
        <f t="shared" si="55"/>
        <v>2.2284144760958361E-4</v>
      </c>
      <c r="K127" s="15"/>
      <c r="L127" s="31"/>
      <c r="M127" s="31"/>
      <c r="N127" s="31"/>
      <c r="O127" s="31"/>
      <c r="P127" s="31"/>
      <c r="Q127" s="45"/>
      <c r="R127" s="45"/>
      <c r="S127" s="31"/>
      <c r="T127" s="31"/>
      <c r="U127" s="15"/>
    </row>
    <row r="128" spans="1:21">
      <c r="A128" s="16" t="s">
        <v>187</v>
      </c>
      <c r="B128" s="34">
        <f>_xlfn.STDEV.S(B79:B80)</f>
        <v>8.5839158690347061E-4</v>
      </c>
      <c r="C128" s="34">
        <f t="shared" ref="C128:J128" si="56">_xlfn.STDEV.S(C79:C80)</f>
        <v>2.7240451693454071E-4</v>
      </c>
      <c r="D128" s="34">
        <f t="shared" si="56"/>
        <v>2.7687500243726004E-5</v>
      </c>
      <c r="E128" s="34">
        <f t="shared" si="56"/>
        <v>1.0355768216111999E-3</v>
      </c>
      <c r="F128" s="34">
        <f t="shared" si="56"/>
        <v>5.5342477352916374E-4</v>
      </c>
      <c r="G128" s="34">
        <f t="shared" si="56"/>
        <v>2.3612841089103086E-5</v>
      </c>
      <c r="H128" s="34">
        <f t="shared" si="56"/>
        <v>4.1831182417588492E-4</v>
      </c>
      <c r="I128" s="34">
        <f t="shared" si="56"/>
        <v>8.1816752634982838E-5</v>
      </c>
      <c r="J128" s="34">
        <f t="shared" si="56"/>
        <v>1.979559266678369E-4</v>
      </c>
      <c r="K128" s="15"/>
      <c r="L128" s="31"/>
      <c r="M128" s="31"/>
      <c r="N128" s="31"/>
      <c r="O128" s="31"/>
      <c r="P128" s="31"/>
      <c r="Q128" s="45"/>
      <c r="R128" s="45"/>
      <c r="S128" s="31"/>
      <c r="T128" s="31"/>
      <c r="U128" s="15"/>
    </row>
    <row r="129" spans="1:21">
      <c r="A129" s="16" t="s">
        <v>6</v>
      </c>
      <c r="B129" s="34">
        <f>_xlfn.STDEV.S(B81:B82)</f>
        <v>1.1527950344280901E-4</v>
      </c>
      <c r="C129" s="34">
        <f t="shared" ref="C129:J129" si="57">_xlfn.STDEV.S(C81:C82)</f>
        <v>1.7141357547538109E-4</v>
      </c>
      <c r="D129" s="34">
        <f t="shared" si="57"/>
        <v>3.6496476630324839E-5</v>
      </c>
      <c r="E129" s="34">
        <f t="shared" si="57"/>
        <v>3.5208383995805065E-4</v>
      </c>
      <c r="F129" s="34">
        <f t="shared" si="57"/>
        <v>1.2881268317730966E-4</v>
      </c>
      <c r="G129" s="34">
        <f t="shared" si="57"/>
        <v>5.2469766479108582E-6</v>
      </c>
      <c r="H129" s="34">
        <f t="shared" si="57"/>
        <v>2.9863582118686108E-4</v>
      </c>
      <c r="I129" s="34">
        <f t="shared" si="57"/>
        <v>1.208241662042021E-4</v>
      </c>
      <c r="J129" s="34">
        <f t="shared" si="57"/>
        <v>2.5438779665601963E-5</v>
      </c>
      <c r="K129" s="15"/>
      <c r="L129" s="31"/>
      <c r="M129" s="31"/>
      <c r="N129" s="31"/>
      <c r="O129" s="31"/>
      <c r="P129" s="31"/>
      <c r="Q129" s="45"/>
      <c r="R129" s="45"/>
      <c r="S129" s="31"/>
      <c r="T129" s="31"/>
      <c r="U129" s="15"/>
    </row>
    <row r="130" spans="1:21">
      <c r="A130" s="16" t="s">
        <v>188</v>
      </c>
      <c r="B130" s="34">
        <f>_xlfn.STDEV.S(B83:B84)</f>
        <v>4.7437158450076605E-4</v>
      </c>
      <c r="C130" s="34">
        <f t="shared" ref="C130:J130" si="58">_xlfn.STDEV.S(C83:C84)</f>
        <v>3.3508203690551701E-5</v>
      </c>
      <c r="D130" s="34">
        <f t="shared" si="58"/>
        <v>9.6000773715516799E-4</v>
      </c>
      <c r="E130" s="34">
        <f t="shared" si="58"/>
        <v>1.1743695009575194E-3</v>
      </c>
      <c r="F130" s="34">
        <f t="shared" si="58"/>
        <v>3.7087947920649297E-4</v>
      </c>
      <c r="G130" s="34">
        <f t="shared" si="58"/>
        <v>2.7156447009343392E-5</v>
      </c>
      <c r="H130" s="34">
        <f t="shared" si="58"/>
        <v>1.121928661322921E-3</v>
      </c>
      <c r="I130" s="34">
        <f t="shared" si="58"/>
        <v>3.2650031485638804E-5</v>
      </c>
      <c r="J130" s="34">
        <f t="shared" si="58"/>
        <v>9.8956808710156979E-5</v>
      </c>
      <c r="K130" s="15"/>
      <c r="L130" s="31"/>
      <c r="M130" s="31"/>
      <c r="N130" s="31"/>
      <c r="O130" s="31"/>
      <c r="P130" s="31"/>
      <c r="Q130" s="45"/>
      <c r="R130" s="45"/>
      <c r="S130" s="31"/>
      <c r="T130" s="31"/>
      <c r="U130" s="15"/>
    </row>
    <row r="131" spans="1:21">
      <c r="A131" s="16" t="s">
        <v>189</v>
      </c>
      <c r="B131" s="34">
        <f>_xlfn.STDEV.S(B85:B86)</f>
        <v>7.4431794125158631E-4</v>
      </c>
      <c r="C131" s="34">
        <f t="shared" ref="C131:J131" si="59">_xlfn.STDEV.S(C85:C86)</f>
        <v>6.2060730250722838E-4</v>
      </c>
      <c r="D131" s="34">
        <f t="shared" si="59"/>
        <v>3.4345023388784762E-5</v>
      </c>
      <c r="E131" s="34">
        <f t="shared" si="59"/>
        <v>4.8804237094383889E-5</v>
      </c>
      <c r="F131" s="34">
        <f t="shared" si="59"/>
        <v>1.6425649809135467E-4</v>
      </c>
      <c r="G131" s="34">
        <f t="shared" si="59"/>
        <v>1.1717205201275386E-5</v>
      </c>
      <c r="H131" s="34">
        <f t="shared" si="59"/>
        <v>1.7076600485257483E-5</v>
      </c>
      <c r="I131" s="34">
        <f t="shared" si="59"/>
        <v>9.4524215302166847E-5</v>
      </c>
      <c r="J131" s="34">
        <f t="shared" si="59"/>
        <v>4.9929144382198276E-4</v>
      </c>
      <c r="K131" s="15"/>
      <c r="L131" s="31"/>
      <c r="M131" s="31"/>
      <c r="N131" s="31"/>
      <c r="O131" s="31"/>
      <c r="P131" s="31"/>
      <c r="Q131" s="45"/>
      <c r="R131" s="45"/>
      <c r="S131" s="31"/>
      <c r="T131" s="31"/>
      <c r="U131" s="15"/>
    </row>
    <row r="132" spans="1:21">
      <c r="A132" s="16" t="s">
        <v>190</v>
      </c>
      <c r="B132" s="34">
        <f>_xlfn.STDEV.S(B87:B88)</f>
        <v>2.6836300101642642E-3</v>
      </c>
      <c r="C132" s="34">
        <f t="shared" ref="C132:J132" si="60">_xlfn.STDEV.S(C87:C88)</f>
        <v>2.1510778148443879E-4</v>
      </c>
      <c r="D132" s="34">
        <f t="shared" si="60"/>
        <v>7.7268596003412864E-4</v>
      </c>
      <c r="E132" s="34">
        <f t="shared" si="60"/>
        <v>1.7189966695840078E-3</v>
      </c>
      <c r="F132" s="34">
        <f t="shared" si="60"/>
        <v>2.6940922878982312E-3</v>
      </c>
      <c r="G132" s="34">
        <f t="shared" si="60"/>
        <v>4.7168075912428375E-5</v>
      </c>
      <c r="H132" s="34">
        <f t="shared" si="60"/>
        <v>5.5639827162518463E-3</v>
      </c>
      <c r="I132" s="34">
        <f t="shared" si="60"/>
        <v>1.7618390551303175E-4</v>
      </c>
      <c r="J132" s="34">
        <f t="shared" si="60"/>
        <v>2.0864026297497636E-4</v>
      </c>
      <c r="K132" s="15"/>
      <c r="L132" s="31"/>
      <c r="M132" s="31"/>
      <c r="N132" s="31"/>
      <c r="O132" s="31"/>
      <c r="P132" s="31"/>
      <c r="Q132" s="45"/>
      <c r="R132" s="45"/>
      <c r="S132" s="31"/>
      <c r="T132" s="45"/>
      <c r="U132" s="15"/>
    </row>
    <row r="133" spans="1:21">
      <c r="A133" s="16" t="s">
        <v>191</v>
      </c>
      <c r="B133" s="34">
        <f>_xlfn.STDEV.S(B89:B90)</f>
        <v>2.7890284488660778E-3</v>
      </c>
      <c r="C133" s="34">
        <f t="shared" ref="C133:J133" si="61">_xlfn.STDEV.S(C89:C90)</f>
        <v>2.5487456225395042E-3</v>
      </c>
      <c r="D133" s="34">
        <f t="shared" si="61"/>
        <v>1.5217703156186852E-4</v>
      </c>
      <c r="E133" s="34">
        <f t="shared" si="61"/>
        <v>4.1865174134744218E-4</v>
      </c>
      <c r="F133" s="34">
        <f t="shared" si="61"/>
        <v>5.0072634082386786E-3</v>
      </c>
      <c r="G133" s="34">
        <f t="shared" si="61"/>
        <v>4.6444347757575487E-5</v>
      </c>
      <c r="H133" s="34">
        <f t="shared" si="61"/>
        <v>1.2269711859073381E-4</v>
      </c>
      <c r="I133" s="34">
        <f t="shared" si="61"/>
        <v>8.6878079764784933E-6</v>
      </c>
      <c r="J133" s="34">
        <f t="shared" si="61"/>
        <v>1.6688039769240258E-4</v>
      </c>
      <c r="K133" s="15"/>
      <c r="L133" s="31"/>
      <c r="M133" s="31"/>
      <c r="N133" s="31"/>
      <c r="O133" s="31"/>
      <c r="P133" s="31"/>
      <c r="Q133" s="45"/>
      <c r="R133" s="45"/>
      <c r="S133" s="31"/>
      <c r="T133" s="31"/>
      <c r="U133" s="15"/>
    </row>
    <row r="134" spans="1:21">
      <c r="A134" s="16" t="s">
        <v>192</v>
      </c>
      <c r="B134" s="34">
        <f>_xlfn.STDEV.S(B91:B92)</f>
        <v>8.6949592208203407E-4</v>
      </c>
      <c r="C134" s="34">
        <f t="shared" ref="C134:J134" si="62">_xlfn.STDEV.S(C91:C92)</f>
        <v>4.5648051399357105E-3</v>
      </c>
      <c r="D134" s="34">
        <f t="shared" si="62"/>
        <v>3.0008495666317679E-4</v>
      </c>
      <c r="E134" s="34">
        <f t="shared" si="62"/>
        <v>1.6836180782698088E-3</v>
      </c>
      <c r="F134" s="34">
        <f t="shared" si="62"/>
        <v>1.5116065444064147E-3</v>
      </c>
      <c r="G134" s="34">
        <f t="shared" si="62"/>
        <v>3.9694457406443115E-5</v>
      </c>
      <c r="H134" s="34">
        <f t="shared" si="62"/>
        <v>1.000486766326295E-3</v>
      </c>
      <c r="I134" s="34">
        <f t="shared" si="62"/>
        <v>2.3322143703161295E-4</v>
      </c>
      <c r="J134" s="34">
        <f t="shared" si="62"/>
        <v>8.9805199453522612E-5</v>
      </c>
      <c r="K134" s="15"/>
      <c r="L134" s="31"/>
      <c r="M134" s="31"/>
      <c r="N134" s="31"/>
      <c r="O134" s="31"/>
      <c r="P134" s="31"/>
      <c r="Q134" s="45"/>
      <c r="R134" s="45"/>
      <c r="S134" s="31"/>
      <c r="T134" s="31"/>
      <c r="U134" s="15"/>
    </row>
    <row r="135" spans="1:21">
      <c r="A135" s="16" t="s">
        <v>193</v>
      </c>
      <c r="B135" s="34">
        <f>_xlfn.STDEV.S(B93:B94)</f>
        <v>1.4669098526353525E-3</v>
      </c>
      <c r="C135" s="34">
        <f t="shared" ref="C135:J135" si="63">_xlfn.STDEV.S(C93:C94)</f>
        <v>1.2835083708112791E-4</v>
      </c>
      <c r="D135" s="34">
        <f t="shared" si="63"/>
        <v>1.0762031581989239E-4</v>
      </c>
      <c r="E135" s="34">
        <f t="shared" si="63"/>
        <v>7.2398030225135929E-4</v>
      </c>
      <c r="F135" s="34">
        <f t="shared" si="63"/>
        <v>7.6054281338627525E-5</v>
      </c>
      <c r="G135" s="34">
        <f t="shared" si="63"/>
        <v>3.1649371327917072E-5</v>
      </c>
      <c r="H135" s="34">
        <f t="shared" si="63"/>
        <v>3.6982116110613416E-3</v>
      </c>
      <c r="I135" s="34">
        <f t="shared" si="63"/>
        <v>2.0444687568031317E-4</v>
      </c>
      <c r="J135" s="34">
        <f t="shared" si="63"/>
        <v>1.2016857877590641E-4</v>
      </c>
      <c r="K135" s="15"/>
      <c r="L135" s="31"/>
      <c r="M135" s="31"/>
      <c r="N135" s="31"/>
      <c r="O135" s="31"/>
      <c r="P135" s="31"/>
      <c r="Q135" s="45"/>
      <c r="R135" s="45"/>
      <c r="S135" s="31"/>
      <c r="T135" s="31"/>
      <c r="U135" s="15"/>
    </row>
    <row r="136" spans="1:21">
      <c r="A136" s="16" t="s">
        <v>194</v>
      </c>
      <c r="B136" s="34">
        <f>_xlfn.STDEV.S(B95:B96)</f>
        <v>7.9818732365941406E-4</v>
      </c>
      <c r="C136" s="34">
        <f t="shared" ref="C136:J136" si="64">_xlfn.STDEV.S(C95:C96)</f>
        <v>4.4234017774325831E-4</v>
      </c>
      <c r="D136" s="34">
        <f t="shared" si="64"/>
        <v>0</v>
      </c>
      <c r="E136" s="34">
        <f t="shared" si="64"/>
        <v>2.3038707602694223E-4</v>
      </c>
      <c r="F136" s="34">
        <f t="shared" si="64"/>
        <v>1.8561415196286421E-4</v>
      </c>
      <c r="G136" s="34">
        <f t="shared" si="64"/>
        <v>4.1825042387849619E-5</v>
      </c>
      <c r="H136" s="34">
        <f t="shared" si="64"/>
        <v>9.1234455785822819E-4</v>
      </c>
      <c r="I136" s="34">
        <f t="shared" si="64"/>
        <v>4.7544107881275308E-5</v>
      </c>
      <c r="J136" s="34">
        <f t="shared" si="64"/>
        <v>4.0663831032097941E-5</v>
      </c>
      <c r="K136" s="15"/>
      <c r="L136" s="31"/>
      <c r="M136" s="31"/>
      <c r="N136" s="31"/>
      <c r="O136" s="31"/>
      <c r="P136" s="31"/>
      <c r="Q136" s="45"/>
      <c r="R136" s="45"/>
      <c r="S136" s="31"/>
      <c r="T136" s="31"/>
      <c r="U136" s="15"/>
    </row>
    <row r="137" spans="1:21">
      <c r="A137" s="16" t="s">
        <v>195</v>
      </c>
      <c r="B137" s="34">
        <f>_xlfn.STDEV.S(B97:B98)</f>
        <v>1.9477760069038725E-3</v>
      </c>
      <c r="C137" s="34">
        <f t="shared" ref="C137:J137" si="65">_xlfn.STDEV.S(C97:C98)</f>
        <v>1.8249156174481738E-3</v>
      </c>
      <c r="D137" s="34">
        <f t="shared" si="65"/>
        <v>8.9026498008482391E-5</v>
      </c>
      <c r="E137" s="34">
        <f t="shared" si="65"/>
        <v>2.9147804638387251E-4</v>
      </c>
      <c r="F137" s="34">
        <f t="shared" si="65"/>
        <v>5.504845542308903E-3</v>
      </c>
      <c r="G137" s="34">
        <f t="shared" si="65"/>
        <v>5.8320060493269891E-6</v>
      </c>
      <c r="H137" s="34">
        <f t="shared" si="65"/>
        <v>6.6669217758800285E-5</v>
      </c>
      <c r="I137" s="34">
        <f t="shared" si="65"/>
        <v>9.0315532740142181E-5</v>
      </c>
      <c r="J137" s="34">
        <f t="shared" si="65"/>
        <v>6.9864318204714037E-5</v>
      </c>
      <c r="K137" s="15"/>
      <c r="L137" s="31"/>
      <c r="M137" s="31"/>
      <c r="N137" s="31"/>
      <c r="O137" s="31"/>
      <c r="P137" s="31"/>
      <c r="Q137" s="45"/>
      <c r="R137" s="45"/>
      <c r="S137" s="31"/>
      <c r="T137" s="31"/>
      <c r="U137" s="15"/>
    </row>
    <row r="138" spans="1:21">
      <c r="A138" s="16" t="s">
        <v>196</v>
      </c>
      <c r="B138" s="34">
        <f>_xlfn.STDEV.S(B99:B100)</f>
        <v>2.9132463853169711E-4</v>
      </c>
      <c r="C138" s="34">
        <f t="shared" ref="C138:J138" si="66">_xlfn.STDEV.S(C99:C100)</f>
        <v>2.0144396943068098E-3</v>
      </c>
      <c r="D138" s="34">
        <f t="shared" si="66"/>
        <v>3.2284218358669695E-4</v>
      </c>
      <c r="E138" s="34">
        <f t="shared" si="66"/>
        <v>1.2622674248644023E-4</v>
      </c>
      <c r="F138" s="34">
        <f t="shared" si="66"/>
        <v>9.0760472595460573E-5</v>
      </c>
      <c r="G138" s="34">
        <f t="shared" si="66"/>
        <v>2.6081846906531741E-4</v>
      </c>
      <c r="H138" s="34">
        <f t="shared" si="66"/>
        <v>4.942526659943592E-4</v>
      </c>
      <c r="I138" s="34">
        <f t="shared" si="66"/>
        <v>1.5636115904627186E-4</v>
      </c>
      <c r="J138" s="34">
        <f t="shared" si="66"/>
        <v>1.8240899107228927E-5</v>
      </c>
      <c r="K138" s="15"/>
      <c r="L138" s="31"/>
      <c r="M138" s="31"/>
      <c r="N138" s="31"/>
      <c r="O138" s="31"/>
      <c r="P138" s="31"/>
      <c r="Q138" s="31"/>
      <c r="R138" s="31"/>
      <c r="S138" s="31"/>
      <c r="T138" s="31"/>
      <c r="U138" s="15"/>
    </row>
    <row r="139" spans="1:21">
      <c r="A139" s="16" t="s">
        <v>197</v>
      </c>
      <c r="B139" s="34">
        <f>_xlfn.STDEV.S(B101:B102)</f>
        <v>1.6656584695540261E-3</v>
      </c>
      <c r="C139" s="34">
        <f t="shared" ref="C139:J139" si="67">_xlfn.STDEV.S(C101:C102)</f>
        <v>6.3459189621665937E-4</v>
      </c>
      <c r="D139" s="34">
        <f t="shared" si="67"/>
        <v>1.7849575608032428E-4</v>
      </c>
      <c r="E139" s="34">
        <f t="shared" si="67"/>
        <v>8.4386160027339214E-5</v>
      </c>
      <c r="F139" s="34">
        <f t="shared" si="67"/>
        <v>3.0633312279804349E-4</v>
      </c>
      <c r="G139" s="34">
        <f t="shared" si="67"/>
        <v>3.8418741980771892E-5</v>
      </c>
      <c r="H139" s="34">
        <f t="shared" si="67"/>
        <v>1.148529085695532E-3</v>
      </c>
      <c r="I139" s="34">
        <f t="shared" si="67"/>
        <v>1.0056811494087519E-4</v>
      </c>
      <c r="J139" s="34">
        <f t="shared" si="67"/>
        <v>3.9437231402455745E-5</v>
      </c>
      <c r="K139" s="15"/>
      <c r="L139" s="31"/>
      <c r="M139" s="31"/>
      <c r="N139" s="31"/>
      <c r="O139" s="31"/>
      <c r="P139" s="31"/>
      <c r="Q139" s="31"/>
      <c r="R139" s="31"/>
      <c r="S139" s="31"/>
      <c r="T139" s="31"/>
      <c r="U139" s="15"/>
    </row>
    <row r="140" spans="1:21">
      <c r="A140" s="16" t="s">
        <v>198</v>
      </c>
      <c r="B140" s="34">
        <f>_xlfn.STDEV.S(B103:B105)</f>
        <v>5.4108918290471559E-4</v>
      </c>
      <c r="C140" s="34">
        <f t="shared" ref="C140:J140" si="68">_xlfn.STDEV.S(C103:C105)</f>
        <v>6.7438453106779568E-5</v>
      </c>
      <c r="D140" s="34">
        <f t="shared" si="68"/>
        <v>2.2959859462442004E-4</v>
      </c>
      <c r="E140" s="34">
        <f t="shared" si="68"/>
        <v>3.1710218405792546E-4</v>
      </c>
      <c r="F140" s="34">
        <f t="shared" si="68"/>
        <v>2.3503496549877054E-3</v>
      </c>
      <c r="G140" s="34">
        <f t="shared" si="68"/>
        <v>1.0988416733467713E-5</v>
      </c>
      <c r="H140" s="34">
        <f t="shared" si="68"/>
        <v>1.4381182791850444E-3</v>
      </c>
      <c r="I140" s="34">
        <f t="shared" si="68"/>
        <v>2.3432988880630774E-4</v>
      </c>
      <c r="J140" s="34">
        <f t="shared" si="68"/>
        <v>2.0031388102285166E-4</v>
      </c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>
      <c r="A141" s="16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:21">
      <c r="A142" s="16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>
      <c r="A143" s="13" t="s">
        <v>207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>
      <c r="A144" s="28"/>
      <c r="B144" s="18" t="s">
        <v>177</v>
      </c>
      <c r="C144" s="18" t="s">
        <v>178</v>
      </c>
      <c r="D144" s="18" t="s">
        <v>179</v>
      </c>
      <c r="E144" s="18" t="s">
        <v>180</v>
      </c>
      <c r="F144" s="18" t="s">
        <v>181</v>
      </c>
      <c r="G144" s="18" t="s">
        <v>182</v>
      </c>
      <c r="H144" s="18" t="s">
        <v>183</v>
      </c>
      <c r="I144" s="18" t="s">
        <v>184</v>
      </c>
      <c r="J144" s="18" t="s">
        <v>21</v>
      </c>
      <c r="K144" s="15"/>
      <c r="L144" s="15"/>
      <c r="M144" s="15"/>
      <c r="N144" s="18"/>
      <c r="O144" s="18"/>
      <c r="P144" s="18"/>
      <c r="Q144" s="18"/>
      <c r="R144" s="18"/>
      <c r="S144" s="18"/>
      <c r="T144" s="18"/>
      <c r="U144" s="18"/>
    </row>
    <row r="145" spans="1:21">
      <c r="A145" s="16" t="s">
        <v>186</v>
      </c>
      <c r="B145" s="46">
        <f>B110/B$116</f>
        <v>0.23400204335306554</v>
      </c>
      <c r="C145" s="47">
        <f t="shared" ref="C145:J145" si="69">C110/C$116</f>
        <v>3.0086191650607438E-2</v>
      </c>
      <c r="D145" s="47">
        <f t="shared" si="69"/>
        <v>0.31828924541294024</v>
      </c>
      <c r="E145" s="47">
        <f t="shared" si="69"/>
        <v>0.39784969577398033</v>
      </c>
      <c r="F145" s="47">
        <f t="shared" si="69"/>
        <v>3.6086901450341408E-2</v>
      </c>
      <c r="G145" s="47">
        <f t="shared" si="69"/>
        <v>0.34898636591503446</v>
      </c>
      <c r="H145" s="47">
        <f t="shared" si="69"/>
        <v>0.36232940379417278</v>
      </c>
      <c r="I145" s="47">
        <f t="shared" si="69"/>
        <v>1.8708306635363698</v>
      </c>
      <c r="J145" s="48">
        <f t="shared" si="69"/>
        <v>6.3746442220674409</v>
      </c>
      <c r="K145" s="15"/>
      <c r="L145" s="15"/>
      <c r="M145" s="16"/>
      <c r="N145" s="15"/>
      <c r="O145" s="15"/>
      <c r="P145" s="15"/>
      <c r="Q145" s="15"/>
      <c r="R145" s="15"/>
      <c r="S145" s="15"/>
      <c r="T145" s="15"/>
      <c r="U145" s="15"/>
    </row>
    <row r="146" spans="1:21">
      <c r="A146" s="16" t="s">
        <v>187</v>
      </c>
      <c r="B146" s="49">
        <f t="shared" ref="B146:J158" si="70">B111/B$116</f>
        <v>0.33053096823787026</v>
      </c>
      <c r="C146" s="50">
        <f t="shared" si="70"/>
        <v>0.10262282386569618</v>
      </c>
      <c r="D146" s="50">
        <f t="shared" si="70"/>
        <v>0.45390359193558161</v>
      </c>
      <c r="E146" s="50">
        <f t="shared" si="70"/>
        <v>1.0428711645467461</v>
      </c>
      <c r="F146" s="50">
        <f t="shared" si="70"/>
        <v>0.11700946331042923</v>
      </c>
      <c r="G146" s="50">
        <f t="shared" si="70"/>
        <v>0.57234701085126194</v>
      </c>
      <c r="H146" s="50">
        <f t="shared" si="70"/>
        <v>0.22810172144689644</v>
      </c>
      <c r="I146" s="50">
        <f t="shared" si="70"/>
        <v>3.1407490632226254</v>
      </c>
      <c r="J146" s="51">
        <f t="shared" si="70"/>
        <v>3.20530054426917</v>
      </c>
      <c r="K146" s="15"/>
      <c r="L146" s="15"/>
      <c r="M146" s="16"/>
      <c r="N146" s="15"/>
      <c r="O146" s="15"/>
      <c r="P146" s="15"/>
      <c r="Q146" s="15"/>
      <c r="R146" s="15"/>
      <c r="S146" s="15"/>
      <c r="T146" s="15"/>
      <c r="U146" s="15"/>
    </row>
    <row r="147" spans="1:21">
      <c r="A147" s="16" t="s">
        <v>6</v>
      </c>
      <c r="B147" s="49">
        <f t="shared" si="70"/>
        <v>0.44109986107461624</v>
      </c>
      <c r="C147" s="50">
        <f t="shared" si="70"/>
        <v>6.2105475073629617E-2</v>
      </c>
      <c r="D147" s="50">
        <f t="shared" si="70"/>
        <v>0.3741810715056586</v>
      </c>
      <c r="E147" s="50">
        <f t="shared" si="70"/>
        <v>0.95513795806892332</v>
      </c>
      <c r="F147" s="50">
        <f t="shared" si="70"/>
        <v>5.7821466885714878E-2</v>
      </c>
      <c r="G147" s="50">
        <f t="shared" si="70"/>
        <v>0.82374730848537658</v>
      </c>
      <c r="H147" s="50">
        <f t="shared" si="70"/>
        <v>0.28667100348748059</v>
      </c>
      <c r="I147" s="50">
        <f t="shared" si="70"/>
        <v>1.5970940406101235</v>
      </c>
      <c r="J147" s="51">
        <f t="shared" si="70"/>
        <v>4.7269699854984175</v>
      </c>
      <c r="K147" s="15"/>
      <c r="L147" s="15"/>
      <c r="M147" s="16"/>
      <c r="N147" s="15"/>
      <c r="O147" s="15"/>
      <c r="P147" s="15"/>
      <c r="Q147" s="15"/>
      <c r="R147" s="15"/>
      <c r="S147" s="15"/>
      <c r="T147" s="15"/>
      <c r="U147" s="15"/>
    </row>
    <row r="148" spans="1:21">
      <c r="A148" s="16" t="s">
        <v>188</v>
      </c>
      <c r="B148" s="49">
        <f t="shared" si="70"/>
        <v>0.55883812958806078</v>
      </c>
      <c r="C148" s="50">
        <f t="shared" si="70"/>
        <v>4.4980378001980924E-2</v>
      </c>
      <c r="D148" s="50">
        <f t="shared" si="70"/>
        <v>4.9363534775636086</v>
      </c>
      <c r="E148" s="50">
        <f t="shared" si="70"/>
        <v>1.127955774169783</v>
      </c>
      <c r="F148" s="50">
        <f t="shared" si="70"/>
        <v>7.406829818384901E-2</v>
      </c>
      <c r="G148" s="50">
        <f t="shared" si="70"/>
        <v>0.91800143321595207</v>
      </c>
      <c r="H148" s="50">
        <f t="shared" si="70"/>
        <v>0.52505964861200727</v>
      </c>
      <c r="I148" s="50">
        <f t="shared" si="70"/>
        <v>2.5056297871986937</v>
      </c>
      <c r="J148" s="51">
        <f t="shared" si="70"/>
        <v>3.3448213988698408</v>
      </c>
      <c r="K148" s="15"/>
      <c r="L148" s="15"/>
      <c r="M148" s="16"/>
      <c r="N148" s="15"/>
      <c r="O148" s="15"/>
      <c r="P148" s="15"/>
      <c r="Q148" s="15"/>
      <c r="R148" s="15"/>
      <c r="S148" s="15"/>
      <c r="T148" s="15"/>
      <c r="U148" s="15"/>
    </row>
    <row r="149" spans="1:21">
      <c r="A149" s="16" t="s">
        <v>189</v>
      </c>
      <c r="B149" s="49">
        <f t="shared" si="70"/>
        <v>0.51879197548786082</v>
      </c>
      <c r="C149" s="50">
        <f t="shared" si="70"/>
        <v>0.27813027332017387</v>
      </c>
      <c r="D149" s="50">
        <f t="shared" si="70"/>
        <v>0.28186075324431625</v>
      </c>
      <c r="E149" s="50">
        <f t="shared" si="70"/>
        <v>0.96906781072504067</v>
      </c>
      <c r="F149" s="50">
        <f t="shared" si="70"/>
        <v>3.280364636322098E-2</v>
      </c>
      <c r="G149" s="50">
        <f t="shared" si="70"/>
        <v>0.57962687369728949</v>
      </c>
      <c r="H149" s="50">
        <f t="shared" si="70"/>
        <v>0.27835038952655833</v>
      </c>
      <c r="I149" s="50">
        <f t="shared" si="70"/>
        <v>1.2150884591514945</v>
      </c>
      <c r="J149" s="51">
        <f t="shared" si="70"/>
        <v>4.7866608013789342</v>
      </c>
      <c r="K149" s="15"/>
      <c r="L149" s="15"/>
      <c r="M149" s="16"/>
      <c r="N149" s="15"/>
      <c r="O149" s="15"/>
      <c r="P149" s="15"/>
      <c r="Q149" s="15"/>
      <c r="R149" s="15"/>
      <c r="S149" s="15"/>
      <c r="T149" s="15"/>
      <c r="U149" s="15"/>
    </row>
    <row r="150" spans="1:21">
      <c r="A150" s="16" t="s">
        <v>190</v>
      </c>
      <c r="B150" s="49">
        <f t="shared" si="70"/>
        <v>0.78362812050760011</v>
      </c>
      <c r="C150" s="50">
        <f t="shared" si="70"/>
        <v>1.692700111038227E-2</v>
      </c>
      <c r="D150" s="50">
        <f t="shared" si="70"/>
        <v>3.2664647658227692</v>
      </c>
      <c r="E150" s="50">
        <f t="shared" si="70"/>
        <v>2.782575176280881</v>
      </c>
      <c r="F150" s="50">
        <f t="shared" si="70"/>
        <v>0.19928408765531491</v>
      </c>
      <c r="G150" s="50">
        <f t="shared" si="70"/>
        <v>1.6621189129253355</v>
      </c>
      <c r="H150" s="50">
        <f t="shared" si="70"/>
        <v>2.8457708544641309</v>
      </c>
      <c r="I150" s="50">
        <f t="shared" si="70"/>
        <v>3.0129327721266894</v>
      </c>
      <c r="J150" s="51">
        <f t="shared" si="70"/>
        <v>5.9684024723903812</v>
      </c>
      <c r="K150" s="15"/>
      <c r="L150" s="15"/>
      <c r="M150" s="16"/>
      <c r="N150" s="15"/>
      <c r="O150" s="15"/>
      <c r="P150" s="15"/>
      <c r="Q150" s="15"/>
      <c r="R150" s="15"/>
      <c r="S150" s="15"/>
      <c r="T150" s="15"/>
      <c r="U150" s="15"/>
    </row>
    <row r="151" spans="1:21">
      <c r="A151" s="16" t="s">
        <v>191</v>
      </c>
      <c r="B151" s="49">
        <f t="shared" si="70"/>
        <v>1</v>
      </c>
      <c r="C151" s="50">
        <f t="shared" si="70"/>
        <v>1</v>
      </c>
      <c r="D151" s="50">
        <f t="shared" si="70"/>
        <v>1</v>
      </c>
      <c r="E151" s="50">
        <f t="shared" si="70"/>
        <v>1</v>
      </c>
      <c r="F151" s="50">
        <f t="shared" si="70"/>
        <v>1</v>
      </c>
      <c r="G151" s="50">
        <f t="shared" si="70"/>
        <v>1</v>
      </c>
      <c r="H151" s="50">
        <f t="shared" si="70"/>
        <v>1</v>
      </c>
      <c r="I151" s="50">
        <f t="shared" si="70"/>
        <v>1</v>
      </c>
      <c r="J151" s="51">
        <f t="shared" si="70"/>
        <v>1</v>
      </c>
      <c r="K151" s="15"/>
      <c r="L151" s="15"/>
      <c r="M151" s="16"/>
      <c r="N151" s="15"/>
      <c r="O151" s="15"/>
      <c r="P151" s="15"/>
      <c r="Q151" s="15"/>
      <c r="R151" s="15"/>
      <c r="S151" s="15"/>
      <c r="T151" s="15"/>
      <c r="U151" s="15"/>
    </row>
    <row r="152" spans="1:21">
      <c r="A152" s="16" t="s">
        <v>192</v>
      </c>
      <c r="B152" s="49">
        <f t="shared" si="70"/>
        <v>0.5797959561265642</v>
      </c>
      <c r="C152" s="50">
        <f t="shared" si="70"/>
        <v>1.6538911287978455</v>
      </c>
      <c r="D152" s="50">
        <f t="shared" si="70"/>
        <v>0.80532559294501749</v>
      </c>
      <c r="E152" s="50">
        <f t="shared" si="70"/>
        <v>0.9399478552603594</v>
      </c>
      <c r="F152" s="50">
        <f t="shared" si="70"/>
        <v>0.3879364167758641</v>
      </c>
      <c r="G152" s="50">
        <f t="shared" si="70"/>
        <v>1.1694388719726201</v>
      </c>
      <c r="H152" s="50">
        <f t="shared" si="70"/>
        <v>1.088177528936688</v>
      </c>
      <c r="I152" s="50">
        <f t="shared" si="70"/>
        <v>2.2575103671172392</v>
      </c>
      <c r="J152" s="51">
        <f t="shared" si="70"/>
        <v>3.035489490589121</v>
      </c>
      <c r="K152" s="15"/>
      <c r="L152" s="15"/>
      <c r="M152" s="16"/>
      <c r="N152" s="15"/>
      <c r="O152" s="15"/>
      <c r="P152" s="15"/>
      <c r="Q152" s="15"/>
      <c r="R152" s="15"/>
      <c r="S152" s="15"/>
      <c r="T152" s="15"/>
      <c r="U152" s="15"/>
    </row>
    <row r="153" spans="1:21">
      <c r="A153" s="16" t="s">
        <v>193</v>
      </c>
      <c r="B153" s="49">
        <f t="shared" si="70"/>
        <v>0.80430845665146244</v>
      </c>
      <c r="C153" s="50">
        <f t="shared" si="70"/>
        <v>1.2058276770667786</v>
      </c>
      <c r="D153" s="50">
        <f t="shared" si="70"/>
        <v>0.98104891547571793</v>
      </c>
      <c r="E153" s="50">
        <f t="shared" si="70"/>
        <v>2.3989398368934727</v>
      </c>
      <c r="F153" s="50">
        <f t="shared" si="70"/>
        <v>0.13652425884485622</v>
      </c>
      <c r="G153" s="50">
        <f t="shared" si="70"/>
        <v>8.2765346861135907</v>
      </c>
      <c r="H153" s="50">
        <f t="shared" si="70"/>
        <v>1.6831518214409873</v>
      </c>
      <c r="I153" s="50">
        <f t="shared" si="70"/>
        <v>0.85466871390795407</v>
      </c>
      <c r="J153" s="51">
        <f t="shared" si="70"/>
        <v>0.37405859138684405</v>
      </c>
      <c r="K153" s="15"/>
      <c r="L153" s="15"/>
      <c r="M153" s="16"/>
      <c r="N153" s="15"/>
      <c r="O153" s="15"/>
      <c r="P153" s="15"/>
      <c r="Q153" s="15"/>
      <c r="R153" s="15"/>
      <c r="S153" s="15"/>
      <c r="T153" s="15"/>
      <c r="U153" s="15"/>
    </row>
    <row r="154" spans="1:21">
      <c r="A154" s="16" t="s">
        <v>194</v>
      </c>
      <c r="B154" s="49">
        <f t="shared" si="70"/>
        <v>0.251693948914261</v>
      </c>
      <c r="C154" s="50">
        <f t="shared" si="70"/>
        <v>0.69271171519584207</v>
      </c>
      <c r="D154" s="50">
        <f t="shared" si="70"/>
        <v>0.44893906648208237</v>
      </c>
      <c r="E154" s="50">
        <f t="shared" si="70"/>
        <v>0.72332560035210469</v>
      </c>
      <c r="F154" s="50">
        <f t="shared" si="70"/>
        <v>6.6664422249195568E-2</v>
      </c>
      <c r="G154" s="50">
        <f t="shared" si="70"/>
        <v>1.0046212838967759</v>
      </c>
      <c r="H154" s="50">
        <f t="shared" si="70"/>
        <v>0.49749338214419436</v>
      </c>
      <c r="I154" s="50">
        <f t="shared" si="70"/>
        <v>0.32325061679699257</v>
      </c>
      <c r="J154" s="51">
        <f t="shared" si="70"/>
        <v>0.1770173424822411</v>
      </c>
      <c r="K154" s="15"/>
      <c r="L154" s="15"/>
      <c r="M154" s="16"/>
      <c r="N154" s="15"/>
      <c r="O154" s="15"/>
      <c r="P154" s="15"/>
      <c r="Q154" s="15"/>
      <c r="R154" s="15"/>
      <c r="S154" s="15"/>
      <c r="T154" s="15"/>
      <c r="U154" s="15"/>
    </row>
    <row r="155" spans="1:21">
      <c r="A155" s="16" t="s">
        <v>195</v>
      </c>
      <c r="B155" s="49">
        <f t="shared" si="70"/>
        <v>0.83233635490101299</v>
      </c>
      <c r="C155" s="50">
        <f t="shared" si="70"/>
        <v>0.37586114493714701</v>
      </c>
      <c r="D155" s="50">
        <f t="shared" si="70"/>
        <v>1.4594834083171679</v>
      </c>
      <c r="E155" s="50">
        <f t="shared" si="70"/>
        <v>1.022495218271589</v>
      </c>
      <c r="F155" s="50">
        <f t="shared" si="70"/>
        <v>1.3187244770945243</v>
      </c>
      <c r="G155" s="50">
        <f t="shared" si="70"/>
        <v>3.4306067926943102</v>
      </c>
      <c r="H155" s="50">
        <f t="shared" si="70"/>
        <v>1.0867152832094162</v>
      </c>
      <c r="I155" s="50">
        <f t="shared" si="70"/>
        <v>1.3046976632765743</v>
      </c>
      <c r="J155" s="51">
        <f t="shared" si="70"/>
        <v>0.79020343055091058</v>
      </c>
      <c r="K155" s="15"/>
      <c r="L155" s="15"/>
      <c r="M155" s="16"/>
      <c r="N155" s="15"/>
      <c r="O155" s="15"/>
      <c r="P155" s="15"/>
      <c r="Q155" s="15"/>
      <c r="R155" s="15"/>
      <c r="S155" s="15"/>
      <c r="T155" s="15"/>
      <c r="U155" s="15"/>
    </row>
    <row r="156" spans="1:21">
      <c r="A156" s="16" t="s">
        <v>196</v>
      </c>
      <c r="B156" s="49">
        <f t="shared" si="70"/>
        <v>0.13569632492695038</v>
      </c>
      <c r="C156" s="50">
        <f t="shared" si="70"/>
        <v>1.893271543171978</v>
      </c>
      <c r="D156" s="50">
        <f t="shared" si="70"/>
        <v>3.3099478452482467</v>
      </c>
      <c r="E156" s="50">
        <f t="shared" si="70"/>
        <v>0.57876730398154874</v>
      </c>
      <c r="F156" s="50">
        <f t="shared" si="70"/>
        <v>8.1465509541092843E-2</v>
      </c>
      <c r="G156" s="50">
        <f t="shared" si="70"/>
        <v>19.255241442230819</v>
      </c>
      <c r="H156" s="50">
        <f t="shared" si="70"/>
        <v>0.89543898803657984</v>
      </c>
      <c r="I156" s="50">
        <f t="shared" si="70"/>
        <v>1.8570335803640561</v>
      </c>
      <c r="J156" s="51">
        <f t="shared" si="70"/>
        <v>0.75344951115824499</v>
      </c>
      <c r="K156" s="15"/>
      <c r="L156" s="15"/>
      <c r="M156" s="16"/>
      <c r="N156" s="15"/>
      <c r="O156" s="15"/>
      <c r="P156" s="15"/>
      <c r="Q156" s="15"/>
      <c r="R156" s="15"/>
      <c r="S156" s="15"/>
      <c r="T156" s="15"/>
      <c r="U156" s="15"/>
    </row>
    <row r="157" spans="1:21">
      <c r="A157" s="16" t="s">
        <v>197</v>
      </c>
      <c r="B157" s="49">
        <f t="shared" si="70"/>
        <v>0.33474226912859073</v>
      </c>
      <c r="C157" s="50">
        <f t="shared" si="70"/>
        <v>0.37299598844485432</v>
      </c>
      <c r="D157" s="50">
        <f t="shared" si="70"/>
        <v>0.86428823797578203</v>
      </c>
      <c r="E157" s="50">
        <f t="shared" si="70"/>
        <v>1.6755904040675969</v>
      </c>
      <c r="F157" s="50">
        <f t="shared" si="70"/>
        <v>0.54989544064483142</v>
      </c>
      <c r="G157" s="50">
        <f t="shared" si="70"/>
        <v>2.3318317244159257</v>
      </c>
      <c r="H157" s="50">
        <f t="shared" si="70"/>
        <v>0.78184268617627295</v>
      </c>
      <c r="I157" s="50">
        <f t="shared" si="70"/>
        <v>2.3187131263331322</v>
      </c>
      <c r="J157" s="51">
        <f t="shared" si="70"/>
        <v>0.97794799018007439</v>
      </c>
      <c r="K157" s="15"/>
      <c r="L157" s="15"/>
      <c r="M157" s="16"/>
      <c r="N157" s="15"/>
      <c r="O157" s="15"/>
      <c r="P157" s="15"/>
      <c r="Q157" s="15"/>
      <c r="R157" s="15"/>
      <c r="S157" s="15"/>
      <c r="T157" s="15"/>
      <c r="U157" s="15"/>
    </row>
    <row r="158" spans="1:21">
      <c r="A158" s="16" t="s">
        <v>198</v>
      </c>
      <c r="B158" s="52">
        <f t="shared" si="70"/>
        <v>0.35807129931455417</v>
      </c>
      <c r="C158" s="53">
        <f t="shared" si="70"/>
        <v>0.14713682265318859</v>
      </c>
      <c r="D158" s="53">
        <f t="shared" si="70"/>
        <v>5.9109667478722461</v>
      </c>
      <c r="E158" s="53">
        <f t="shared" si="70"/>
        <v>2.8483074948241822</v>
      </c>
      <c r="F158" s="53">
        <f t="shared" si="70"/>
        <v>0.42486342013159289</v>
      </c>
      <c r="G158" s="53">
        <f t="shared" si="70"/>
        <v>4.2293277834436349</v>
      </c>
      <c r="H158" s="53">
        <f t="shared" si="70"/>
        <v>1.3258999376116793</v>
      </c>
      <c r="I158" s="53">
        <f t="shared" si="70"/>
        <v>6.9928105429383827</v>
      </c>
      <c r="J158" s="54">
        <f t="shared" si="70"/>
        <v>1.1782702027090768</v>
      </c>
      <c r="K158" s="15"/>
      <c r="L158" s="15"/>
      <c r="M158" s="16"/>
      <c r="N158" s="15"/>
      <c r="O158" s="15"/>
      <c r="P158" s="15"/>
      <c r="Q158" s="15"/>
      <c r="R158" s="15"/>
      <c r="S158" s="15"/>
      <c r="T158" s="15"/>
      <c r="U158" s="15"/>
    </row>
    <row r="159" spans="1:21" ht="17.25">
      <c r="A159" s="28"/>
      <c r="B159" s="44" t="s">
        <v>208</v>
      </c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>
      <c r="A160" s="13" t="s">
        <v>209</v>
      </c>
      <c r="B160" s="4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:21">
      <c r="A161" s="15"/>
      <c r="B161" s="18" t="s">
        <v>177</v>
      </c>
      <c r="C161" s="18" t="s">
        <v>178</v>
      </c>
      <c r="D161" s="18" t="s">
        <v>179</v>
      </c>
      <c r="E161" s="18" t="s">
        <v>180</v>
      </c>
      <c r="F161" s="18" t="s">
        <v>181</v>
      </c>
      <c r="G161" s="18" t="s">
        <v>182</v>
      </c>
      <c r="H161" s="18" t="s">
        <v>183</v>
      </c>
      <c r="I161" s="18" t="s">
        <v>184</v>
      </c>
      <c r="J161" s="18" t="s">
        <v>21</v>
      </c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:21">
      <c r="A162" s="16" t="s">
        <v>186</v>
      </c>
      <c r="B162" s="46">
        <f>B127/B$116</f>
        <v>9.1729459734334867E-3</v>
      </c>
      <c r="C162" s="47">
        <f t="shared" ref="C162:J162" si="71">C127/C$116</f>
        <v>6.1499951279235235E-3</v>
      </c>
      <c r="D162" s="47">
        <f t="shared" si="71"/>
        <v>6.2004430058122541E-2</v>
      </c>
      <c r="E162" s="47">
        <f t="shared" si="71"/>
        <v>9.464083003802648E-2</v>
      </c>
      <c r="F162" s="47">
        <f t="shared" si="71"/>
        <v>1.2378639248915417E-3</v>
      </c>
      <c r="G162" s="47">
        <f t="shared" si="71"/>
        <v>0.18397391710295843</v>
      </c>
      <c r="H162" s="47">
        <f t="shared" si="71"/>
        <v>4.4286278820482271E-2</v>
      </c>
      <c r="I162" s="47">
        <f t="shared" si="71"/>
        <v>0.19221990812393117</v>
      </c>
      <c r="J162" s="48">
        <f t="shared" si="71"/>
        <v>0.4058971908744487</v>
      </c>
      <c r="K162" s="15"/>
      <c r="L162" s="15"/>
      <c r="M162" s="55"/>
      <c r="N162" s="56"/>
      <c r="O162" s="56"/>
      <c r="P162" s="56"/>
      <c r="Q162" s="56"/>
      <c r="R162" s="56"/>
      <c r="S162" s="56"/>
      <c r="T162" s="56"/>
      <c r="U162" s="56"/>
    </row>
    <row r="163" spans="1:21">
      <c r="A163" s="16" t="s">
        <v>187</v>
      </c>
      <c r="B163" s="49">
        <f t="shared" ref="B163:J175" si="72">B128/B$116</f>
        <v>6.438918247319185E-2</v>
      </c>
      <c r="C163" s="50">
        <f t="shared" si="72"/>
        <v>1.2543235363926547E-2</v>
      </c>
      <c r="D163" s="50">
        <f t="shared" si="72"/>
        <v>2.2238231642262671E-2</v>
      </c>
      <c r="E163" s="50">
        <f t="shared" si="72"/>
        <v>0.30233959716545467</v>
      </c>
      <c r="F163" s="50">
        <f t="shared" si="72"/>
        <v>9.7381903724323877E-3</v>
      </c>
      <c r="G163" s="50">
        <f t="shared" si="72"/>
        <v>0.27229762694189319</v>
      </c>
      <c r="H163" s="50">
        <f t="shared" si="72"/>
        <v>3.3419448634517811E-2</v>
      </c>
      <c r="I163" s="50">
        <f t="shared" si="72"/>
        <v>0.18461826253961369</v>
      </c>
      <c r="J163" s="51">
        <f t="shared" si="72"/>
        <v>0.36056916436925807</v>
      </c>
      <c r="K163" s="15"/>
      <c r="L163" s="15"/>
      <c r="M163" s="15"/>
      <c r="N163" s="57"/>
      <c r="O163" s="57"/>
      <c r="P163" s="57"/>
      <c r="Q163" s="57"/>
      <c r="R163" s="57"/>
      <c r="S163" s="57"/>
      <c r="T163" s="57"/>
      <c r="U163" s="57"/>
    </row>
    <row r="164" spans="1:21">
      <c r="A164" s="16" t="s">
        <v>6</v>
      </c>
      <c r="B164" s="49">
        <f t="shared" si="72"/>
        <v>8.6472806768464923E-3</v>
      </c>
      <c r="C164" s="50">
        <f t="shared" si="72"/>
        <v>7.8929705202963312E-3</v>
      </c>
      <c r="D164" s="50">
        <f t="shared" si="72"/>
        <v>2.9313484218045385E-2</v>
      </c>
      <c r="E164" s="50">
        <f t="shared" si="72"/>
        <v>0.1027918780335052</v>
      </c>
      <c r="F164" s="50">
        <f t="shared" si="72"/>
        <v>2.2666177792605761E-3</v>
      </c>
      <c r="G164" s="50">
        <f t="shared" si="72"/>
        <v>6.050687778121687E-2</v>
      </c>
      <c r="H164" s="50">
        <f t="shared" si="72"/>
        <v>2.3858384845428182E-2</v>
      </c>
      <c r="I164" s="50">
        <f t="shared" si="72"/>
        <v>0.27263790017351108</v>
      </c>
      <c r="J164" s="51">
        <f t="shared" si="72"/>
        <v>4.633576615258813E-2</v>
      </c>
      <c r="K164" s="15"/>
      <c r="L164" s="15"/>
      <c r="M164" s="15"/>
      <c r="N164" s="57"/>
      <c r="O164" s="57"/>
      <c r="P164" s="57"/>
      <c r="Q164" s="57"/>
      <c r="R164" s="57"/>
      <c r="S164" s="57"/>
      <c r="T164" s="57"/>
      <c r="U164" s="57"/>
    </row>
    <row r="165" spans="1:21">
      <c r="A165" s="16" t="s">
        <v>188</v>
      </c>
      <c r="B165" s="49">
        <f t="shared" si="72"/>
        <v>3.5583292031905488E-2</v>
      </c>
      <c r="C165" s="50">
        <f t="shared" si="72"/>
        <v>1.5429306761971986E-3</v>
      </c>
      <c r="D165" s="50">
        <f t="shared" si="72"/>
        <v>0.77106543564035557</v>
      </c>
      <c r="E165" s="50">
        <f t="shared" si="72"/>
        <v>0.34286051448165439</v>
      </c>
      <c r="F165" s="50">
        <f t="shared" si="72"/>
        <v>6.5260811342249805E-3</v>
      </c>
      <c r="G165" s="50">
        <f t="shared" si="72"/>
        <v>0.31316164153706916</v>
      </c>
      <c r="H165" s="50">
        <f t="shared" si="72"/>
        <v>8.9632267370261393E-2</v>
      </c>
      <c r="I165" s="50">
        <f t="shared" si="72"/>
        <v>7.3674301296639114E-2</v>
      </c>
      <c r="J165" s="51">
        <f t="shared" si="72"/>
        <v>0.1802460498449279</v>
      </c>
      <c r="K165" s="15"/>
      <c r="L165" s="15"/>
      <c r="M165" s="15"/>
      <c r="N165" s="57"/>
      <c r="O165" s="57"/>
      <c r="P165" s="57"/>
      <c r="Q165" s="57"/>
      <c r="R165" s="57"/>
      <c r="S165" s="57"/>
      <c r="T165" s="57"/>
      <c r="U165" s="57"/>
    </row>
    <row r="166" spans="1:21">
      <c r="A166" s="16" t="s">
        <v>189</v>
      </c>
      <c r="B166" s="49">
        <f t="shared" si="72"/>
        <v>5.5832354916484458E-2</v>
      </c>
      <c r="C166" s="50">
        <f t="shared" si="72"/>
        <v>2.8576704790069022E-2</v>
      </c>
      <c r="D166" s="50">
        <f t="shared" si="72"/>
        <v>2.7585465612837184E-2</v>
      </c>
      <c r="E166" s="50">
        <f t="shared" si="72"/>
        <v>1.4248535767849771E-2</v>
      </c>
      <c r="F166" s="50">
        <f t="shared" si="72"/>
        <v>2.8902953478615774E-3</v>
      </c>
      <c r="G166" s="50">
        <f t="shared" si="72"/>
        <v>0.13512000350397849</v>
      </c>
      <c r="H166" s="50">
        <f t="shared" si="72"/>
        <v>1.3642707181265089E-3</v>
      </c>
      <c r="I166" s="50">
        <f t="shared" si="72"/>
        <v>0.21329245949007311</v>
      </c>
      <c r="J166" s="51">
        <f t="shared" si="72"/>
        <v>0.90944030676937093</v>
      </c>
      <c r="K166" s="15"/>
      <c r="L166" s="15"/>
      <c r="M166" s="15"/>
      <c r="N166" s="57"/>
      <c r="O166" s="57"/>
      <c r="P166" s="57"/>
      <c r="Q166" s="57"/>
      <c r="R166" s="57"/>
      <c r="S166" s="57"/>
      <c r="T166" s="57"/>
      <c r="U166" s="57"/>
    </row>
    <row r="167" spans="1:21">
      <c r="A167" s="16" t="s">
        <v>190</v>
      </c>
      <c r="B167" s="49">
        <f t="shared" si="72"/>
        <v>0.20130293102981234</v>
      </c>
      <c r="C167" s="50">
        <f t="shared" si="72"/>
        <v>9.9049294855113081E-3</v>
      </c>
      <c r="D167" s="50">
        <f t="shared" si="72"/>
        <v>0.62061107773197333</v>
      </c>
      <c r="E167" s="50">
        <f t="shared" si="72"/>
        <v>0.50186596471151279</v>
      </c>
      <c r="F167" s="50">
        <f t="shared" si="72"/>
        <v>4.7405871286086122E-2</v>
      </c>
      <c r="G167" s="50">
        <f t="shared" si="72"/>
        <v>0.54393095222651922</v>
      </c>
      <c r="H167" s="50">
        <f t="shared" si="72"/>
        <v>0.44451345585426311</v>
      </c>
      <c r="I167" s="50">
        <f t="shared" si="72"/>
        <v>0.39755631304965455</v>
      </c>
      <c r="J167" s="51">
        <f t="shared" si="72"/>
        <v>0.3800302751273596</v>
      </c>
      <c r="K167" s="15"/>
      <c r="L167" s="15"/>
      <c r="M167" s="15"/>
      <c r="N167" s="57"/>
      <c r="O167" s="57"/>
      <c r="P167" s="57"/>
      <c r="Q167" s="57"/>
      <c r="R167" s="57"/>
      <c r="S167" s="57"/>
      <c r="T167" s="57"/>
      <c r="U167" s="57"/>
    </row>
    <row r="168" spans="1:21">
      <c r="A168" s="16" t="s">
        <v>191</v>
      </c>
      <c r="B168" s="49">
        <f t="shared" si="72"/>
        <v>0.20920901888703614</v>
      </c>
      <c r="C168" s="50">
        <f t="shared" si="72"/>
        <v>0.11736044829966173</v>
      </c>
      <c r="D168" s="50">
        <f t="shared" si="72"/>
        <v>0.12222656609354247</v>
      </c>
      <c r="E168" s="50">
        <f t="shared" si="72"/>
        <v>0.12222656609354229</v>
      </c>
      <c r="F168" s="50">
        <f t="shared" si="72"/>
        <v>8.8108965566163433E-2</v>
      </c>
      <c r="G168" s="50">
        <f t="shared" si="72"/>
        <v>0.535585092515109</v>
      </c>
      <c r="H168" s="50">
        <f t="shared" si="72"/>
        <v>9.8024244483757902E-3</v>
      </c>
      <c r="I168" s="50">
        <f t="shared" si="72"/>
        <v>1.9603907051298147E-2</v>
      </c>
      <c r="J168" s="51">
        <f t="shared" si="72"/>
        <v>0.30396627450576635</v>
      </c>
      <c r="K168" s="15"/>
      <c r="L168" s="15"/>
      <c r="M168" s="15"/>
      <c r="N168" s="57"/>
      <c r="O168" s="57"/>
      <c r="P168" s="57"/>
      <c r="Q168" s="57"/>
      <c r="R168" s="57"/>
      <c r="S168" s="57"/>
      <c r="T168" s="57"/>
      <c r="U168" s="57"/>
    </row>
    <row r="169" spans="1:21">
      <c r="A169" s="16" t="s">
        <v>192</v>
      </c>
      <c r="B169" s="49">
        <f t="shared" si="72"/>
        <v>6.5222134560519812E-2</v>
      </c>
      <c r="C169" s="50">
        <f t="shared" si="72"/>
        <v>0.21019264256339162</v>
      </c>
      <c r="D169" s="50">
        <f t="shared" si="72"/>
        <v>0.2410242427048381</v>
      </c>
      <c r="E169" s="50">
        <f t="shared" si="72"/>
        <v>0.4915370843976658</v>
      </c>
      <c r="F169" s="50">
        <f t="shared" si="72"/>
        <v>2.6598578527256014E-2</v>
      </c>
      <c r="G169" s="50">
        <f t="shared" si="72"/>
        <v>0.45774697393396452</v>
      </c>
      <c r="H169" s="50">
        <f t="shared" si="72"/>
        <v>7.9930124286178295E-2</v>
      </c>
      <c r="I169" s="50">
        <f t="shared" si="72"/>
        <v>0.52626063862327155</v>
      </c>
      <c r="J169" s="51">
        <f t="shared" si="72"/>
        <v>0.16357674290452218</v>
      </c>
      <c r="K169" s="15"/>
      <c r="L169" s="15"/>
      <c r="M169" s="15"/>
      <c r="N169" s="57"/>
      <c r="O169" s="57"/>
      <c r="P169" s="57"/>
      <c r="Q169" s="57"/>
      <c r="R169" s="57"/>
      <c r="S169" s="57"/>
      <c r="T169" s="57"/>
      <c r="U169" s="57"/>
    </row>
    <row r="170" spans="1:21">
      <c r="A170" s="16" t="s">
        <v>193</v>
      </c>
      <c r="B170" s="49">
        <f t="shared" si="72"/>
        <v>0.11003500921273858</v>
      </c>
      <c r="C170" s="50">
        <f t="shared" si="72"/>
        <v>5.9100883376777807E-3</v>
      </c>
      <c r="D170" s="50">
        <f t="shared" si="72"/>
        <v>8.6439205112370229E-2</v>
      </c>
      <c r="E170" s="50">
        <f t="shared" si="72"/>
        <v>0.21136810748413989</v>
      </c>
      <c r="F170" s="50">
        <f t="shared" si="72"/>
        <v>1.33826873269716E-3</v>
      </c>
      <c r="G170" s="50">
        <f t="shared" si="72"/>
        <v>0.36497296849093236</v>
      </c>
      <c r="H170" s="50">
        <f t="shared" si="72"/>
        <v>0.29545469631161048</v>
      </c>
      <c r="I170" s="50">
        <f t="shared" si="72"/>
        <v>0.4613312769592024</v>
      </c>
      <c r="J170" s="51">
        <f t="shared" si="72"/>
        <v>0.218882479358017</v>
      </c>
      <c r="K170" s="15"/>
      <c r="L170" s="15"/>
      <c r="M170" s="15"/>
      <c r="N170" s="57"/>
      <c r="O170" s="57"/>
      <c r="P170" s="57"/>
      <c r="Q170" s="57"/>
      <c r="R170" s="57"/>
      <c r="S170" s="57"/>
      <c r="T170" s="57"/>
      <c r="U170" s="57"/>
    </row>
    <row r="171" spans="1:21">
      <c r="A171" s="16" t="s">
        <v>194</v>
      </c>
      <c r="B171" s="49">
        <f t="shared" si="72"/>
        <v>5.9873174452109552E-2</v>
      </c>
      <c r="C171" s="50">
        <f t="shared" si="72"/>
        <v>2.0368153299337829E-2</v>
      </c>
      <c r="D171" s="50">
        <f t="shared" si="72"/>
        <v>0</v>
      </c>
      <c r="E171" s="50">
        <f t="shared" si="72"/>
        <v>6.7262161825657599E-2</v>
      </c>
      <c r="F171" s="50">
        <f t="shared" si="72"/>
        <v>3.2661095673497428E-3</v>
      </c>
      <c r="G171" s="50">
        <f t="shared" si="72"/>
        <v>0.48231636955416202</v>
      </c>
      <c r="H171" s="50">
        <f t="shared" si="72"/>
        <v>7.288833431470243E-2</v>
      </c>
      <c r="I171" s="50">
        <f t="shared" si="72"/>
        <v>0.10728255899127379</v>
      </c>
      <c r="J171" s="51">
        <f t="shared" si="72"/>
        <v>7.4067616070413442E-2</v>
      </c>
      <c r="K171" s="15"/>
      <c r="L171" s="15"/>
      <c r="M171" s="15"/>
      <c r="N171" s="57"/>
      <c r="O171" s="57"/>
      <c r="P171" s="57"/>
      <c r="Q171" s="57"/>
      <c r="R171" s="57"/>
      <c r="S171" s="57"/>
      <c r="T171" s="57"/>
      <c r="U171" s="57"/>
    </row>
    <row r="172" spans="1:21">
      <c r="A172" s="16" t="s">
        <v>195</v>
      </c>
      <c r="B172" s="49">
        <f t="shared" si="72"/>
        <v>0.14610546822558956</v>
      </c>
      <c r="C172" s="50">
        <f t="shared" si="72"/>
        <v>8.4030714198687004E-2</v>
      </c>
      <c r="D172" s="50">
        <f t="shared" si="72"/>
        <v>7.150489815203484E-2</v>
      </c>
      <c r="E172" s="50">
        <f t="shared" si="72"/>
        <v>8.5097844300110997E-2</v>
      </c>
      <c r="F172" s="50">
        <f t="shared" si="72"/>
        <v>9.6864535933202087E-2</v>
      </c>
      <c r="G172" s="50">
        <f t="shared" si="72"/>
        <v>6.725329669352488E-2</v>
      </c>
      <c r="H172" s="50">
        <f t="shared" si="72"/>
        <v>5.326286204754508E-3</v>
      </c>
      <c r="I172" s="50">
        <f t="shared" si="72"/>
        <v>0.20379563106364718</v>
      </c>
      <c r="J172" s="51">
        <f t="shared" si="72"/>
        <v>0.12725518886116083</v>
      </c>
      <c r="K172" s="15"/>
      <c r="L172" s="15"/>
      <c r="M172" s="15"/>
      <c r="N172" s="57"/>
      <c r="O172" s="57"/>
      <c r="P172" s="57"/>
      <c r="Q172" s="57"/>
      <c r="R172" s="57"/>
      <c r="S172" s="57"/>
      <c r="T172" s="57"/>
      <c r="U172" s="57"/>
    </row>
    <row r="173" spans="1:21">
      <c r="A173" s="16" t="s">
        <v>196</v>
      </c>
      <c r="B173" s="49">
        <f t="shared" si="72"/>
        <v>2.1852678422701652E-2</v>
      </c>
      <c r="C173" s="50">
        <f t="shared" si="72"/>
        <v>9.2757607313091683E-2</v>
      </c>
      <c r="D173" s="50">
        <f t="shared" si="72"/>
        <v>0.25930254444410239</v>
      </c>
      <c r="E173" s="50">
        <f t="shared" si="72"/>
        <v>3.6852256325592116E-2</v>
      </c>
      <c r="F173" s="50">
        <f t="shared" si="72"/>
        <v>1.5970422769300766E-3</v>
      </c>
      <c r="G173" s="50">
        <f t="shared" si="72"/>
        <v>3.0076961057379124</v>
      </c>
      <c r="H173" s="50">
        <f t="shared" si="72"/>
        <v>3.948645634441092E-2</v>
      </c>
      <c r="I173" s="50">
        <f t="shared" si="72"/>
        <v>0.35282658602438877</v>
      </c>
      <c r="J173" s="51">
        <f t="shared" si="72"/>
        <v>3.3225101461466386E-2</v>
      </c>
      <c r="K173" s="15"/>
      <c r="L173" s="15"/>
      <c r="M173" s="15"/>
      <c r="N173" s="57"/>
      <c r="O173" s="57"/>
      <c r="P173" s="57"/>
      <c r="Q173" s="57"/>
      <c r="R173" s="57"/>
      <c r="S173" s="57"/>
      <c r="T173" s="57"/>
      <c r="U173" s="57"/>
    </row>
    <row r="174" spans="1:21">
      <c r="A174" s="16" t="s">
        <v>197</v>
      </c>
      <c r="B174" s="49">
        <f t="shared" si="72"/>
        <v>0.1249434276505699</v>
      </c>
      <c r="C174" s="50">
        <f t="shared" si="72"/>
        <v>2.9220644370587915E-2</v>
      </c>
      <c r="D174" s="50">
        <f t="shared" si="72"/>
        <v>0.14336541529329797</v>
      </c>
      <c r="E174" s="50">
        <f t="shared" si="72"/>
        <v>2.4636779325854893E-2</v>
      </c>
      <c r="F174" s="50">
        <f t="shared" si="72"/>
        <v>5.3903085114274411E-3</v>
      </c>
      <c r="G174" s="50">
        <f t="shared" si="72"/>
        <v>0.44303572924499957</v>
      </c>
      <c r="H174" s="50">
        <f t="shared" si="72"/>
        <v>9.1757408149459332E-2</v>
      </c>
      <c r="I174" s="50">
        <f t="shared" si="72"/>
        <v>0.22693042744072284</v>
      </c>
      <c r="J174" s="51">
        <f t="shared" si="72"/>
        <v>7.183341166481437E-2</v>
      </c>
      <c r="K174" s="15"/>
      <c r="L174" s="15"/>
      <c r="M174" s="15"/>
      <c r="N174" s="57"/>
      <c r="O174" s="57"/>
      <c r="P174" s="57"/>
      <c r="Q174" s="57"/>
      <c r="R174" s="57"/>
      <c r="S174" s="57"/>
      <c r="T174" s="57"/>
      <c r="U174" s="57"/>
    </row>
    <row r="175" spans="1:21">
      <c r="A175" s="16" t="s">
        <v>198</v>
      </c>
      <c r="B175" s="52">
        <f t="shared" si="72"/>
        <v>4.0587874652876735E-2</v>
      </c>
      <c r="C175" s="53">
        <f t="shared" si="72"/>
        <v>3.1052950201289433E-3</v>
      </c>
      <c r="D175" s="53">
        <f t="shared" si="72"/>
        <v>0.18441053497246682</v>
      </c>
      <c r="E175" s="53">
        <f t="shared" si="72"/>
        <v>9.2578884142265713E-2</v>
      </c>
      <c r="F175" s="53">
        <f t="shared" si="72"/>
        <v>4.1357296378502148E-2</v>
      </c>
      <c r="G175" s="53">
        <f t="shared" si="72"/>
        <v>0.12671578947578058</v>
      </c>
      <c r="H175" s="53">
        <f t="shared" si="72"/>
        <v>0.1148930467272132</v>
      </c>
      <c r="I175" s="53">
        <f t="shared" si="72"/>
        <v>0.52876184325633835</v>
      </c>
      <c r="J175" s="54">
        <f t="shared" si="72"/>
        <v>0.36486408822286487</v>
      </c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</row>
  </sheetData>
  <mergeCells count="56">
    <mergeCell ref="A103:A105"/>
    <mergeCell ref="M103:M105"/>
    <mergeCell ref="A97:A98"/>
    <mergeCell ref="M97:M98"/>
    <mergeCell ref="A99:A100"/>
    <mergeCell ref="M99:M100"/>
    <mergeCell ref="A101:A102"/>
    <mergeCell ref="M101:M102"/>
    <mergeCell ref="A91:A92"/>
    <mergeCell ref="M91:M92"/>
    <mergeCell ref="A93:A94"/>
    <mergeCell ref="M93:M94"/>
    <mergeCell ref="A95:A96"/>
    <mergeCell ref="M95:M96"/>
    <mergeCell ref="A85:A86"/>
    <mergeCell ref="M85:M86"/>
    <mergeCell ref="A87:A88"/>
    <mergeCell ref="M87:M88"/>
    <mergeCell ref="A89:A90"/>
    <mergeCell ref="M89:M90"/>
    <mergeCell ref="A79:A80"/>
    <mergeCell ref="M79:M80"/>
    <mergeCell ref="A81:A82"/>
    <mergeCell ref="M81:M82"/>
    <mergeCell ref="A83:A84"/>
    <mergeCell ref="M83:M84"/>
    <mergeCell ref="M77:M78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1"/>
    <mergeCell ref="A77:A78"/>
    <mergeCell ref="A49:A50"/>
    <mergeCell ref="A22:A23"/>
    <mergeCell ref="A24:A25"/>
    <mergeCell ref="A26:A27"/>
    <mergeCell ref="A28:A29"/>
    <mergeCell ref="A30:A31"/>
    <mergeCell ref="A32:A33"/>
    <mergeCell ref="A34:A35"/>
    <mergeCell ref="A36:A38"/>
    <mergeCell ref="A43:A44"/>
    <mergeCell ref="A45:A46"/>
    <mergeCell ref="A47:A48"/>
    <mergeCell ref="A20:A21"/>
    <mergeCell ref="A10:A11"/>
    <mergeCell ref="A12:A13"/>
    <mergeCell ref="A14:A15"/>
    <mergeCell ref="A16:A17"/>
    <mergeCell ref="A18:A19"/>
  </mergeCells>
  <conditionalFormatting sqref="N162:U174">
    <cfRule type="colorScale" priority="1">
      <colorScale>
        <cfvo type="num" val="-5"/>
        <cfvo type="num" val="0"/>
        <cfvo type="num" val="5"/>
        <color rgb="FF0066FF"/>
        <color theme="0"/>
        <color rgb="FFFF5050"/>
      </colorScale>
    </cfRule>
    <cfRule type="colorScale" priority="2">
      <colorScale>
        <cfvo type="num" val="-5"/>
        <cfvo type="num" val="0"/>
        <cfvo type="num" val="5"/>
        <color rgb="FF3366FF"/>
        <color theme="0"/>
        <color rgb="FFFF5050"/>
      </colorScale>
    </cfRule>
    <cfRule type="colorScale" priority="3">
      <colorScale>
        <cfvo type="num" val="0.01"/>
        <cfvo type="num" val="1"/>
        <cfvo type="num" val="15"/>
        <color rgb="FF5A8AC6"/>
        <color rgb="FFFCFCFF"/>
        <color rgb="FFF8696B"/>
      </colorScale>
    </cfRule>
    <cfRule type="colorScale" priority="4">
      <colorScale>
        <cfvo type="num" val="0.01"/>
        <cfvo type="num" val="1"/>
        <cfvo type="num" val="15"/>
        <color rgb="FFF8696B"/>
        <color rgb="FFFFEB84"/>
        <color rgb="FF63BE7B"/>
      </colorScale>
    </cfRule>
  </conditionalFormatting>
  <conditionalFormatting sqref="N162:N174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14" sqref="G14"/>
    </sheetView>
  </sheetViews>
  <sheetFormatPr defaultRowHeight="15"/>
  <sheetData>
    <row r="1" spans="1:3">
      <c r="B1" t="s">
        <v>24</v>
      </c>
    </row>
    <row r="2" spans="1:3">
      <c r="B2" t="s">
        <v>26</v>
      </c>
      <c r="C2" t="s">
        <v>21</v>
      </c>
    </row>
    <row r="3" spans="1:3">
      <c r="A3">
        <v>1</v>
      </c>
      <c r="B3">
        <v>1.4</v>
      </c>
      <c r="C3">
        <v>1.5</v>
      </c>
    </row>
    <row r="4" spans="1:3">
      <c r="A4">
        <v>2</v>
      </c>
      <c r="B4">
        <v>1.1000000000000001</v>
      </c>
      <c r="C4">
        <v>1.2</v>
      </c>
    </row>
    <row r="5" spans="1:3">
      <c r="A5">
        <v>3</v>
      </c>
      <c r="B5">
        <v>1</v>
      </c>
      <c r="C5">
        <v>0.9</v>
      </c>
    </row>
    <row r="6" spans="1:3">
      <c r="A6">
        <v>4</v>
      </c>
      <c r="B6">
        <v>0.6</v>
      </c>
      <c r="C6">
        <v>1</v>
      </c>
    </row>
    <row r="7" spans="1:3">
      <c r="A7">
        <v>5</v>
      </c>
      <c r="B7">
        <v>0.8</v>
      </c>
      <c r="C7">
        <v>0.8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5" sqref="E5"/>
    </sheetView>
  </sheetViews>
  <sheetFormatPr defaultRowHeight="15"/>
  <sheetData>
    <row r="1" spans="1:3">
      <c r="A1" t="s">
        <v>20</v>
      </c>
      <c r="C1" t="s">
        <v>21</v>
      </c>
    </row>
    <row r="2" spans="1:3">
      <c r="A2" t="s">
        <v>22</v>
      </c>
      <c r="C2" t="s">
        <v>22</v>
      </c>
    </row>
    <row r="3" spans="1:3">
      <c r="A3">
        <v>0</v>
      </c>
      <c r="C3">
        <v>2</v>
      </c>
    </row>
    <row r="4" spans="1:3">
      <c r="A4">
        <v>0</v>
      </c>
      <c r="C4">
        <v>3</v>
      </c>
    </row>
    <row r="5" spans="1:3">
      <c r="A5">
        <v>0</v>
      </c>
      <c r="C5">
        <v>4</v>
      </c>
    </row>
    <row r="6" spans="1:3">
      <c r="A6">
        <v>0</v>
      </c>
      <c r="C6">
        <v>5</v>
      </c>
    </row>
    <row r="7" spans="1:3">
      <c r="A7">
        <v>1</v>
      </c>
      <c r="C7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H7"/>
  <sheetViews>
    <sheetView topLeftCell="F1" workbookViewId="0">
      <selection activeCell="I17" sqref="I17"/>
    </sheetView>
  </sheetViews>
  <sheetFormatPr defaultRowHeight="15"/>
  <sheetData>
    <row r="1" spans="6:8">
      <c r="F1" t="s">
        <v>20</v>
      </c>
      <c r="H1" t="s">
        <v>21</v>
      </c>
    </row>
    <row r="2" spans="6:8">
      <c r="F2" t="s">
        <v>22</v>
      </c>
      <c r="H2" t="s">
        <v>22</v>
      </c>
    </row>
    <row r="3" spans="6:8">
      <c r="F3">
        <v>0</v>
      </c>
      <c r="H3">
        <v>3</v>
      </c>
    </row>
    <row r="4" spans="6:8">
      <c r="F4">
        <v>0</v>
      </c>
      <c r="H4">
        <v>5</v>
      </c>
    </row>
    <row r="5" spans="6:8">
      <c r="F5">
        <v>0</v>
      </c>
      <c r="H5">
        <v>6</v>
      </c>
    </row>
    <row r="6" spans="6:8">
      <c r="F6">
        <v>0</v>
      </c>
      <c r="H6">
        <v>8</v>
      </c>
    </row>
    <row r="7" spans="6:8">
      <c r="F7">
        <v>2</v>
      </c>
      <c r="H7">
        <v>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7"/>
    </sheetView>
  </sheetViews>
  <sheetFormatPr defaultRowHeight="15"/>
  <sheetData>
    <row r="1" spans="1:3">
      <c r="A1" t="s">
        <v>25</v>
      </c>
    </row>
    <row r="2" spans="1:3">
      <c r="B2" t="s">
        <v>26</v>
      </c>
      <c r="C2" t="s">
        <v>21</v>
      </c>
    </row>
    <row r="3" spans="1:3">
      <c r="A3">
        <v>1</v>
      </c>
      <c r="B3">
        <v>0.63</v>
      </c>
      <c r="C3">
        <v>1</v>
      </c>
    </row>
    <row r="4" spans="1:3">
      <c r="A4">
        <v>2</v>
      </c>
      <c r="B4">
        <v>0.9</v>
      </c>
      <c r="C4">
        <v>0.74</v>
      </c>
    </row>
    <row r="5" spans="1:3">
      <c r="A5">
        <v>3</v>
      </c>
      <c r="B5">
        <v>0.45</v>
      </c>
      <c r="C5">
        <v>0.9</v>
      </c>
    </row>
    <row r="6" spans="1:3">
      <c r="A6">
        <v>4</v>
      </c>
      <c r="B6">
        <v>0.73</v>
      </c>
      <c r="C6">
        <v>0.65</v>
      </c>
    </row>
    <row r="7" spans="1:3">
      <c r="A7">
        <v>5</v>
      </c>
      <c r="B7">
        <v>0.62</v>
      </c>
      <c r="C7">
        <v>0.71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O16" sqref="O16"/>
    </sheetView>
  </sheetViews>
  <sheetFormatPr defaultRowHeight="15"/>
  <sheetData>
    <row r="1" spans="1:3">
      <c r="A1" t="s">
        <v>20</v>
      </c>
      <c r="C1" t="s">
        <v>23</v>
      </c>
    </row>
    <row r="2" spans="1:3">
      <c r="A2" t="s">
        <v>22</v>
      </c>
      <c r="C2" t="s">
        <v>22</v>
      </c>
    </row>
    <row r="3" spans="1:3">
      <c r="A3">
        <v>23</v>
      </c>
      <c r="C3">
        <v>15</v>
      </c>
    </row>
    <row r="4" spans="1:3">
      <c r="A4">
        <v>21</v>
      </c>
      <c r="C4">
        <v>10</v>
      </c>
    </row>
    <row r="5" spans="1:3">
      <c r="A5">
        <v>19</v>
      </c>
      <c r="C5">
        <v>8</v>
      </c>
    </row>
    <row r="6" spans="1:3">
      <c r="A6">
        <v>15</v>
      </c>
      <c r="C6">
        <v>6</v>
      </c>
    </row>
    <row r="7" spans="1:3">
      <c r="A7">
        <v>10</v>
      </c>
      <c r="C7"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3" sqref="B3:B7"/>
    </sheetView>
  </sheetViews>
  <sheetFormatPr defaultRowHeight="15"/>
  <sheetData>
    <row r="1" spans="1:3">
      <c r="A1" t="s">
        <v>20</v>
      </c>
      <c r="C1" t="s">
        <v>23</v>
      </c>
    </row>
    <row r="2" spans="1:3">
      <c r="A2" t="s">
        <v>22</v>
      </c>
      <c r="C2" t="s">
        <v>22</v>
      </c>
    </row>
    <row r="3" spans="1:3">
      <c r="A3" s="7">
        <v>25</v>
      </c>
      <c r="C3" s="7">
        <v>7</v>
      </c>
    </row>
    <row r="4" spans="1:3">
      <c r="A4" s="7">
        <v>17</v>
      </c>
      <c r="C4" s="7">
        <v>5</v>
      </c>
    </row>
    <row r="5" spans="1:3">
      <c r="A5" s="7">
        <v>15</v>
      </c>
      <c r="C5" s="7">
        <v>3</v>
      </c>
    </row>
    <row r="6" spans="1:3">
      <c r="A6" s="7">
        <v>10</v>
      </c>
      <c r="C6" s="7">
        <v>2</v>
      </c>
    </row>
    <row r="7" spans="1:3">
      <c r="A7" s="7">
        <v>5</v>
      </c>
      <c r="C7" s="7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21" sqref="D21"/>
    </sheetView>
  </sheetViews>
  <sheetFormatPr defaultRowHeight="15"/>
  <sheetData>
    <row r="1" spans="1:6">
      <c r="A1" t="s">
        <v>8</v>
      </c>
    </row>
    <row r="2" spans="1:6">
      <c r="A2" t="s">
        <v>116</v>
      </c>
      <c r="B2">
        <v>85</v>
      </c>
      <c r="C2">
        <v>93</v>
      </c>
      <c r="D2">
        <v>89</v>
      </c>
      <c r="E2">
        <v>4</v>
      </c>
    </row>
    <row r="3" spans="1:6">
      <c r="A3" t="s">
        <v>218</v>
      </c>
      <c r="B3">
        <v>65</v>
      </c>
      <c r="C3">
        <v>73</v>
      </c>
      <c r="D3">
        <v>69</v>
      </c>
      <c r="E3">
        <v>4</v>
      </c>
      <c r="F3">
        <f>_xlfn.T.TEST(B2:C2,B3:C3,2,2)</f>
        <v>7.1523309114740696E-2</v>
      </c>
    </row>
    <row r="4" spans="1:6">
      <c r="A4" t="s">
        <v>21</v>
      </c>
      <c r="B4">
        <v>169</v>
      </c>
      <c r="C4">
        <v>174</v>
      </c>
      <c r="D4">
        <v>171.5</v>
      </c>
      <c r="E4">
        <v>2.5</v>
      </c>
      <c r="F4">
        <f>_xlfn.T.TEST(B2:C2,B4:C4,2,2)</f>
        <v>3.2531109472150586E-3</v>
      </c>
    </row>
    <row r="5" spans="1:6">
      <c r="A5" t="s">
        <v>217</v>
      </c>
      <c r="B5">
        <v>39</v>
      </c>
      <c r="C5">
        <v>60</v>
      </c>
      <c r="D5">
        <v>49.5</v>
      </c>
      <c r="E5">
        <v>10.5</v>
      </c>
      <c r="F5">
        <f>_xlfn.T.TEST(B4:C4,B5:C5,2,2)</f>
        <v>7.7364821112340465E-3</v>
      </c>
    </row>
    <row r="7" spans="1:6">
      <c r="A7" t="s">
        <v>9</v>
      </c>
    </row>
    <row r="8" spans="1:6">
      <c r="A8" t="s">
        <v>116</v>
      </c>
      <c r="B8">
        <v>22</v>
      </c>
      <c r="C8">
        <v>31</v>
      </c>
      <c r="D8">
        <v>26.5</v>
      </c>
      <c r="E8">
        <v>4.5</v>
      </c>
    </row>
    <row r="9" spans="1:6">
      <c r="A9" t="s">
        <v>218</v>
      </c>
      <c r="B9">
        <v>20</v>
      </c>
      <c r="C9">
        <v>17</v>
      </c>
      <c r="D9">
        <v>18.5</v>
      </c>
      <c r="E9">
        <v>1.5</v>
      </c>
      <c r="F9">
        <f>_xlfn.T.TEST(B8:C8,B9:C9,2,2)</f>
        <v>0.23373897182307879</v>
      </c>
    </row>
    <row r="10" spans="1:6">
      <c r="A10" t="s">
        <v>21</v>
      </c>
      <c r="B10">
        <v>39</v>
      </c>
      <c r="C10">
        <v>41</v>
      </c>
      <c r="D10">
        <v>40</v>
      </c>
      <c r="E10">
        <v>1</v>
      </c>
      <c r="F10">
        <f>_xlfn.T.TEST(B8:C8,B10:C10,2,2)</f>
        <v>9.9499582947155329E-2</v>
      </c>
    </row>
    <row r="11" spans="1:6">
      <c r="A11" t="s">
        <v>217</v>
      </c>
      <c r="B11">
        <v>2</v>
      </c>
      <c r="C11">
        <v>5</v>
      </c>
      <c r="D11">
        <v>3.5</v>
      </c>
      <c r="E11">
        <v>1.5</v>
      </c>
      <c r="F11">
        <f>_xlfn.T.TEST(B10:C10,B11:C11,2,2)</f>
        <v>2.4305916095415554E-3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" sqref="B1"/>
    </sheetView>
  </sheetViews>
  <sheetFormatPr defaultRowHeight="15"/>
  <sheetData>
    <row r="1" spans="1:3">
      <c r="B1" t="s">
        <v>26</v>
      </c>
      <c r="C1" t="s">
        <v>21</v>
      </c>
    </row>
    <row r="2" spans="1:3">
      <c r="B2">
        <v>39.799999999999997</v>
      </c>
      <c r="C2">
        <v>22.7</v>
      </c>
    </row>
    <row r="3" spans="1:3">
      <c r="B3">
        <v>25.6</v>
      </c>
      <c r="C3">
        <v>11.4</v>
      </c>
    </row>
    <row r="4" spans="1:3">
      <c r="B4">
        <v>34.1</v>
      </c>
      <c r="C4">
        <v>14.2</v>
      </c>
    </row>
    <row r="5" spans="1:3">
      <c r="A5" t="s">
        <v>127</v>
      </c>
      <c r="B5">
        <v>33.166666669999998</v>
      </c>
      <c r="C5">
        <v>16.100000000000001</v>
      </c>
    </row>
    <row r="7" spans="1:3">
      <c r="A7" t="s">
        <v>128</v>
      </c>
      <c r="B7">
        <v>3.3685913090000001</v>
      </c>
      <c r="C7">
        <v>2.7740864360000002</v>
      </c>
    </row>
    <row r="8" spans="1:3">
      <c r="A8" t="s">
        <v>108</v>
      </c>
      <c r="B8">
        <v>3.3099999999999997E-2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15" sqref="E15"/>
    </sheetView>
  </sheetViews>
  <sheetFormatPr defaultRowHeight="15"/>
  <cols>
    <col min="1" max="1" width="15.28515625" customWidth="1"/>
  </cols>
  <sheetData>
    <row r="1" spans="1:3">
      <c r="B1" t="s">
        <v>12</v>
      </c>
    </row>
    <row r="2" spans="1:3" ht="15.75">
      <c r="B2" s="3" t="s">
        <v>10</v>
      </c>
      <c r="C2" s="3" t="s">
        <v>11</v>
      </c>
    </row>
    <row r="3" spans="1:3" ht="15.75">
      <c r="A3" t="s">
        <v>13</v>
      </c>
      <c r="B3" s="4">
        <v>649.26277532499728</v>
      </c>
      <c r="C3" s="4">
        <v>205.22136934395849</v>
      </c>
    </row>
    <row r="4" spans="1:3" ht="15.75">
      <c r="B4" s="5">
        <v>612.13995714613304</v>
      </c>
      <c r="C4" s="4">
        <v>197.41789528769149</v>
      </c>
    </row>
    <row r="5" spans="1:3" ht="15.75">
      <c r="B5" s="4">
        <v>593.71656102386055</v>
      </c>
      <c r="C5" s="4">
        <v>190.89049137958284</v>
      </c>
    </row>
    <row r="6" spans="1:3" ht="15.75">
      <c r="A6" t="s">
        <v>14</v>
      </c>
      <c r="B6" s="4">
        <v>151.70971223447077</v>
      </c>
      <c r="C6" s="4">
        <v>51.551121117325039</v>
      </c>
    </row>
    <row r="7" spans="1:3" ht="15.75">
      <c r="B7" s="4">
        <v>148.93697541661837</v>
      </c>
      <c r="C7" s="4">
        <v>53.469666579604926</v>
      </c>
    </row>
    <row r="8" spans="1:3" ht="15.75">
      <c r="B8" s="4">
        <v>145.83464633988976</v>
      </c>
      <c r="C8" s="4">
        <v>53.707264324988394</v>
      </c>
    </row>
    <row r="9" spans="1:3" ht="15.75">
      <c r="A9" t="s">
        <v>15</v>
      </c>
      <c r="B9" s="3">
        <v>995.07621736614624</v>
      </c>
      <c r="C9" s="3">
        <v>274.82180703660435</v>
      </c>
    </row>
    <row r="10" spans="1:3" ht="15.75">
      <c r="B10" s="3">
        <v>809.28274304340528</v>
      </c>
      <c r="C10" s="3">
        <v>229.79938908456552</v>
      </c>
    </row>
    <row r="11" spans="1:3" ht="15.75">
      <c r="B11" s="3">
        <v>665.83368973579172</v>
      </c>
      <c r="C11" s="3">
        <v>193.30097440663152</v>
      </c>
    </row>
    <row r="12" spans="1:3" ht="15.75">
      <c r="A12" t="s">
        <v>16</v>
      </c>
      <c r="B12" s="3">
        <v>81.726877015523073</v>
      </c>
      <c r="C12" s="3">
        <v>22.646602404426648</v>
      </c>
    </row>
    <row r="13" spans="1:3" ht="15.75">
      <c r="B13" s="3">
        <v>86.741253101538092</v>
      </c>
      <c r="C13" s="3">
        <v>24.562531684850736</v>
      </c>
    </row>
    <row r="14" spans="1:3" ht="16.5" thickBot="1">
      <c r="B14" s="6">
        <v>83.806682449800491</v>
      </c>
      <c r="C14" s="6">
        <v>24.352501408076382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7"/>
    </sheetView>
  </sheetViews>
  <sheetFormatPr defaultRowHeight="15"/>
  <sheetData>
    <row r="1" spans="1:3">
      <c r="B1" t="s">
        <v>17</v>
      </c>
      <c r="C1" t="s">
        <v>18</v>
      </c>
    </row>
    <row r="3" spans="1:3">
      <c r="B3">
        <v>4.2720000000000002</v>
      </c>
      <c r="C3">
        <v>6.42</v>
      </c>
    </row>
    <row r="4" spans="1:3">
      <c r="B4">
        <v>4.32</v>
      </c>
      <c r="C4">
        <v>6.2060000000000004</v>
      </c>
    </row>
    <row r="5" spans="1:3">
      <c r="B5">
        <v>4.1580000000000004</v>
      </c>
      <c r="C5">
        <v>6.181</v>
      </c>
    </row>
    <row r="6" spans="1:3">
      <c r="A6" t="s">
        <v>19</v>
      </c>
      <c r="B6">
        <f>AVERAGE(B3:B5)</f>
        <v>4.25</v>
      </c>
      <c r="C6">
        <f>AVERAGE(C3:C5)</f>
        <v>6.269000000000001</v>
      </c>
    </row>
    <row r="7" spans="1:3">
      <c r="A7" t="s">
        <v>114</v>
      </c>
      <c r="B7">
        <f>STDEV(B3:B5)</f>
        <v>8.3210576250858828E-2</v>
      </c>
      <c r="C7">
        <f>STDEV(C3:C5)</f>
        <v>0.13136590120727662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19" workbookViewId="0">
      <selection activeCell="A34" sqref="A34"/>
    </sheetView>
  </sheetViews>
  <sheetFormatPr defaultRowHeight="15"/>
  <sheetData>
    <row r="1" spans="1:3">
      <c r="B1" t="s">
        <v>116</v>
      </c>
      <c r="C1" t="s">
        <v>21</v>
      </c>
    </row>
    <row r="2" spans="1:3">
      <c r="A2" t="s">
        <v>234</v>
      </c>
      <c r="B2">
        <v>0.29499999999999998</v>
      </c>
      <c r="C2">
        <v>0.315</v>
      </c>
    </row>
    <row r="3" spans="1:3">
      <c r="B3">
        <v>0.308</v>
      </c>
      <c r="C3">
        <v>0.442</v>
      </c>
    </row>
    <row r="4" spans="1:3">
      <c r="B4">
        <v>0.31</v>
      </c>
      <c r="C4">
        <v>0.33500000000000002</v>
      </c>
    </row>
    <row r="5" spans="1:3">
      <c r="A5" t="s">
        <v>113</v>
      </c>
      <c r="B5">
        <f t="shared" ref="B5:C5" si="0">AVERAGE(B2:B4)</f>
        <v>0.30433333333333334</v>
      </c>
      <c r="C5">
        <f t="shared" si="0"/>
        <v>0.36400000000000005</v>
      </c>
    </row>
    <row r="6" spans="1:3">
      <c r="A6" t="s">
        <v>117</v>
      </c>
      <c r="B6">
        <f t="shared" ref="B6:C6" si="1">STDEV(B2:B4)</f>
        <v>8.1445278152470837E-3</v>
      </c>
      <c r="C6">
        <f t="shared" si="1"/>
        <v>6.8286162580715959E-2</v>
      </c>
    </row>
    <row r="9" spans="1:3">
      <c r="A9" t="s">
        <v>236</v>
      </c>
      <c r="B9">
        <v>0.91700000000000004</v>
      </c>
      <c r="C9">
        <v>1.02</v>
      </c>
    </row>
    <row r="10" spans="1:3">
      <c r="B10">
        <v>0.91300000000000003</v>
      </c>
      <c r="C10">
        <v>1.4</v>
      </c>
    </row>
    <row r="11" spans="1:3">
      <c r="B11">
        <v>0.96199999999999997</v>
      </c>
      <c r="C11">
        <v>1.23</v>
      </c>
    </row>
    <row r="12" spans="1:3">
      <c r="A12" t="s">
        <v>243</v>
      </c>
      <c r="B12">
        <f t="shared" ref="B12:C12" si="2">AVERAGE(B8:B11)</f>
        <v>0.93066666666666664</v>
      </c>
      <c r="C12">
        <f t="shared" si="2"/>
        <v>1.2166666666666666</v>
      </c>
    </row>
    <row r="13" spans="1:3">
      <c r="A13" t="s">
        <v>117</v>
      </c>
      <c r="B13">
        <f t="shared" ref="B13:C13" si="3">STDEV(B9:B11)</f>
        <v>2.7209067116189985E-2</v>
      </c>
      <c r="C13">
        <f t="shared" si="3"/>
        <v>0.19035055380359039</v>
      </c>
    </row>
    <row r="15" spans="1:3">
      <c r="A15" t="s">
        <v>246</v>
      </c>
      <c r="B15">
        <v>2.06</v>
      </c>
      <c r="C15">
        <v>2.2610000000000001</v>
      </c>
    </row>
    <row r="16" spans="1:3">
      <c r="B16">
        <v>2.024</v>
      </c>
      <c r="C16">
        <v>2.157</v>
      </c>
    </row>
    <row r="17" spans="1:3">
      <c r="B17">
        <v>1.861</v>
      </c>
      <c r="C17">
        <v>2.012</v>
      </c>
    </row>
    <row r="18" spans="1:3">
      <c r="A18" t="s">
        <v>243</v>
      </c>
      <c r="B18">
        <f t="shared" ref="B18:C18" si="4">AVERAGE(B15:B17)</f>
        <v>1.9816666666666665</v>
      </c>
      <c r="C18">
        <f t="shared" si="4"/>
        <v>2.1433333333333331</v>
      </c>
    </row>
    <row r="19" spans="1:3">
      <c r="A19" t="s">
        <v>117</v>
      </c>
      <c r="B19">
        <f t="shared" ref="B19:C19" si="5">STDEV(B15:B17)</f>
        <v>0.10603930089044032</v>
      </c>
      <c r="C19">
        <f t="shared" si="5"/>
        <v>0.12506131829360087</v>
      </c>
    </row>
    <row r="22" spans="1:3">
      <c r="A22" t="s">
        <v>245</v>
      </c>
      <c r="B22">
        <v>2.9329999999999998</v>
      </c>
      <c r="C22">
        <v>2.74</v>
      </c>
    </row>
    <row r="23" spans="1:3">
      <c r="B23">
        <v>2.8250000000000002</v>
      </c>
      <c r="C23">
        <v>2.754</v>
      </c>
    </row>
    <row r="24" spans="1:3">
      <c r="B24">
        <v>2.78</v>
      </c>
      <c r="C24">
        <v>2.7349999999999999</v>
      </c>
    </row>
    <row r="25" spans="1:3">
      <c r="A25" t="s">
        <v>243</v>
      </c>
      <c r="B25">
        <f t="shared" ref="B25:C25" si="6">AVERAGE(B22:B24)</f>
        <v>2.8460000000000001</v>
      </c>
      <c r="C25">
        <f t="shared" si="6"/>
        <v>2.7429999999999999</v>
      </c>
    </row>
    <row r="26" spans="1:3">
      <c r="A26" t="s">
        <v>117</v>
      </c>
      <c r="B26">
        <f t="shared" ref="B26:C26" si="7">STDEV(B22:B24)</f>
        <v>7.8632054532486909E-2</v>
      </c>
      <c r="C26">
        <f t="shared" si="7"/>
        <v>9.8488578017961251E-3</v>
      </c>
    </row>
    <row r="30" spans="1:3">
      <c r="A30" t="s">
        <v>247</v>
      </c>
      <c r="B30">
        <v>2.988</v>
      </c>
      <c r="C30">
        <v>2.94</v>
      </c>
    </row>
    <row r="31" spans="1:3">
      <c r="B31">
        <v>2.8580000000000001</v>
      </c>
      <c r="C31">
        <v>3.1539999999999999</v>
      </c>
    </row>
    <row r="32" spans="1:3">
      <c r="B32">
        <v>3.08</v>
      </c>
      <c r="C32">
        <v>2.99</v>
      </c>
    </row>
    <row r="33" spans="1:3">
      <c r="A33" t="s">
        <v>243</v>
      </c>
      <c r="B33">
        <f>AVERAGE(B30:B32)</f>
        <v>2.9753333333333334</v>
      </c>
      <c r="C33">
        <f>AVERAGE(C30:C32)</f>
        <v>3.028</v>
      </c>
    </row>
    <row r="34" spans="1:3">
      <c r="A34" t="s">
        <v>117</v>
      </c>
      <c r="B34">
        <f>STDEV(B30:B32)</f>
        <v>0.111540724999138</v>
      </c>
      <c r="C34">
        <f>STDEV(C30:C32)</f>
        <v>0.11194641575325218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7" sqref="D17"/>
    </sheetView>
  </sheetViews>
  <sheetFormatPr defaultRowHeight="15"/>
  <sheetData>
    <row r="1" spans="1:3">
      <c r="B1" t="s">
        <v>17</v>
      </c>
      <c r="C1" t="s">
        <v>18</v>
      </c>
    </row>
    <row r="2" spans="1:3">
      <c r="B2">
        <v>0.64534061200000004</v>
      </c>
      <c r="C2">
        <v>0.90436151300000001</v>
      </c>
    </row>
    <row r="3" spans="1:3">
      <c r="B3">
        <v>0.53774731499999995</v>
      </c>
      <c r="C3">
        <v>0.93225607200000005</v>
      </c>
    </row>
    <row r="4" spans="1:3">
      <c r="B4">
        <v>0.59752136899999997</v>
      </c>
      <c r="C4">
        <v>0.86052720699999996</v>
      </c>
    </row>
    <row r="5" spans="1:3">
      <c r="B5">
        <v>0.59353643199999995</v>
      </c>
    </row>
    <row r="6" spans="1:3">
      <c r="B6">
        <v>1.087280544</v>
      </c>
      <c r="C6">
        <v>1.523683245</v>
      </c>
    </row>
    <row r="7" spans="1:3">
      <c r="B7">
        <v>0.90600557599999998</v>
      </c>
      <c r="C7">
        <v>1.5706804590000001</v>
      </c>
    </row>
    <row r="8" spans="1:3">
      <c r="B8">
        <v>1.0067138920000001</v>
      </c>
      <c r="C8">
        <v>1.4498304799999999</v>
      </c>
    </row>
    <row r="9" spans="1:3">
      <c r="A9" t="s">
        <v>243</v>
      </c>
      <c r="B9">
        <v>1.0000000040000001</v>
      </c>
      <c r="C9">
        <v>1.514731394</v>
      </c>
    </row>
    <row r="10" spans="1:3">
      <c r="A10" t="s">
        <v>117</v>
      </c>
      <c r="B10">
        <v>9.0823789000000002E-2</v>
      </c>
      <c r="C10">
        <v>6.0920283999999998E-2</v>
      </c>
    </row>
    <row r="11" spans="1:3">
      <c r="A11" t="s">
        <v>108</v>
      </c>
      <c r="C11">
        <v>2.0575806294304739E-2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9" sqref="A9"/>
    </sheetView>
  </sheetViews>
  <sheetFormatPr defaultRowHeight="15"/>
  <sheetData>
    <row r="1" spans="1:3">
      <c r="B1" t="s">
        <v>17</v>
      </c>
      <c r="C1" t="s">
        <v>18</v>
      </c>
    </row>
    <row r="3" spans="1:3">
      <c r="B3">
        <v>25347</v>
      </c>
      <c r="C3">
        <v>30459</v>
      </c>
    </row>
    <row r="4" spans="1:3">
      <c r="B4">
        <v>26260</v>
      </c>
      <c r="C4">
        <v>34847</v>
      </c>
    </row>
    <row r="5" spans="1:3">
      <c r="B5">
        <v>24858</v>
      </c>
      <c r="C5">
        <v>35979</v>
      </c>
    </row>
    <row r="6" spans="1:3">
      <c r="B6">
        <v>26658</v>
      </c>
      <c r="C6">
        <v>40223</v>
      </c>
    </row>
    <row r="7" spans="1:3">
      <c r="B7">
        <v>25170</v>
      </c>
      <c r="C7">
        <v>34539</v>
      </c>
    </row>
    <row r="8" spans="1:3">
      <c r="A8" t="s">
        <v>19</v>
      </c>
      <c r="B8">
        <f>AVERAGE(B2:B7)</f>
        <v>25658.6</v>
      </c>
      <c r="C8">
        <f>AVERAGE(C2:C7)</f>
        <v>35209.4</v>
      </c>
    </row>
    <row r="9" spans="1:3">
      <c r="A9" t="s">
        <v>117</v>
      </c>
      <c r="B9">
        <f>STDEV(B3:B7)</f>
        <v>764.40617475266379</v>
      </c>
      <c r="C9">
        <f>STDEV(C3:C7)</f>
        <v>3495.5521452268454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C16"/>
  <sheetViews>
    <sheetView topLeftCell="A10" workbookViewId="0">
      <selection activeCell="F21" sqref="F21"/>
    </sheetView>
  </sheetViews>
  <sheetFormatPr defaultRowHeight="15"/>
  <sheetData>
    <row r="10" spans="1:3">
      <c r="B10" t="s">
        <v>17</v>
      </c>
      <c r="C10" t="s">
        <v>18</v>
      </c>
    </row>
    <row r="12" spans="1:3">
      <c r="B12">
        <v>3617</v>
      </c>
      <c r="C12">
        <v>4923</v>
      </c>
    </row>
    <row r="13" spans="1:3">
      <c r="B13">
        <v>3316</v>
      </c>
      <c r="C13">
        <v>5979</v>
      </c>
    </row>
    <row r="14" spans="1:3">
      <c r="B14">
        <v>3568</v>
      </c>
      <c r="C14">
        <v>4473</v>
      </c>
    </row>
    <row r="15" spans="1:3">
      <c r="A15" t="s">
        <v>19</v>
      </c>
      <c r="B15">
        <f>AVERAGE(B10:B14)</f>
        <v>3500.3333333333335</v>
      </c>
      <c r="C15">
        <f>AVERAGE(C10:C14)</f>
        <v>5125</v>
      </c>
    </row>
    <row r="16" spans="1:3">
      <c r="A16" t="s">
        <v>117</v>
      </c>
      <c r="B16">
        <f>STDEV(B10:B14)</f>
        <v>161.5064498196073</v>
      </c>
      <c r="C16">
        <f>STDEV(C10:C14)</f>
        <v>773.05368506980165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J15" sqref="J15"/>
    </sheetView>
  </sheetViews>
  <sheetFormatPr defaultRowHeight="15"/>
  <sheetData>
    <row r="1" spans="1:9">
      <c r="A1" t="s">
        <v>122</v>
      </c>
      <c r="F1" t="s">
        <v>123</v>
      </c>
    </row>
    <row r="2" spans="1:9">
      <c r="A2" s="59" t="s">
        <v>26</v>
      </c>
      <c r="B2" s="59" t="s">
        <v>21</v>
      </c>
      <c r="C2" s="59" t="s">
        <v>219</v>
      </c>
      <c r="D2" s="59" t="s">
        <v>220</v>
      </c>
      <c r="E2" s="59" t="s">
        <v>221</v>
      </c>
      <c r="F2" s="61" t="s">
        <v>21</v>
      </c>
      <c r="G2" s="61" t="s">
        <v>219</v>
      </c>
      <c r="H2" s="61" t="s">
        <v>220</v>
      </c>
      <c r="I2" s="61" t="s">
        <v>222</v>
      </c>
    </row>
    <row r="3" spans="1:9">
      <c r="A3" s="59">
        <v>101</v>
      </c>
      <c r="B3" s="59">
        <v>321</v>
      </c>
      <c r="C3" s="59">
        <v>273</v>
      </c>
      <c r="D3" s="59">
        <v>221</v>
      </c>
      <c r="E3" s="59">
        <v>118</v>
      </c>
      <c r="F3" s="61">
        <v>162</v>
      </c>
      <c r="G3" s="61">
        <v>134</v>
      </c>
      <c r="H3" s="61">
        <v>123</v>
      </c>
      <c r="I3" s="61">
        <v>27</v>
      </c>
    </row>
    <row r="4" spans="1:9">
      <c r="A4" s="59">
        <v>89</v>
      </c>
      <c r="B4" s="59">
        <v>345</v>
      </c>
      <c r="C4" s="59">
        <v>240</v>
      </c>
      <c r="D4" s="59">
        <v>184</v>
      </c>
      <c r="E4" s="59">
        <v>77</v>
      </c>
      <c r="F4" s="61">
        <v>130</v>
      </c>
      <c r="G4" s="61">
        <v>114</v>
      </c>
      <c r="H4" s="61">
        <v>103</v>
      </c>
      <c r="I4" s="61">
        <v>28</v>
      </c>
    </row>
    <row r="5" spans="1:9">
      <c r="A5" s="60">
        <f>AVERAGE(A3:A4)</f>
        <v>95</v>
      </c>
      <c r="B5" s="59">
        <f>AVERAGE(B3:B4)</f>
        <v>333</v>
      </c>
      <c r="C5" s="59">
        <f t="shared" ref="C5:I5" si="0">AVERAGE(C3:C4)</f>
        <v>256.5</v>
      </c>
      <c r="D5" s="59">
        <f t="shared" si="0"/>
        <v>202.5</v>
      </c>
      <c r="E5" s="59">
        <f t="shared" si="0"/>
        <v>97.5</v>
      </c>
      <c r="F5" s="61">
        <f t="shared" si="0"/>
        <v>146</v>
      </c>
      <c r="G5" s="61">
        <f t="shared" si="0"/>
        <v>124</v>
      </c>
      <c r="H5" s="61">
        <f t="shared" si="0"/>
        <v>113</v>
      </c>
      <c r="I5" s="61">
        <f t="shared" si="0"/>
        <v>27.5</v>
      </c>
    </row>
  </sheetData>
  <pageMargins left="0.7" right="0.7" top="0.75" bottom="0.75" header="0.3" footer="0.3"/>
  <pageSetup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H19" sqref="H19"/>
    </sheetView>
  </sheetViews>
  <sheetFormatPr defaultRowHeight="15"/>
  <sheetData>
    <row r="1" spans="1:5">
      <c r="B1" t="s">
        <v>99</v>
      </c>
      <c r="C1" t="s">
        <v>249</v>
      </c>
      <c r="D1" t="s">
        <v>250</v>
      </c>
      <c r="E1" t="s">
        <v>251</v>
      </c>
    </row>
    <row r="2" spans="1:5">
      <c r="B2">
        <v>1.0518829999999999</v>
      </c>
      <c r="C2">
        <v>0.91790059999999996</v>
      </c>
      <c r="D2">
        <v>0.82079429999999998</v>
      </c>
      <c r="E2">
        <v>0.73705540000000003</v>
      </c>
    </row>
    <row r="3" spans="1:5">
      <c r="B3">
        <v>1.140231</v>
      </c>
      <c r="C3">
        <v>0.8893219</v>
      </c>
      <c r="D3">
        <v>0.76732429999999996</v>
      </c>
      <c r="E3">
        <v>0.73075579999999996</v>
      </c>
    </row>
    <row r="4" spans="1:5">
      <c r="B4">
        <v>0.94263810000000003</v>
      </c>
      <c r="C4">
        <v>0.88655609999999996</v>
      </c>
      <c r="D4">
        <v>0.77485320000000002</v>
      </c>
      <c r="E4">
        <v>0.67605669999999995</v>
      </c>
    </row>
    <row r="5" spans="1:5">
      <c r="B5">
        <v>0.98950110000000002</v>
      </c>
      <c r="C5">
        <v>0.88763170000000002</v>
      </c>
      <c r="D5">
        <v>0.82355990000000001</v>
      </c>
      <c r="E5">
        <v>0.71631279999999997</v>
      </c>
    </row>
    <row r="6" spans="1:5">
      <c r="B6">
        <v>0.93649210000000005</v>
      </c>
      <c r="C6">
        <v>0.8727277</v>
      </c>
      <c r="D6">
        <v>0.80773410000000001</v>
      </c>
      <c r="E6">
        <v>0.67405930000000003</v>
      </c>
    </row>
    <row r="7" spans="1:5">
      <c r="B7">
        <v>0.93925789999999998</v>
      </c>
      <c r="E7">
        <v>0.76486589999999999</v>
      </c>
    </row>
    <row r="8" spans="1:5">
      <c r="A8" t="s">
        <v>19</v>
      </c>
      <c r="B8">
        <v>1.0000005333333333</v>
      </c>
      <c r="C8">
        <v>0.89082760000000005</v>
      </c>
      <c r="D8">
        <v>0.79885315999999995</v>
      </c>
      <c r="E8">
        <v>0.71651765000000001</v>
      </c>
    </row>
    <row r="9" spans="1:5">
      <c r="A9" t="s">
        <v>117</v>
      </c>
      <c r="B9">
        <v>4.0914575395531914E-2</v>
      </c>
      <c r="C9">
        <v>8.2586330987639758E-3</v>
      </c>
      <c r="D9">
        <v>1.3088102455359987E-2</v>
      </c>
      <c r="E9">
        <v>1.7891225910617474E-2</v>
      </c>
    </row>
    <row r="10" spans="1:5">
      <c r="A10" t="s">
        <v>103</v>
      </c>
      <c r="B10">
        <v>0.49999985195312113</v>
      </c>
      <c r="C10">
        <v>4.7538945957994913E-4</v>
      </c>
      <c r="D10">
        <v>1.3510298919931268E-3</v>
      </c>
      <c r="E10">
        <v>2.8092192406688255E-3</v>
      </c>
    </row>
    <row r="12" spans="1:5">
      <c r="B12">
        <v>1.0164930000000001</v>
      </c>
      <c r="C12">
        <v>0.96503110000000003</v>
      </c>
      <c r="D12">
        <v>0.98667400000000005</v>
      </c>
      <c r="E12">
        <v>0.83637640000000002</v>
      </c>
    </row>
    <row r="13" spans="1:5">
      <c r="B13">
        <v>0.94675489999999995</v>
      </c>
      <c r="C13">
        <v>0.91164540000000005</v>
      </c>
      <c r="D13">
        <v>0.85886090000000004</v>
      </c>
      <c r="E13">
        <v>0.80234899999999998</v>
      </c>
    </row>
    <row r="14" spans="1:5">
      <c r="B14">
        <v>0.97669419999999996</v>
      </c>
      <c r="C14">
        <v>0.93184540000000005</v>
      </c>
      <c r="D14">
        <v>0.84539419999999998</v>
      </c>
      <c r="E14">
        <v>0.80030489999999999</v>
      </c>
    </row>
    <row r="15" spans="1:5">
      <c r="B15">
        <v>1.016734</v>
      </c>
      <c r="C15">
        <v>0.93088349999999997</v>
      </c>
      <c r="D15">
        <v>0.92390969999999994</v>
      </c>
    </row>
    <row r="16" spans="1:5">
      <c r="B16">
        <v>1.0102409999999999</v>
      </c>
      <c r="C16">
        <v>0.91056329999999996</v>
      </c>
      <c r="D16">
        <v>0.94615380000000004</v>
      </c>
      <c r="E16">
        <v>0.79994419999999999</v>
      </c>
    </row>
    <row r="17" spans="1:5">
      <c r="B17">
        <v>1.0330859999999999</v>
      </c>
      <c r="E17">
        <v>0.80162750000000005</v>
      </c>
    </row>
    <row r="18" spans="1:5">
      <c r="A18" t="s">
        <v>19</v>
      </c>
      <c r="B18">
        <v>1.0000005166666666</v>
      </c>
      <c r="C18">
        <v>0.9299937399999999</v>
      </c>
      <c r="D18">
        <v>0.9121985199999999</v>
      </c>
      <c r="E18">
        <v>0.80812039999999996</v>
      </c>
    </row>
    <row r="19" spans="1:5">
      <c r="A19" t="s">
        <v>117</v>
      </c>
      <c r="B19">
        <v>1.6015318086207871E-2</v>
      </c>
      <c r="C19">
        <v>1.1028487239678437E-2</v>
      </c>
      <c r="D19">
        <v>2.973258815679776E-2</v>
      </c>
      <c r="E19">
        <v>7.9128085684698618E-3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" sqref="E1"/>
    </sheetView>
  </sheetViews>
  <sheetFormatPr defaultRowHeight="15"/>
  <sheetData>
    <row r="1" spans="1:5">
      <c r="B1" t="s">
        <v>99</v>
      </c>
      <c r="C1" t="s">
        <v>252</v>
      </c>
      <c r="D1" t="s">
        <v>253</v>
      </c>
      <c r="E1" t="s">
        <v>254</v>
      </c>
    </row>
    <row r="2" spans="1:5">
      <c r="B2">
        <v>1.0088200000000001</v>
      </c>
      <c r="C2">
        <v>0.86304800000000004</v>
      </c>
      <c r="D2">
        <v>0.65260960000000001</v>
      </c>
      <c r="E2">
        <v>0.4582985</v>
      </c>
    </row>
    <row r="3" spans="1:5">
      <c r="B3">
        <v>0.95386219999999999</v>
      </c>
      <c r="C3">
        <v>0.8104384</v>
      </c>
      <c r="D3">
        <v>0.66983289999999995</v>
      </c>
      <c r="E3">
        <v>0.4669102</v>
      </c>
    </row>
    <row r="4" spans="1:5">
      <c r="B4">
        <v>0.9784446</v>
      </c>
      <c r="C4">
        <v>0.82265129999999997</v>
      </c>
      <c r="D4">
        <v>0.71336109999999997</v>
      </c>
      <c r="E4">
        <v>0.4742693</v>
      </c>
    </row>
    <row r="5" spans="1:5">
      <c r="B5">
        <v>1.0456160000000001</v>
      </c>
      <c r="C5">
        <v>0.86445709999999998</v>
      </c>
      <c r="D5">
        <v>0.68439450000000002</v>
      </c>
      <c r="E5">
        <v>0.4568893</v>
      </c>
    </row>
    <row r="6" spans="1:5">
      <c r="B6">
        <v>0.97484340000000003</v>
      </c>
      <c r="C6">
        <v>0.86101249999999996</v>
      </c>
      <c r="D6">
        <v>0.67124209999999995</v>
      </c>
      <c r="E6">
        <v>0.45093939999999999</v>
      </c>
    </row>
    <row r="7" spans="1:5">
      <c r="B7">
        <v>1.038413</v>
      </c>
      <c r="D7">
        <v>0.65010429999999997</v>
      </c>
      <c r="E7">
        <v>0.46315240000000002</v>
      </c>
    </row>
    <row r="8" spans="1:5">
      <c r="A8" t="s">
        <v>19</v>
      </c>
      <c r="B8">
        <v>0.99999986666666674</v>
      </c>
      <c r="C8">
        <v>0.84432146000000008</v>
      </c>
      <c r="D8">
        <v>0.6735907499999999</v>
      </c>
      <c r="E8">
        <v>0.46174318333333336</v>
      </c>
    </row>
    <row r="9" spans="1:5">
      <c r="A9" t="s">
        <v>117</v>
      </c>
      <c r="B9">
        <v>1.8520740814629073E-2</v>
      </c>
      <c r="C9">
        <v>1.2875305103792686E-2</v>
      </c>
      <c r="D9">
        <v>1.1640148915617444E-2</v>
      </c>
      <c r="E9">
        <v>4.1093509985661589E-3</v>
      </c>
    </row>
    <row r="11" spans="1:5">
      <c r="A11" t="s">
        <v>103</v>
      </c>
      <c r="B11">
        <v>0.49999565293538611</v>
      </c>
      <c r="C11">
        <v>2.123696457932777E-2</v>
      </c>
      <c r="D11">
        <v>7.7760958503538206E-3</v>
      </c>
      <c r="E11">
        <v>6.2191064676487774E-6</v>
      </c>
    </row>
    <row r="13" spans="1:5">
      <c r="B13">
        <v>1.007954</v>
      </c>
      <c r="C13">
        <v>0.87916399999999995</v>
      </c>
      <c r="D13">
        <v>0.68348370000000003</v>
      </c>
    </row>
    <row r="14" spans="1:5">
      <c r="B14">
        <v>0.97860159999999996</v>
      </c>
      <c r="C14">
        <v>0.92449000000000003</v>
      </c>
      <c r="D14">
        <v>0.79609969999999997</v>
      </c>
      <c r="E14">
        <v>0.59682519999999994</v>
      </c>
    </row>
    <row r="15" spans="1:5">
      <c r="B15">
        <v>0.97760329999999995</v>
      </c>
      <c r="C15">
        <v>0.85300670000000001</v>
      </c>
      <c r="D15">
        <v>0.74957569999999996</v>
      </c>
      <c r="E15">
        <v>0.61779090000000003</v>
      </c>
    </row>
    <row r="16" spans="1:5">
      <c r="B16">
        <v>1.0099499999999999</v>
      </c>
      <c r="C16">
        <v>0.91111180000000003</v>
      </c>
      <c r="D16">
        <v>0.80129119999999998</v>
      </c>
      <c r="E16">
        <v>0.59942099999999998</v>
      </c>
    </row>
    <row r="17" spans="1:5">
      <c r="B17">
        <v>1.0410999999999999</v>
      </c>
      <c r="C17">
        <v>0.90232619999999997</v>
      </c>
      <c r="D17">
        <v>0.78012579999999998</v>
      </c>
      <c r="E17">
        <v>0.59882190000000002</v>
      </c>
    </row>
    <row r="18" spans="1:5">
      <c r="B18">
        <v>0.98479150000000004</v>
      </c>
      <c r="E18">
        <v>0.58284800000000003</v>
      </c>
    </row>
    <row r="19" spans="1:5">
      <c r="A19" t="s">
        <v>19</v>
      </c>
      <c r="B19">
        <v>1.0000000666666666</v>
      </c>
      <c r="C19">
        <v>0.89401973999999984</v>
      </c>
      <c r="D19">
        <v>0.76211521999999998</v>
      </c>
      <c r="E19">
        <v>0.59914140000000005</v>
      </c>
    </row>
    <row r="20" spans="1:5">
      <c r="A20" t="s">
        <v>117</v>
      </c>
      <c r="B20">
        <v>1.2333452034352196E-2</v>
      </c>
      <c r="C20">
        <v>1.4125188047934095E-2</v>
      </c>
      <c r="D20">
        <v>2.4179328440203825E-2</v>
      </c>
      <c r="E20">
        <v>6.2190421924320487E-3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I19" sqref="I19"/>
    </sheetView>
  </sheetViews>
  <sheetFormatPr defaultRowHeight="15"/>
  <sheetData>
    <row r="1" spans="1:7">
      <c r="B1" t="s">
        <v>99</v>
      </c>
      <c r="C1">
        <v>250</v>
      </c>
      <c r="D1">
        <v>500</v>
      </c>
      <c r="E1">
        <v>1000</v>
      </c>
      <c r="F1">
        <v>2500</v>
      </c>
      <c r="G1" t="s">
        <v>102</v>
      </c>
    </row>
    <row r="2" spans="1:7">
      <c r="B2">
        <v>0.90999660000000004</v>
      </c>
      <c r="C2">
        <v>0.48780489999999999</v>
      </c>
      <c r="D2">
        <v>0.39642729999999998</v>
      </c>
      <c r="E2">
        <v>0.2260392</v>
      </c>
      <c r="F2">
        <v>8.1587080000000006E-2</v>
      </c>
    </row>
    <row r="3" spans="1:7">
      <c r="B3">
        <v>1.098849</v>
      </c>
      <c r="C3">
        <v>0.51502919999999996</v>
      </c>
      <c r="D3">
        <v>0.38311580000000001</v>
      </c>
      <c r="E3">
        <v>0.2682927</v>
      </c>
      <c r="F3">
        <v>7.6176569999999999E-2</v>
      </c>
    </row>
    <row r="4" spans="1:7">
      <c r="B4">
        <v>0.99115399999999998</v>
      </c>
      <c r="C4">
        <v>0.50807290000000005</v>
      </c>
      <c r="D4">
        <v>0.38509100000000002</v>
      </c>
      <c r="E4">
        <v>0.22998969999999999</v>
      </c>
      <c r="F4">
        <v>7.5747170000000003E-2</v>
      </c>
    </row>
    <row r="5" spans="1:7">
      <c r="A5" t="s">
        <v>19</v>
      </c>
      <c r="B5">
        <v>0.99999986666666663</v>
      </c>
      <c r="C5">
        <v>0.5036356666666667</v>
      </c>
      <c r="D5">
        <v>0.38821136666666667</v>
      </c>
      <c r="E5">
        <v>0.24144053333333335</v>
      </c>
      <c r="F5">
        <v>7.7836940000000007E-2</v>
      </c>
    </row>
    <row r="6" spans="1:7">
      <c r="A6" t="s">
        <v>117</v>
      </c>
      <c r="B6">
        <v>9.4736446335364113E-2</v>
      </c>
      <c r="C6">
        <v>1.4144165134900447E-2</v>
      </c>
      <c r="D6">
        <v>7.1834200881845346E-3</v>
      </c>
      <c r="E6">
        <v>2.3338396551248617E-2</v>
      </c>
      <c r="F6">
        <v>3.2548054634186693E-3</v>
      </c>
    </row>
    <row r="8" spans="1:7">
      <c r="A8" t="s">
        <v>103</v>
      </c>
      <c r="C8">
        <v>1.1407873946640843E-3</v>
      </c>
      <c r="D8">
        <v>6.6091591252858441E-3</v>
      </c>
      <c r="E8">
        <v>9.4110823461000317E-3</v>
      </c>
      <c r="F8">
        <v>6.1969943707420982E-2</v>
      </c>
    </row>
    <row r="10" spans="1:7">
      <c r="B10">
        <v>0.96867769999999997</v>
      </c>
      <c r="C10">
        <v>0.37355349999999998</v>
      </c>
      <c r="D10">
        <v>0.2564419</v>
      </c>
      <c r="E10">
        <v>0.1326184</v>
      </c>
      <c r="F10">
        <v>7.7920069999999994E-2</v>
      </c>
    </row>
    <row r="11" spans="1:7">
      <c r="B11">
        <v>1.0004630000000001</v>
      </c>
      <c r="C11">
        <v>0.40371859999999998</v>
      </c>
      <c r="D11">
        <v>0.27665479999999998</v>
      </c>
      <c r="E11">
        <v>0.12096899999999999</v>
      </c>
      <c r="F11">
        <v>6.6039189999999998E-2</v>
      </c>
    </row>
    <row r="12" spans="1:7">
      <c r="B12">
        <v>1.030859</v>
      </c>
      <c r="C12">
        <v>0.37849100000000002</v>
      </c>
      <c r="D12">
        <v>0.22457949999999999</v>
      </c>
      <c r="E12">
        <v>0.12258910000000001</v>
      </c>
      <c r="F12">
        <v>7.2442519999999996E-2</v>
      </c>
    </row>
    <row r="13" spans="1:7">
      <c r="A13" t="s">
        <v>19</v>
      </c>
      <c r="B13">
        <v>0.99999990000000005</v>
      </c>
      <c r="C13">
        <v>0.38525436666666674</v>
      </c>
      <c r="D13">
        <v>0.25255873333333329</v>
      </c>
      <c r="E13">
        <v>0.12539216666666667</v>
      </c>
      <c r="F13">
        <v>7.2133926666666667E-2</v>
      </c>
    </row>
    <row r="14" spans="1:7">
      <c r="A14" t="s">
        <v>117</v>
      </c>
      <c r="B14">
        <v>3.1093236621972949E-2</v>
      </c>
      <c r="C14">
        <v>1.6179946260829581E-2</v>
      </c>
      <c r="D14">
        <v>2.6253922660115635E-2</v>
      </c>
      <c r="E14">
        <v>6.3103103840725086E-3</v>
      </c>
      <c r="F14">
        <v>5.946448501217623E-3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14" sqref="A14"/>
    </sheetView>
  </sheetViews>
  <sheetFormatPr defaultRowHeight="15"/>
  <sheetData>
    <row r="1" spans="1:6">
      <c r="B1" t="s">
        <v>99</v>
      </c>
      <c r="C1">
        <v>0.5</v>
      </c>
      <c r="D1">
        <v>1.5</v>
      </c>
      <c r="E1">
        <v>2.5</v>
      </c>
      <c r="F1">
        <v>3</v>
      </c>
    </row>
    <row r="3" spans="1:6">
      <c r="B3">
        <v>0.97769973661106224</v>
      </c>
      <c r="C3">
        <v>0.79236172080772604</v>
      </c>
      <c r="D3">
        <v>0.54179104477611939</v>
      </c>
      <c r="E3">
        <v>0.52642669007901666</v>
      </c>
      <c r="F3">
        <v>0.55215100965759434</v>
      </c>
    </row>
    <row r="4" spans="1:6">
      <c r="B4">
        <v>0.98305531167690952</v>
      </c>
      <c r="C4">
        <v>0.7536435469710272</v>
      </c>
      <c r="D4">
        <v>0.5194029850746269</v>
      </c>
      <c r="E4">
        <v>0.50201931518876208</v>
      </c>
      <c r="F4">
        <v>0.50219490781387177</v>
      </c>
    </row>
    <row r="5" spans="1:6">
      <c r="B5">
        <v>1.0409130816505707</v>
      </c>
      <c r="C5">
        <v>0.74723441615452146</v>
      </c>
      <c r="D5">
        <v>0.51764705882352946</v>
      </c>
      <c r="E5">
        <v>0.53239683933274806</v>
      </c>
      <c r="F5">
        <v>0.48112379280070239</v>
      </c>
    </row>
    <row r="6" spans="1:6">
      <c r="A6" t="s">
        <v>113</v>
      </c>
      <c r="B6">
        <v>1.0005560433128473</v>
      </c>
      <c r="C6">
        <v>0.76441322797775824</v>
      </c>
      <c r="D6">
        <v>0.52628036289142521</v>
      </c>
      <c r="E6">
        <v>0.52028094820017567</v>
      </c>
      <c r="F6">
        <v>0.5118232367573895</v>
      </c>
    </row>
    <row r="7" spans="1:6">
      <c r="A7" t="s">
        <v>117</v>
      </c>
      <c r="B7">
        <v>3.5052652590293769E-2</v>
      </c>
      <c r="C7">
        <v>2.4415321584116856E-2</v>
      </c>
      <c r="D7">
        <v>1.3461305978468712E-2</v>
      </c>
      <c r="E7">
        <v>1.6094287828624737E-2</v>
      </c>
      <c r="F7">
        <v>3.6479376670831766E-2</v>
      </c>
    </row>
    <row r="8" spans="1:6">
      <c r="A8" t="s">
        <v>103</v>
      </c>
      <c r="B8">
        <v>0.49107387483977927</v>
      </c>
      <c r="C8">
        <v>2.3991918130820558E-3</v>
      </c>
      <c r="D8">
        <v>1.2796715278742961E-2</v>
      </c>
      <c r="E8">
        <v>1.5352810311066744E-3</v>
      </c>
      <c r="F8">
        <v>2.106173484887669E-2</v>
      </c>
    </row>
    <row r="10" spans="1:6">
      <c r="B10">
        <v>1.0161025042114531</v>
      </c>
      <c r="C10">
        <v>0.58904928165470816</v>
      </c>
      <c r="D10">
        <v>0.44101917020654902</v>
      </c>
      <c r="E10">
        <v>0.41522139144794862</v>
      </c>
      <c r="F10">
        <v>0.43250765816714681</v>
      </c>
    </row>
    <row r="11" spans="1:6">
      <c r="B11">
        <v>0.98086699279228351</v>
      </c>
      <c r="C11">
        <v>0.5900145046694858</v>
      </c>
      <c r="D11">
        <v>0.43154243515236929</v>
      </c>
      <c r="E11">
        <v>0.39881260019673004</v>
      </c>
      <c r="F11">
        <v>0.4082015877041118</v>
      </c>
    </row>
    <row r="12" spans="1:6">
      <c r="B12">
        <v>1.0030292579251887</v>
      </c>
      <c r="C12">
        <v>0.57816858585176112</v>
      </c>
      <c r="D12">
        <v>0.46163984370406969</v>
      </c>
      <c r="E12">
        <v>0.40767510242332405</v>
      </c>
      <c r="F12">
        <v>0.42662857253168351</v>
      </c>
    </row>
    <row r="13" spans="1:6">
      <c r="A13" t="s">
        <v>19</v>
      </c>
      <c r="B13">
        <v>0.99999958497630848</v>
      </c>
      <c r="C13">
        <v>0.58574412405865173</v>
      </c>
      <c r="D13">
        <v>0.44473381635432929</v>
      </c>
      <c r="E13">
        <v>0.40723636468933422</v>
      </c>
      <c r="F13">
        <v>0.42244593946764741</v>
      </c>
    </row>
    <row r="14" spans="1:6">
      <c r="A14" t="s">
        <v>117</v>
      </c>
      <c r="B14">
        <v>1.7812060657753506E-2</v>
      </c>
      <c r="C14">
        <v>6.5783355197274809E-3</v>
      </c>
      <c r="D14">
        <v>1.5388711686960882E-2</v>
      </c>
      <c r="E14">
        <v>8.2131891297434964E-3</v>
      </c>
      <c r="F14">
        <v>1.2681367428230365E-2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RowHeight="15"/>
  <sheetData>
    <row r="1" spans="1:7">
      <c r="B1" t="s">
        <v>99</v>
      </c>
      <c r="C1">
        <v>0.5</v>
      </c>
      <c r="D1">
        <v>1</v>
      </c>
      <c r="E1">
        <v>2.5</v>
      </c>
      <c r="F1">
        <v>6</v>
      </c>
      <c r="G1" t="s">
        <v>112</v>
      </c>
    </row>
    <row r="2" spans="1:7">
      <c r="B2">
        <v>0.96646609999999999</v>
      </c>
      <c r="C2">
        <v>0.86816199999999999</v>
      </c>
      <c r="D2">
        <v>0.61312909999999998</v>
      </c>
      <c r="E2">
        <v>0.40207880000000001</v>
      </c>
      <c r="F2">
        <v>0.36088619999999999</v>
      </c>
    </row>
    <row r="3" spans="1:7">
      <c r="B3">
        <v>1.000766</v>
      </c>
      <c r="C3">
        <v>0.84256019999999998</v>
      </c>
      <c r="D3">
        <v>0.63840260000000004</v>
      </c>
      <c r="E3">
        <v>0.38369799999999998</v>
      </c>
      <c r="F3">
        <v>0.36876370000000003</v>
      </c>
    </row>
    <row r="4" spans="1:7">
      <c r="B4">
        <v>1.0327679999999999</v>
      </c>
      <c r="C4">
        <v>0.87259299999999995</v>
      </c>
      <c r="D4">
        <v>0.64463899999999996</v>
      </c>
      <c r="E4">
        <v>0.4001094</v>
      </c>
      <c r="F4">
        <v>0.36154269999999999</v>
      </c>
    </row>
    <row r="5" spans="1:7">
      <c r="A5" t="s">
        <v>19</v>
      </c>
      <c r="B5">
        <v>1.0000000333333332</v>
      </c>
      <c r="C5">
        <v>0.86110506666666664</v>
      </c>
      <c r="D5">
        <v>0.63205690000000003</v>
      </c>
      <c r="E5">
        <v>0.39529540000000002</v>
      </c>
      <c r="F5">
        <v>0.36373086666666671</v>
      </c>
    </row>
    <row r="6" spans="1:7">
      <c r="A6" t="s">
        <v>117</v>
      </c>
      <c r="B6">
        <v>1.6578793039628448E-2</v>
      </c>
      <c r="C6">
        <v>8.1062090401946372E-3</v>
      </c>
      <c r="D6">
        <v>8.3429518287893786E-3</v>
      </c>
      <c r="E6">
        <v>5.0458993043856985E-3</v>
      </c>
      <c r="F6">
        <v>2.1854522748926313E-3</v>
      </c>
    </row>
    <row r="8" spans="1:7">
      <c r="A8" t="s">
        <v>103</v>
      </c>
      <c r="B8" t="e">
        <v>#DIV/0!</v>
      </c>
      <c r="C8">
        <v>5.0944464264421016E-4</v>
      </c>
      <c r="D8">
        <v>6.33659131047552E-4</v>
      </c>
      <c r="E8">
        <v>1.6706896165613303E-2</v>
      </c>
      <c r="F8">
        <v>9.5336301402119041E-3</v>
      </c>
    </row>
    <row r="10" spans="1:7">
      <c r="B10">
        <v>0.96646609999999999</v>
      </c>
      <c r="C10">
        <v>0.4605033</v>
      </c>
      <c r="D10">
        <v>0.3863239</v>
      </c>
      <c r="E10">
        <v>0.34792129999999999</v>
      </c>
      <c r="F10">
        <v>0.30410290000000001</v>
      </c>
    </row>
    <row r="11" spans="1:7">
      <c r="B11">
        <v>1.000766</v>
      </c>
      <c r="C11">
        <v>0.40847919999999999</v>
      </c>
      <c r="D11">
        <v>0.43785560000000001</v>
      </c>
      <c r="E11">
        <v>0.35645510000000002</v>
      </c>
      <c r="F11">
        <v>0.29753829999999998</v>
      </c>
    </row>
    <row r="12" spans="1:7">
      <c r="B12">
        <v>1.0327679999999999</v>
      </c>
      <c r="C12">
        <v>0.41717729999999997</v>
      </c>
      <c r="D12">
        <v>0.42784470000000002</v>
      </c>
      <c r="E12">
        <v>0.35464990000000002</v>
      </c>
      <c r="F12">
        <v>0.31805250000000002</v>
      </c>
    </row>
    <row r="13" spans="1:7">
      <c r="A13" t="s">
        <v>19</v>
      </c>
      <c r="B13">
        <v>1.0000000333333332</v>
      </c>
      <c r="C13">
        <v>0.42871993333333336</v>
      </c>
      <c r="D13">
        <v>0.41734140000000003</v>
      </c>
      <c r="E13">
        <v>0.35300876666666664</v>
      </c>
      <c r="F13">
        <v>0.3065645666666667</v>
      </c>
    </row>
    <row r="14" spans="1:7">
      <c r="A14" t="s">
        <v>117</v>
      </c>
      <c r="B14">
        <v>1.6578793039628448E-2</v>
      </c>
      <c r="C14">
        <v>1.3933332636194166E-2</v>
      </c>
      <c r="D14">
        <v>1.3662160420208076E-2</v>
      </c>
      <c r="E14">
        <v>2.2486898726443751E-3</v>
      </c>
      <c r="F14">
        <v>5.2381521668746342E-3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14" sqref="A14"/>
    </sheetView>
  </sheetViews>
  <sheetFormatPr defaultRowHeight="15"/>
  <sheetData>
    <row r="1" spans="1:8">
      <c r="B1" t="s">
        <v>99</v>
      </c>
      <c r="C1">
        <v>1</v>
      </c>
      <c r="D1">
        <v>2</v>
      </c>
      <c r="E1">
        <v>5</v>
      </c>
      <c r="F1">
        <v>10</v>
      </c>
      <c r="G1">
        <v>15</v>
      </c>
      <c r="H1" t="s">
        <v>102</v>
      </c>
    </row>
    <row r="2" spans="1:8">
      <c r="B2">
        <v>0.98465539999999996</v>
      </c>
      <c r="C2">
        <v>0.74148239999999999</v>
      </c>
      <c r="D2">
        <v>0.68894670000000002</v>
      </c>
      <c r="E2">
        <v>0.61040309999999998</v>
      </c>
      <c r="F2">
        <v>0.4996099</v>
      </c>
      <c r="G2">
        <v>0.50767229999999997</v>
      </c>
    </row>
    <row r="3" spans="1:8">
      <c r="B3">
        <v>1.0218469999999999</v>
      </c>
      <c r="C3">
        <v>0.72093629999999997</v>
      </c>
      <c r="D3">
        <v>0.66631989999999996</v>
      </c>
      <c r="E3">
        <v>0.63589079999999998</v>
      </c>
      <c r="F3">
        <v>0.56358909999999995</v>
      </c>
      <c r="G3">
        <v>0.55604679999999995</v>
      </c>
    </row>
    <row r="4" spans="1:8">
      <c r="B4">
        <v>0.99349799999999999</v>
      </c>
      <c r="C4">
        <v>0.82626790000000006</v>
      </c>
      <c r="D4">
        <v>0.7856957</v>
      </c>
      <c r="E4">
        <v>0.65461639999999999</v>
      </c>
      <c r="F4">
        <v>0.62054620000000005</v>
      </c>
      <c r="G4">
        <v>0.49050719999999998</v>
      </c>
    </row>
    <row r="5" spans="1:8">
      <c r="A5" t="s">
        <v>19</v>
      </c>
      <c r="B5">
        <v>1.0000001333333335</v>
      </c>
      <c r="C5">
        <v>0.76289553333333338</v>
      </c>
      <c r="D5">
        <v>0.71365409999999996</v>
      </c>
      <c r="E5">
        <v>0.63363676666666668</v>
      </c>
      <c r="F5">
        <v>0.56124840000000009</v>
      </c>
      <c r="G5">
        <v>0.51807543333333328</v>
      </c>
    </row>
    <row r="6" spans="1:8">
      <c r="A6" t="s">
        <v>117</v>
      </c>
      <c r="B6">
        <v>9.7148350610462356E-3</v>
      </c>
      <c r="C6">
        <v>2.7917638685082853E-2</v>
      </c>
      <c r="D6">
        <v>3.1703655615244124E-2</v>
      </c>
      <c r="E6">
        <v>1.1096333560272663E-2</v>
      </c>
      <c r="F6">
        <v>3.0251059162407865E-2</v>
      </c>
      <c r="G6">
        <v>1.699285643589191E-2</v>
      </c>
    </row>
    <row r="8" spans="1:8">
      <c r="A8" t="s">
        <v>103</v>
      </c>
      <c r="B8">
        <v>0.49999702231135734</v>
      </c>
      <c r="C8">
        <v>9.3855351897431574E-3</v>
      </c>
      <c r="D8">
        <v>1.0553374066149044E-2</v>
      </c>
      <c r="E8">
        <v>1.1474352513889256E-3</v>
      </c>
      <c r="F8">
        <v>3.7212123859610924E-2</v>
      </c>
      <c r="G8">
        <v>1.1631612926127934E-2</v>
      </c>
    </row>
    <row r="10" spans="1:8">
      <c r="B10">
        <v>0.98916059999999995</v>
      </c>
      <c r="C10">
        <v>0.45903709999999998</v>
      </c>
      <c r="D10">
        <v>0.39400049999999998</v>
      </c>
      <c r="E10">
        <v>0.35971769999999997</v>
      </c>
      <c r="F10">
        <v>0.41013359999999999</v>
      </c>
      <c r="G10">
        <v>0.36375089999999999</v>
      </c>
    </row>
    <row r="11" spans="1:8">
      <c r="B11">
        <v>0.97176709999999999</v>
      </c>
      <c r="C11">
        <v>0.44643310000000003</v>
      </c>
      <c r="D11">
        <v>0.4184522</v>
      </c>
      <c r="E11">
        <v>0.3473658</v>
      </c>
      <c r="F11">
        <v>0.34509709999999999</v>
      </c>
      <c r="G11">
        <v>0.32291399999999998</v>
      </c>
    </row>
    <row r="12" spans="1:8">
      <c r="B12">
        <v>1.039072</v>
      </c>
      <c r="C12">
        <v>0.41315859999999999</v>
      </c>
      <c r="D12">
        <v>0.38038820000000001</v>
      </c>
      <c r="E12">
        <v>0.36223850000000002</v>
      </c>
      <c r="F12">
        <v>0.33703050000000001</v>
      </c>
      <c r="G12">
        <v>0.33249309999999999</v>
      </c>
    </row>
    <row r="13" spans="1:8">
      <c r="A13" t="s">
        <v>19</v>
      </c>
      <c r="B13">
        <v>0.99999990000000005</v>
      </c>
      <c r="C13">
        <v>0.43954293333333333</v>
      </c>
      <c r="D13">
        <v>0.39761363333333333</v>
      </c>
      <c r="E13">
        <v>0.35644066666666668</v>
      </c>
      <c r="F13">
        <v>0.36408706666666668</v>
      </c>
      <c r="G13">
        <v>0.33971933333333332</v>
      </c>
    </row>
    <row r="14" spans="1:8">
      <c r="A14" t="s">
        <v>117</v>
      </c>
      <c r="B14">
        <v>1.7468580432951616E-2</v>
      </c>
      <c r="C14">
        <v>1.1851318366360485E-2</v>
      </c>
      <c r="D14">
        <v>9.6437554065225695E-3</v>
      </c>
      <c r="E14">
        <v>3.9797459693846453E-3</v>
      </c>
      <c r="F14">
        <v>2.0040458658070508E-2</v>
      </c>
      <c r="G14">
        <v>1.0677978934977976E-2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/>
  <sheetData>
    <row r="1" spans="1:6">
      <c r="A1" s="8" t="s">
        <v>120</v>
      </c>
    </row>
    <row r="2" spans="1:6">
      <c r="A2" s="8" t="s">
        <v>115</v>
      </c>
      <c r="D2" s="8" t="s">
        <v>119</v>
      </c>
    </row>
    <row r="3" spans="1:6">
      <c r="A3" s="8"/>
      <c r="B3" s="8" t="s">
        <v>116</v>
      </c>
      <c r="C3" s="8" t="s">
        <v>21</v>
      </c>
      <c r="D3" s="8"/>
      <c r="E3" s="8" t="s">
        <v>116</v>
      </c>
      <c r="F3" s="8" t="s">
        <v>21</v>
      </c>
    </row>
    <row r="4" spans="1:6">
      <c r="A4" s="8"/>
      <c r="B4" s="8">
        <v>185</v>
      </c>
      <c r="C4" s="8">
        <v>478</v>
      </c>
      <c r="D4" s="8"/>
      <c r="E4" s="8">
        <v>13</v>
      </c>
      <c r="F4" s="10">
        <v>27</v>
      </c>
    </row>
    <row r="5" spans="1:6">
      <c r="A5" s="8"/>
      <c r="B5" s="8">
        <v>185</v>
      </c>
      <c r="C5" s="8">
        <v>529</v>
      </c>
      <c r="D5" s="8"/>
      <c r="E5" s="8">
        <v>11</v>
      </c>
      <c r="F5" s="10">
        <v>45</v>
      </c>
    </row>
    <row r="6" spans="1:6">
      <c r="A6" s="8"/>
      <c r="B6" s="8">
        <v>191</v>
      </c>
      <c r="C6" s="8">
        <v>514</v>
      </c>
      <c r="D6" s="8"/>
      <c r="E6" s="8">
        <v>6</v>
      </c>
      <c r="F6" s="10">
        <v>50</v>
      </c>
    </row>
    <row r="7" spans="1:6">
      <c r="A7" s="8" t="s">
        <v>19</v>
      </c>
      <c r="B7" s="8">
        <v>187</v>
      </c>
      <c r="C7" s="8">
        <v>507</v>
      </c>
      <c r="D7" s="8" t="s">
        <v>19</v>
      </c>
      <c r="E7" s="8">
        <v>10</v>
      </c>
      <c r="F7" s="10">
        <v>40.666666666666664</v>
      </c>
    </row>
    <row r="8" spans="1:6">
      <c r="A8" s="8" t="s">
        <v>117</v>
      </c>
      <c r="B8" s="8">
        <v>3.4641016151377544</v>
      </c>
      <c r="C8" s="8">
        <v>26.210684844162312</v>
      </c>
      <c r="D8" s="8"/>
      <c r="E8" s="8">
        <v>3.6055512754639891</v>
      </c>
      <c r="F8" s="10">
        <v>12.096831541082709</v>
      </c>
    </row>
    <row r="9" spans="1:6">
      <c r="A9" s="8"/>
      <c r="B9" s="8"/>
      <c r="C9" s="8">
        <v>1.9200811518964367E-3</v>
      </c>
      <c r="D9" s="8"/>
      <c r="E9" s="8"/>
      <c r="F9" s="10">
        <v>1.3608210624261239E-2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defaultRowHeight="15"/>
  <sheetData>
    <row r="2" spans="1:1">
      <c r="A2" s="11" t="s">
        <v>223</v>
      </c>
    </row>
  </sheetData>
  <pageMargins left="0.7" right="0.7" top="0.75" bottom="0.75" header="0.3" footer="0.3"/>
  <pageSetup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K8" sqref="K8"/>
    </sheetView>
  </sheetViews>
  <sheetFormatPr defaultRowHeight="15"/>
  <sheetData>
    <row r="1" spans="1:7">
      <c r="A1" t="s">
        <v>255</v>
      </c>
    </row>
    <row r="2" spans="1:7">
      <c r="B2" t="s">
        <v>45</v>
      </c>
      <c r="C2" t="s">
        <v>7</v>
      </c>
      <c r="D2" t="s">
        <v>68</v>
      </c>
      <c r="E2" t="s">
        <v>76</v>
      </c>
      <c r="F2" t="s">
        <v>84</v>
      </c>
    </row>
    <row r="3" spans="1:7">
      <c r="A3" t="s">
        <v>21</v>
      </c>
      <c r="B3">
        <v>26.72</v>
      </c>
      <c r="C3">
        <v>26.76</v>
      </c>
      <c r="D3">
        <v>27.7</v>
      </c>
      <c r="E3">
        <v>28</v>
      </c>
      <c r="F3">
        <v>27.67</v>
      </c>
    </row>
    <row r="4" spans="1:7">
      <c r="B4">
        <v>26.41</v>
      </c>
      <c r="C4">
        <v>26.72</v>
      </c>
      <c r="D4">
        <v>27.75</v>
      </c>
      <c r="E4">
        <v>27.79</v>
      </c>
      <c r="F4">
        <v>27.37</v>
      </c>
    </row>
    <row r="5" spans="1:7">
      <c r="A5" t="s">
        <v>46</v>
      </c>
      <c r="B5">
        <v>18.55</v>
      </c>
      <c r="C5">
        <v>18.21</v>
      </c>
      <c r="D5">
        <v>18.440000000000001</v>
      </c>
      <c r="E5">
        <v>18.66</v>
      </c>
      <c r="F5">
        <v>18.63</v>
      </c>
    </row>
    <row r="6" spans="1:7">
      <c r="B6">
        <v>18.75</v>
      </c>
      <c r="C6">
        <v>18.57</v>
      </c>
      <c r="D6">
        <v>18.440000000000001</v>
      </c>
      <c r="E6">
        <v>18.36</v>
      </c>
      <c r="F6">
        <v>18.72</v>
      </c>
      <c r="G6" t="s">
        <v>210</v>
      </c>
    </row>
    <row r="9" spans="1:7">
      <c r="A9" t="s">
        <v>211</v>
      </c>
    </row>
    <row r="10" spans="1:7">
      <c r="B10">
        <v>18.649999999999999</v>
      </c>
      <c r="C10">
        <v>18.39</v>
      </c>
      <c r="D10">
        <v>18.440000000000001</v>
      </c>
      <c r="E10">
        <v>18.509999999999998</v>
      </c>
      <c r="F10">
        <v>18.674999999999997</v>
      </c>
    </row>
    <row r="12" spans="1:7">
      <c r="A12" t="s">
        <v>212</v>
      </c>
      <c r="B12">
        <v>-8.07</v>
      </c>
      <c r="C12">
        <v>-8.370000000000001</v>
      </c>
      <c r="D12">
        <v>-9.259999999999998</v>
      </c>
      <c r="E12">
        <v>-9.490000000000002</v>
      </c>
      <c r="F12">
        <v>-8.9950000000000045</v>
      </c>
    </row>
    <row r="13" spans="1:7">
      <c r="B13">
        <v>-7.7600000000000016</v>
      </c>
      <c r="C13">
        <v>-8.3299999999999983</v>
      </c>
      <c r="D13">
        <v>-9.3099999999999987</v>
      </c>
      <c r="E13">
        <v>-9.2800000000000011</v>
      </c>
      <c r="F13">
        <v>-8.6950000000000038</v>
      </c>
    </row>
    <row r="15" spans="1:7">
      <c r="A15" t="s">
        <v>213</v>
      </c>
      <c r="B15">
        <v>3.7212421798591311E-3</v>
      </c>
      <c r="C15">
        <v>3.0225878780124776E-3</v>
      </c>
      <c r="D15">
        <v>1.6310310926335374E-3</v>
      </c>
      <c r="E15">
        <v>1.3906740191377634E-3</v>
      </c>
      <c r="F15">
        <v>1.9599057588076171E-3</v>
      </c>
    </row>
    <row r="16" spans="1:7">
      <c r="B16">
        <v>4.613252583709101E-3</v>
      </c>
      <c r="C16">
        <v>3.1075643896676546E-3</v>
      </c>
      <c r="D16">
        <v>1.5754721859807164E-3</v>
      </c>
      <c r="E16">
        <v>1.6085762056007283E-3</v>
      </c>
      <c r="F16">
        <v>2.4129270256385265E-3</v>
      </c>
    </row>
    <row r="18" spans="1:6">
      <c r="A18" t="s">
        <v>214</v>
      </c>
    </row>
    <row r="19" spans="1:6">
      <c r="B19">
        <v>4.1672473817841163E-3</v>
      </c>
    </row>
    <row r="21" spans="1:6">
      <c r="A21" t="s">
        <v>215</v>
      </c>
    </row>
    <row r="22" spans="1:6">
      <c r="B22">
        <v>0.89297366797215727</v>
      </c>
      <c r="C22">
        <v>0.72532000169340138</v>
      </c>
      <c r="D22">
        <v>0.39139291316448005</v>
      </c>
      <c r="E22">
        <v>0.33371525415474051</v>
      </c>
      <c r="F22">
        <v>0.47031183398776916</v>
      </c>
    </row>
    <row r="23" spans="1:6">
      <c r="B23">
        <v>1.1070263320278426</v>
      </c>
      <c r="C23">
        <v>0.74571152249118899</v>
      </c>
      <c r="D23">
        <v>0.3780606337092981</v>
      </c>
      <c r="E23">
        <v>0.38600449126973868</v>
      </c>
      <c r="F23">
        <v>0.57902178694404371</v>
      </c>
    </row>
    <row r="24" spans="1:6">
      <c r="B24" t="s">
        <v>45</v>
      </c>
      <c r="C24" t="s">
        <v>7</v>
      </c>
      <c r="D24" t="s">
        <v>68</v>
      </c>
      <c r="E24" t="s">
        <v>76</v>
      </c>
      <c r="F24" t="s">
        <v>84</v>
      </c>
    </row>
    <row r="25" spans="1:6">
      <c r="A25" t="s">
        <v>113</v>
      </c>
      <c r="B25">
        <v>1</v>
      </c>
      <c r="C25">
        <v>0.73551576209229519</v>
      </c>
      <c r="D25">
        <v>0.3847267734368891</v>
      </c>
      <c r="E25">
        <v>0.35985987271223963</v>
      </c>
      <c r="F25">
        <v>0.52466681046590646</v>
      </c>
    </row>
    <row r="26" spans="1:6">
      <c r="A26" t="s">
        <v>216</v>
      </c>
      <c r="B26">
        <v>0.15135809028482067</v>
      </c>
      <c r="C26">
        <v>1.4418982634822136E-2</v>
      </c>
      <c r="D26">
        <v>9.4273452114332461E-3</v>
      </c>
      <c r="E26">
        <v>3.6974074147086512E-2</v>
      </c>
      <c r="F26">
        <v>7.6869544917852514E-2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>
      <selection activeCell="V1" sqref="V1"/>
    </sheetView>
  </sheetViews>
  <sheetFormatPr defaultRowHeight="15"/>
  <sheetData>
    <row r="1" spans="1:2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V1" t="s">
        <v>256</v>
      </c>
    </row>
    <row r="2" spans="1:22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50</v>
      </c>
      <c r="I2" t="s">
        <v>50</v>
      </c>
      <c r="J2">
        <v>17.431020736694336</v>
      </c>
      <c r="K2">
        <v>17.460023880004883</v>
      </c>
      <c r="L2">
        <v>2.7805335819721222E-2</v>
      </c>
      <c r="M2" t="s">
        <v>50</v>
      </c>
      <c r="N2" t="s">
        <v>50</v>
      </c>
      <c r="O2" t="s">
        <v>50</v>
      </c>
      <c r="P2" t="s">
        <v>50</v>
      </c>
      <c r="Q2" t="s">
        <v>50</v>
      </c>
    </row>
    <row r="3" spans="1:22">
      <c r="A3" t="s">
        <v>51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H3" t="s">
        <v>50</v>
      </c>
      <c r="I3" t="s">
        <v>50</v>
      </c>
      <c r="J3">
        <v>17.462600708007813</v>
      </c>
      <c r="K3">
        <v>17.460023880004883</v>
      </c>
      <c r="L3">
        <v>2.7805335819721222E-2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</row>
    <row r="4" spans="1:22">
      <c r="A4" t="s">
        <v>52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50</v>
      </c>
      <c r="I4" t="s">
        <v>50</v>
      </c>
      <c r="J4">
        <v>17.486452102661133</v>
      </c>
      <c r="K4">
        <v>17.460023880004883</v>
      </c>
      <c r="L4">
        <v>2.7805335819721222E-2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</row>
    <row r="5" spans="1:22">
      <c r="A5" t="s">
        <v>53</v>
      </c>
      <c r="B5" t="s">
        <v>45</v>
      </c>
      <c r="C5" t="s">
        <v>21</v>
      </c>
      <c r="D5" t="s">
        <v>47</v>
      </c>
      <c r="E5" t="s">
        <v>48</v>
      </c>
      <c r="F5" t="s">
        <v>49</v>
      </c>
      <c r="G5">
        <v>1</v>
      </c>
      <c r="H5">
        <v>0.89752179384231567</v>
      </c>
      <c r="I5">
        <v>1.1141790151596069</v>
      </c>
      <c r="J5">
        <v>27.305854797363281</v>
      </c>
      <c r="K5">
        <v>27.4068603515625</v>
      </c>
      <c r="L5">
        <v>9.3249611556529999E-2</v>
      </c>
      <c r="M5" t="s">
        <v>50</v>
      </c>
      <c r="N5">
        <v>9.9468345642089844</v>
      </c>
      <c r="O5">
        <v>5.6180145591497421E-2</v>
      </c>
      <c r="P5" t="s">
        <v>45</v>
      </c>
      <c r="Q5">
        <v>1</v>
      </c>
    </row>
    <row r="6" spans="1:22">
      <c r="A6" t="s">
        <v>54</v>
      </c>
      <c r="B6" t="s">
        <v>45</v>
      </c>
      <c r="C6" t="s">
        <v>21</v>
      </c>
      <c r="D6" t="s">
        <v>47</v>
      </c>
      <c r="E6" t="s">
        <v>48</v>
      </c>
      <c r="F6" t="s">
        <v>49</v>
      </c>
      <c r="G6">
        <v>1</v>
      </c>
      <c r="H6">
        <v>0.89752179384231567</v>
      </c>
      <c r="I6">
        <v>1.1141790151596069</v>
      </c>
      <c r="J6">
        <v>27.489673614501953</v>
      </c>
      <c r="K6">
        <v>27.4068603515625</v>
      </c>
      <c r="L6">
        <v>9.3249611556529999E-2</v>
      </c>
      <c r="M6" t="s">
        <v>50</v>
      </c>
      <c r="N6">
        <v>9.9468345642089844</v>
      </c>
      <c r="O6">
        <v>5.6180145591497421E-2</v>
      </c>
      <c r="P6" t="s">
        <v>50</v>
      </c>
      <c r="Q6" t="s">
        <v>50</v>
      </c>
    </row>
    <row r="7" spans="1:22">
      <c r="A7" t="s">
        <v>55</v>
      </c>
      <c r="B7" t="s">
        <v>45</v>
      </c>
      <c r="C7" t="s">
        <v>21</v>
      </c>
      <c r="D7" t="s">
        <v>47</v>
      </c>
      <c r="E7" t="s">
        <v>48</v>
      </c>
      <c r="F7" t="s">
        <v>49</v>
      </c>
      <c r="G7">
        <v>1</v>
      </c>
      <c r="H7">
        <v>0.89752179384231567</v>
      </c>
      <c r="I7">
        <v>1.1141790151596069</v>
      </c>
      <c r="J7">
        <v>27.425048828125</v>
      </c>
      <c r="K7">
        <v>27.4068603515625</v>
      </c>
      <c r="L7">
        <v>9.3249611556529999E-2</v>
      </c>
      <c r="M7" t="s">
        <v>50</v>
      </c>
      <c r="N7">
        <v>9.9468345642089844</v>
      </c>
      <c r="O7">
        <v>5.6180145591497421E-2</v>
      </c>
      <c r="P7" t="s">
        <v>50</v>
      </c>
      <c r="Q7" t="s">
        <v>50</v>
      </c>
    </row>
    <row r="8" spans="1:22">
      <c r="A8" t="s">
        <v>56</v>
      </c>
      <c r="B8" t="s">
        <v>57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50</v>
      </c>
      <c r="I8" t="s">
        <v>50</v>
      </c>
      <c r="J8">
        <v>17.519252777099609</v>
      </c>
      <c r="K8">
        <v>17.409353256225586</v>
      </c>
      <c r="L8">
        <v>0.54066944122314453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</row>
    <row r="9" spans="1:22">
      <c r="A9" t="s">
        <v>58</v>
      </c>
      <c r="B9" t="s">
        <v>57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 t="s">
        <v>50</v>
      </c>
      <c r="I9" t="s">
        <v>50</v>
      </c>
      <c r="J9">
        <v>17.886631011962891</v>
      </c>
      <c r="K9">
        <v>17.409353256225586</v>
      </c>
      <c r="L9">
        <v>0.54066944122314453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</row>
    <row r="10" spans="1:22">
      <c r="A10" t="s">
        <v>59</v>
      </c>
      <c r="B10" t="s">
        <v>57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 t="s">
        <v>50</v>
      </c>
      <c r="I10" t="s">
        <v>50</v>
      </c>
      <c r="J10">
        <v>16.822177886962891</v>
      </c>
      <c r="K10">
        <v>17.409353256225586</v>
      </c>
      <c r="L10">
        <v>0.54066944122314453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</row>
    <row r="11" spans="1:22">
      <c r="A11" t="s">
        <v>60</v>
      </c>
      <c r="B11" t="s">
        <v>57</v>
      </c>
      <c r="C11" t="s">
        <v>21</v>
      </c>
      <c r="D11" t="s">
        <v>47</v>
      </c>
      <c r="E11" t="s">
        <v>48</v>
      </c>
      <c r="F11" t="s">
        <v>49</v>
      </c>
      <c r="G11">
        <v>0.43386974930763245</v>
      </c>
      <c r="H11">
        <v>0.20807398855686188</v>
      </c>
      <c r="I11">
        <v>0.90469235181808472</v>
      </c>
      <c r="J11">
        <v>28.143369674682617</v>
      </c>
      <c r="K11">
        <v>28.560853958129883</v>
      </c>
      <c r="L11">
        <v>0.3809044361114502</v>
      </c>
      <c r="M11" t="s">
        <v>50</v>
      </c>
      <c r="N11">
        <v>11.151500701904297</v>
      </c>
      <c r="O11">
        <v>0.38184273242950439</v>
      </c>
      <c r="P11" t="s">
        <v>7</v>
      </c>
      <c r="Q11">
        <v>0.43386973623467634</v>
      </c>
    </row>
    <row r="12" spans="1:22">
      <c r="A12" t="s">
        <v>61</v>
      </c>
      <c r="B12" t="s">
        <v>57</v>
      </c>
      <c r="C12" t="s">
        <v>21</v>
      </c>
      <c r="D12" t="s">
        <v>47</v>
      </c>
      <c r="E12" t="s">
        <v>48</v>
      </c>
      <c r="F12" t="s">
        <v>49</v>
      </c>
      <c r="G12">
        <v>0.43386974930763245</v>
      </c>
      <c r="H12">
        <v>0.20807398855686188</v>
      </c>
      <c r="I12">
        <v>0.90469235181808472</v>
      </c>
      <c r="J12">
        <v>28.649730682373047</v>
      </c>
      <c r="K12">
        <v>28.560853958129883</v>
      </c>
      <c r="L12">
        <v>0.3809044361114502</v>
      </c>
      <c r="M12" t="s">
        <v>50</v>
      </c>
      <c r="N12">
        <v>11.151500701904297</v>
      </c>
      <c r="O12">
        <v>0.38184273242950439</v>
      </c>
      <c r="P12" t="s">
        <v>50</v>
      </c>
      <c r="Q12" t="s">
        <v>50</v>
      </c>
    </row>
    <row r="13" spans="1:22">
      <c r="A13" t="s">
        <v>62</v>
      </c>
      <c r="B13" t="s">
        <v>57</v>
      </c>
      <c r="C13" t="s">
        <v>21</v>
      </c>
      <c r="D13" t="s">
        <v>47</v>
      </c>
      <c r="E13" t="s">
        <v>48</v>
      </c>
      <c r="F13" t="s">
        <v>49</v>
      </c>
      <c r="G13">
        <v>0.43386974930763245</v>
      </c>
      <c r="H13">
        <v>0.20807398855686188</v>
      </c>
      <c r="I13">
        <v>0.90469235181808472</v>
      </c>
      <c r="J13">
        <v>28.889463424682617</v>
      </c>
      <c r="K13">
        <v>28.560853958129883</v>
      </c>
      <c r="L13">
        <v>0.3809044361114502</v>
      </c>
      <c r="M13" t="s">
        <v>50</v>
      </c>
      <c r="N13">
        <v>11.151500701904297</v>
      </c>
      <c r="O13">
        <v>0.38184273242950439</v>
      </c>
      <c r="P13" t="s">
        <v>50</v>
      </c>
      <c r="Q13" t="s">
        <v>50</v>
      </c>
    </row>
    <row r="14" spans="1:22">
      <c r="A14" t="s">
        <v>63</v>
      </c>
      <c r="B14" t="s">
        <v>64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  <c r="H14" t="s">
        <v>50</v>
      </c>
      <c r="I14" t="s">
        <v>50</v>
      </c>
      <c r="J14">
        <v>18.025642395019531</v>
      </c>
      <c r="K14">
        <v>17.94462776184082</v>
      </c>
      <c r="L14">
        <v>0.23236720263957977</v>
      </c>
      <c r="M14" t="s">
        <v>50</v>
      </c>
      <c r="N14" t="s">
        <v>50</v>
      </c>
      <c r="O14" t="s">
        <v>50</v>
      </c>
      <c r="P14" t="s">
        <v>50</v>
      </c>
      <c r="Q14" t="s">
        <v>50</v>
      </c>
    </row>
    <row r="15" spans="1:22">
      <c r="A15" t="s">
        <v>65</v>
      </c>
      <c r="B15" t="s">
        <v>64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  <c r="H15" t="s">
        <v>50</v>
      </c>
      <c r="I15" t="s">
        <v>50</v>
      </c>
      <c r="J15">
        <v>17.682600021362305</v>
      </c>
      <c r="K15">
        <v>17.94462776184082</v>
      </c>
      <c r="L15">
        <v>0.23236720263957977</v>
      </c>
      <c r="M15" t="s">
        <v>50</v>
      </c>
      <c r="N15" t="s">
        <v>50</v>
      </c>
      <c r="O15" t="s">
        <v>50</v>
      </c>
      <c r="P15" t="s">
        <v>50</v>
      </c>
      <c r="Q15" t="s">
        <v>50</v>
      </c>
    </row>
    <row r="16" spans="1:22">
      <c r="A16" t="s">
        <v>66</v>
      </c>
      <c r="B16" t="s">
        <v>64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50</v>
      </c>
      <c r="I16" t="s">
        <v>50</v>
      </c>
      <c r="J16">
        <v>18.125644683837891</v>
      </c>
      <c r="K16">
        <v>17.94462776184082</v>
      </c>
      <c r="L16">
        <v>0.23236720263957977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</row>
    <row r="17" spans="1:17">
      <c r="A17" t="s">
        <v>67</v>
      </c>
      <c r="B17" t="s">
        <v>64</v>
      </c>
      <c r="C17" t="s">
        <v>21</v>
      </c>
      <c r="D17" t="s">
        <v>47</v>
      </c>
      <c r="E17" t="s">
        <v>48</v>
      </c>
      <c r="F17" t="s">
        <v>49</v>
      </c>
      <c r="G17">
        <v>1.001136302947998</v>
      </c>
      <c r="H17">
        <v>0.57139605283737183</v>
      </c>
      <c r="I17">
        <v>1.7540791034698486</v>
      </c>
      <c r="J17">
        <v>27.409801483154297</v>
      </c>
      <c r="K17">
        <v>27.889825820922852</v>
      </c>
      <c r="L17">
        <v>0.44806197285652161</v>
      </c>
      <c r="M17" t="s">
        <v>50</v>
      </c>
      <c r="N17">
        <v>9.9451961517333984</v>
      </c>
      <c r="O17">
        <v>0.29140695929527283</v>
      </c>
      <c r="P17" t="s">
        <v>68</v>
      </c>
      <c r="Q17">
        <v>1.001136306095171</v>
      </c>
    </row>
    <row r="18" spans="1:17">
      <c r="A18" t="s">
        <v>69</v>
      </c>
      <c r="B18" t="s">
        <v>64</v>
      </c>
      <c r="C18" t="s">
        <v>21</v>
      </c>
      <c r="D18" t="s">
        <v>47</v>
      </c>
      <c r="E18" t="s">
        <v>48</v>
      </c>
      <c r="F18" t="s">
        <v>49</v>
      </c>
      <c r="G18">
        <v>1.001136302947998</v>
      </c>
      <c r="H18">
        <v>0.57139605283737183</v>
      </c>
      <c r="I18">
        <v>1.7540791034698486</v>
      </c>
      <c r="J18">
        <v>27.962677001953125</v>
      </c>
      <c r="K18">
        <v>27.889825820922852</v>
      </c>
      <c r="L18">
        <v>0.44806197285652161</v>
      </c>
      <c r="M18" t="s">
        <v>50</v>
      </c>
      <c r="N18">
        <v>9.9451961517333984</v>
      </c>
      <c r="O18">
        <v>0.29140695929527283</v>
      </c>
      <c r="P18" t="s">
        <v>50</v>
      </c>
      <c r="Q18" t="s">
        <v>50</v>
      </c>
    </row>
    <row r="19" spans="1:17">
      <c r="A19" t="s">
        <v>70</v>
      </c>
      <c r="B19" t="s">
        <v>64</v>
      </c>
      <c r="C19" t="s">
        <v>21</v>
      </c>
      <c r="D19" t="s">
        <v>47</v>
      </c>
      <c r="E19" t="s">
        <v>48</v>
      </c>
      <c r="F19" t="s">
        <v>49</v>
      </c>
      <c r="G19">
        <v>1.001136302947998</v>
      </c>
      <c r="H19">
        <v>0.57139605283737183</v>
      </c>
      <c r="I19">
        <v>1.7540791034698486</v>
      </c>
      <c r="J19">
        <v>28.2969970703125</v>
      </c>
      <c r="K19">
        <v>27.889825820922852</v>
      </c>
      <c r="L19">
        <v>0.44806197285652161</v>
      </c>
      <c r="M19" t="s">
        <v>50</v>
      </c>
      <c r="N19">
        <v>9.9451961517333984</v>
      </c>
      <c r="O19">
        <v>0.29140695929527283</v>
      </c>
      <c r="P19" t="s">
        <v>50</v>
      </c>
      <c r="Q19" t="s">
        <v>50</v>
      </c>
    </row>
    <row r="20" spans="1:17">
      <c r="A20" t="s">
        <v>71</v>
      </c>
      <c r="B20" t="s">
        <v>72</v>
      </c>
      <c r="C20" t="s">
        <v>46</v>
      </c>
      <c r="D20" t="s">
        <v>47</v>
      </c>
      <c r="E20" t="s">
        <v>48</v>
      </c>
      <c r="F20" t="s">
        <v>49</v>
      </c>
      <c r="G20" t="s">
        <v>50</v>
      </c>
      <c r="H20" t="s">
        <v>50</v>
      </c>
      <c r="I20" t="s">
        <v>50</v>
      </c>
      <c r="J20">
        <v>17.369674682617188</v>
      </c>
      <c r="K20">
        <v>17.48687744140625</v>
      </c>
      <c r="L20">
        <v>0.19789822399616241</v>
      </c>
      <c r="M20" t="s">
        <v>50</v>
      </c>
      <c r="N20" t="s">
        <v>50</v>
      </c>
      <c r="O20" t="s">
        <v>50</v>
      </c>
      <c r="P20" t="s">
        <v>50</v>
      </c>
      <c r="Q20" t="s">
        <v>50</v>
      </c>
    </row>
    <row r="21" spans="1:17">
      <c r="A21" t="s">
        <v>73</v>
      </c>
      <c r="B21" t="s">
        <v>72</v>
      </c>
      <c r="C21" t="s">
        <v>46</v>
      </c>
      <c r="D21" t="s">
        <v>47</v>
      </c>
      <c r="E21" t="s">
        <v>48</v>
      </c>
      <c r="F21" t="s">
        <v>49</v>
      </c>
      <c r="G21" t="s">
        <v>50</v>
      </c>
      <c r="H21" t="s">
        <v>50</v>
      </c>
      <c r="I21" t="s">
        <v>50</v>
      </c>
      <c r="J21">
        <v>17.715364456176758</v>
      </c>
      <c r="K21">
        <v>17.48687744140625</v>
      </c>
      <c r="L21">
        <v>0.19789822399616241</v>
      </c>
      <c r="M21" t="s">
        <v>50</v>
      </c>
      <c r="N21" t="s">
        <v>50</v>
      </c>
      <c r="O21" t="s">
        <v>50</v>
      </c>
      <c r="P21" t="s">
        <v>50</v>
      </c>
      <c r="Q21" t="s">
        <v>50</v>
      </c>
    </row>
    <row r="22" spans="1:17">
      <c r="A22" t="s">
        <v>74</v>
      </c>
      <c r="B22" t="s">
        <v>72</v>
      </c>
      <c r="C22" t="s">
        <v>46</v>
      </c>
      <c r="D22" t="s">
        <v>47</v>
      </c>
      <c r="E22" t="s">
        <v>48</v>
      </c>
      <c r="F22" t="s">
        <v>49</v>
      </c>
      <c r="G22" t="s">
        <v>50</v>
      </c>
      <c r="H22" t="s">
        <v>50</v>
      </c>
      <c r="I22" t="s">
        <v>50</v>
      </c>
      <c r="J22">
        <v>17.375591278076172</v>
      </c>
      <c r="K22">
        <v>17.48687744140625</v>
      </c>
      <c r="L22">
        <v>0.19789822399616241</v>
      </c>
      <c r="M22" t="s">
        <v>50</v>
      </c>
      <c r="N22" t="s">
        <v>50</v>
      </c>
      <c r="O22" t="s">
        <v>50</v>
      </c>
      <c r="P22" t="s">
        <v>50</v>
      </c>
      <c r="Q22" t="s">
        <v>50</v>
      </c>
    </row>
    <row r="23" spans="1:17">
      <c r="A23" t="s">
        <v>75</v>
      </c>
      <c r="B23" t="s">
        <v>72</v>
      </c>
      <c r="C23" t="s">
        <v>21</v>
      </c>
      <c r="D23" t="s">
        <v>47</v>
      </c>
      <c r="E23" t="s">
        <v>48</v>
      </c>
      <c r="F23" t="s">
        <v>49</v>
      </c>
      <c r="G23">
        <v>0.46242386102676392</v>
      </c>
      <c r="H23">
        <v>0.31539854407310486</v>
      </c>
      <c r="I23">
        <v>0.67798614501953125</v>
      </c>
      <c r="J23">
        <v>28.869485855102539</v>
      </c>
      <c r="K23">
        <v>28.546422958374023</v>
      </c>
      <c r="L23">
        <v>0.28184413909912109</v>
      </c>
      <c r="M23" t="s">
        <v>50</v>
      </c>
      <c r="N23">
        <v>11.05954647064209</v>
      </c>
      <c r="O23">
        <v>0.1988297700881958</v>
      </c>
      <c r="P23" t="s">
        <v>76</v>
      </c>
      <c r="Q23">
        <v>0.46242385722585594</v>
      </c>
    </row>
    <row r="24" spans="1:17">
      <c r="A24" t="s">
        <v>77</v>
      </c>
      <c r="B24" t="s">
        <v>72</v>
      </c>
      <c r="C24" t="s">
        <v>21</v>
      </c>
      <c r="D24" t="s">
        <v>47</v>
      </c>
      <c r="E24" t="s">
        <v>48</v>
      </c>
      <c r="F24" t="s">
        <v>49</v>
      </c>
      <c r="G24">
        <v>0.46242386102676392</v>
      </c>
      <c r="H24">
        <v>0.31539854407310486</v>
      </c>
      <c r="I24">
        <v>0.67798614501953125</v>
      </c>
      <c r="J24">
        <v>28.418939590454102</v>
      </c>
      <c r="K24">
        <v>28.546422958374023</v>
      </c>
      <c r="L24">
        <v>0.28184413909912109</v>
      </c>
      <c r="M24" t="s">
        <v>50</v>
      </c>
      <c r="N24">
        <v>11.05954647064209</v>
      </c>
      <c r="O24">
        <v>0.1988297700881958</v>
      </c>
      <c r="P24" t="s">
        <v>50</v>
      </c>
      <c r="Q24" t="s">
        <v>50</v>
      </c>
    </row>
    <row r="25" spans="1:17">
      <c r="A25" t="s">
        <v>78</v>
      </c>
      <c r="B25" t="s">
        <v>72</v>
      </c>
      <c r="C25" t="s">
        <v>21</v>
      </c>
      <c r="D25" t="s">
        <v>47</v>
      </c>
      <c r="E25" t="s">
        <v>48</v>
      </c>
      <c r="F25" t="s">
        <v>49</v>
      </c>
      <c r="G25">
        <v>0.46242386102676392</v>
      </c>
      <c r="H25">
        <v>0.31539854407310486</v>
      </c>
      <c r="I25">
        <v>0.67798614501953125</v>
      </c>
      <c r="J25">
        <v>28.350845336914063</v>
      </c>
      <c r="K25">
        <v>28.546422958374023</v>
      </c>
      <c r="L25">
        <v>0.28184413909912109</v>
      </c>
      <c r="M25" t="s">
        <v>50</v>
      </c>
      <c r="N25">
        <v>11.05954647064209</v>
      </c>
      <c r="O25">
        <v>0.1988297700881958</v>
      </c>
      <c r="P25" t="s">
        <v>50</v>
      </c>
      <c r="Q25" t="s">
        <v>50</v>
      </c>
    </row>
    <row r="26" spans="1:17">
      <c r="A26" t="s">
        <v>79</v>
      </c>
      <c r="B26" t="s">
        <v>80</v>
      </c>
      <c r="C26" t="s">
        <v>46</v>
      </c>
      <c r="D26" t="s">
        <v>47</v>
      </c>
      <c r="E26" t="s">
        <v>48</v>
      </c>
      <c r="F26" t="s">
        <v>49</v>
      </c>
      <c r="G26" t="s">
        <v>50</v>
      </c>
      <c r="H26" t="s">
        <v>50</v>
      </c>
      <c r="I26" t="s">
        <v>50</v>
      </c>
      <c r="J26">
        <v>17.872993469238281</v>
      </c>
      <c r="K26">
        <v>16.553657531738281</v>
      </c>
      <c r="L26">
        <v>1.2443450689315796</v>
      </c>
      <c r="M26" t="s">
        <v>50</v>
      </c>
      <c r="N26" t="s">
        <v>50</v>
      </c>
      <c r="O26" t="s">
        <v>50</v>
      </c>
      <c r="P26" t="s">
        <v>50</v>
      </c>
      <c r="Q26" t="s">
        <v>50</v>
      </c>
    </row>
    <row r="27" spans="1:17">
      <c r="A27" t="s">
        <v>81</v>
      </c>
      <c r="B27" t="s">
        <v>80</v>
      </c>
      <c r="C27" t="s">
        <v>46</v>
      </c>
      <c r="D27" t="s">
        <v>47</v>
      </c>
      <c r="E27" t="s">
        <v>48</v>
      </c>
      <c r="F27" t="s">
        <v>49</v>
      </c>
      <c r="G27" t="s">
        <v>50</v>
      </c>
      <c r="H27" t="s">
        <v>50</v>
      </c>
      <c r="I27" t="s">
        <v>50</v>
      </c>
      <c r="J27">
        <v>15.401131629943848</v>
      </c>
      <c r="K27">
        <v>16.553657531738281</v>
      </c>
      <c r="L27">
        <v>1.2443450689315796</v>
      </c>
      <c r="M27" t="s">
        <v>50</v>
      </c>
      <c r="N27" t="s">
        <v>50</v>
      </c>
      <c r="O27" t="s">
        <v>50</v>
      </c>
      <c r="P27" t="s">
        <v>50</v>
      </c>
      <c r="Q27" t="s">
        <v>50</v>
      </c>
    </row>
    <row r="28" spans="1:17">
      <c r="A28" t="s">
        <v>82</v>
      </c>
      <c r="B28" t="s">
        <v>80</v>
      </c>
      <c r="C28" t="s">
        <v>46</v>
      </c>
      <c r="D28" t="s">
        <v>47</v>
      </c>
      <c r="E28" t="s">
        <v>48</v>
      </c>
      <c r="F28" t="s">
        <v>49</v>
      </c>
      <c r="G28" t="s">
        <v>50</v>
      </c>
      <c r="H28" t="s">
        <v>50</v>
      </c>
      <c r="I28" t="s">
        <v>50</v>
      </c>
      <c r="J28">
        <v>16.386846542358398</v>
      </c>
      <c r="K28">
        <v>16.553657531738281</v>
      </c>
      <c r="L28">
        <v>1.2443450689315796</v>
      </c>
      <c r="M28" t="s">
        <v>50</v>
      </c>
      <c r="N28" t="s">
        <v>50</v>
      </c>
      <c r="O28" t="s">
        <v>50</v>
      </c>
      <c r="P28" t="s">
        <v>50</v>
      </c>
      <c r="Q28" t="s">
        <v>50</v>
      </c>
    </row>
    <row r="29" spans="1:17">
      <c r="A29" t="s">
        <v>83</v>
      </c>
      <c r="B29" t="s">
        <v>80</v>
      </c>
      <c r="C29" t="s">
        <v>21</v>
      </c>
      <c r="D29" t="s">
        <v>47</v>
      </c>
      <c r="E29" t="s">
        <v>48</v>
      </c>
      <c r="F29" t="s">
        <v>49</v>
      </c>
      <c r="G29">
        <v>0.99909895658493042</v>
      </c>
      <c r="H29">
        <v>0.23240485787391663</v>
      </c>
      <c r="I29">
        <v>4.2950859069824219</v>
      </c>
      <c r="J29">
        <v>26.060003280639648</v>
      </c>
      <c r="K29">
        <v>26.501792907714844</v>
      </c>
      <c r="L29">
        <v>0.41759270429611206</v>
      </c>
      <c r="M29" t="s">
        <v>50</v>
      </c>
      <c r="N29">
        <v>9.9481353759765625</v>
      </c>
      <c r="O29">
        <v>0.75779908895492554</v>
      </c>
      <c r="P29" t="s">
        <v>84</v>
      </c>
      <c r="Q29">
        <v>0.999</v>
      </c>
    </row>
    <row r="30" spans="1:17">
      <c r="A30" t="s">
        <v>85</v>
      </c>
      <c r="B30" t="s">
        <v>80</v>
      </c>
      <c r="C30" t="s">
        <v>21</v>
      </c>
      <c r="D30" t="s">
        <v>47</v>
      </c>
      <c r="E30" t="s">
        <v>48</v>
      </c>
      <c r="F30" t="s">
        <v>49</v>
      </c>
      <c r="G30">
        <v>0.99909895658493042</v>
      </c>
      <c r="H30">
        <v>0.23240485787391663</v>
      </c>
      <c r="I30">
        <v>4.2950859069824219</v>
      </c>
      <c r="J30">
        <v>26.555353164672852</v>
      </c>
      <c r="K30">
        <v>26.501792907714844</v>
      </c>
      <c r="L30">
        <v>0.41759270429611206</v>
      </c>
      <c r="M30" t="s">
        <v>50</v>
      </c>
      <c r="N30">
        <v>9.9481353759765625</v>
      </c>
      <c r="O30">
        <v>0.75779908895492554</v>
      </c>
      <c r="P30" t="s">
        <v>50</v>
      </c>
      <c r="Q30" t="s">
        <v>50</v>
      </c>
    </row>
    <row r="31" spans="1:17">
      <c r="A31" t="s">
        <v>86</v>
      </c>
      <c r="B31" t="s">
        <v>80</v>
      </c>
      <c r="C31" t="s">
        <v>21</v>
      </c>
      <c r="D31" t="s">
        <v>47</v>
      </c>
      <c r="E31" t="s">
        <v>48</v>
      </c>
      <c r="F31" t="s">
        <v>49</v>
      </c>
      <c r="G31">
        <v>0.99909895658493042</v>
      </c>
      <c r="H31">
        <v>0.23240485787391663</v>
      </c>
      <c r="I31">
        <v>4.2950859069824219</v>
      </c>
      <c r="J31">
        <v>26.890020370483398</v>
      </c>
      <c r="K31">
        <v>26.501792907714844</v>
      </c>
      <c r="L31">
        <v>0.41759270429611206</v>
      </c>
      <c r="M31" t="s">
        <v>50</v>
      </c>
      <c r="N31">
        <v>9.9481353759765625</v>
      </c>
      <c r="O31">
        <v>0.75779908895492554</v>
      </c>
      <c r="P31" t="s">
        <v>50</v>
      </c>
      <c r="Q31" t="s">
        <v>50</v>
      </c>
    </row>
    <row r="32" spans="1:17">
      <c r="A32" t="s">
        <v>87</v>
      </c>
      <c r="B32" t="s">
        <v>88</v>
      </c>
      <c r="C32" t="s">
        <v>46</v>
      </c>
      <c r="D32" t="s">
        <v>47</v>
      </c>
      <c r="E32" t="s">
        <v>48</v>
      </c>
      <c r="F32" t="s">
        <v>49</v>
      </c>
      <c r="G32" t="s">
        <v>50</v>
      </c>
      <c r="H32" t="s">
        <v>50</v>
      </c>
      <c r="I32" t="s">
        <v>50</v>
      </c>
      <c r="J32">
        <v>17.122461318969727</v>
      </c>
      <c r="K32">
        <v>17.152923583984375</v>
      </c>
      <c r="L32">
        <v>2.777501568198204E-2</v>
      </c>
      <c r="M32" t="s">
        <v>50</v>
      </c>
      <c r="N32" t="s">
        <v>50</v>
      </c>
      <c r="O32" t="s">
        <v>50</v>
      </c>
      <c r="P32" t="s">
        <v>50</v>
      </c>
      <c r="Q32" t="s">
        <v>50</v>
      </c>
    </row>
    <row r="33" spans="1:17">
      <c r="A33" t="s">
        <v>89</v>
      </c>
      <c r="B33" t="s">
        <v>88</v>
      </c>
      <c r="C33" t="s">
        <v>46</v>
      </c>
      <c r="D33" t="s">
        <v>47</v>
      </c>
      <c r="E33" t="s">
        <v>48</v>
      </c>
      <c r="F33" t="s">
        <v>49</v>
      </c>
      <c r="G33" t="s">
        <v>50</v>
      </c>
      <c r="H33" t="s">
        <v>50</v>
      </c>
      <c r="I33" t="s">
        <v>50</v>
      </c>
      <c r="J33">
        <v>17.176841735839844</v>
      </c>
      <c r="K33">
        <v>17.152923583984375</v>
      </c>
      <c r="L33">
        <v>2.777501568198204E-2</v>
      </c>
      <c r="M33" t="s">
        <v>50</v>
      </c>
      <c r="N33" t="s">
        <v>50</v>
      </c>
      <c r="O33" t="s">
        <v>50</v>
      </c>
      <c r="P33" t="s">
        <v>50</v>
      </c>
      <c r="Q33" t="s">
        <v>50</v>
      </c>
    </row>
    <row r="34" spans="1:17">
      <c r="A34" t="s">
        <v>90</v>
      </c>
      <c r="B34" t="s">
        <v>88</v>
      </c>
      <c r="C34" t="s">
        <v>46</v>
      </c>
      <c r="D34" t="s">
        <v>47</v>
      </c>
      <c r="E34" t="s">
        <v>48</v>
      </c>
      <c r="F34" t="s">
        <v>49</v>
      </c>
      <c r="G34" t="s">
        <v>50</v>
      </c>
      <c r="H34" t="s">
        <v>50</v>
      </c>
      <c r="I34" t="s">
        <v>50</v>
      </c>
      <c r="J34">
        <v>17.15947151184082</v>
      </c>
      <c r="K34">
        <v>17.152923583984375</v>
      </c>
      <c r="L34">
        <v>2.777501568198204E-2</v>
      </c>
      <c r="M34" t="s">
        <v>50</v>
      </c>
      <c r="N34" t="s">
        <v>50</v>
      </c>
      <c r="O34" t="s">
        <v>50</v>
      </c>
      <c r="P34" t="s">
        <v>50</v>
      </c>
      <c r="Q34" t="s">
        <v>50</v>
      </c>
    </row>
    <row r="35" spans="1:17">
      <c r="A35" t="s">
        <v>91</v>
      </c>
      <c r="B35" t="s">
        <v>88</v>
      </c>
      <c r="C35" t="s">
        <v>21</v>
      </c>
      <c r="D35" t="s">
        <v>47</v>
      </c>
      <c r="E35" t="s">
        <v>48</v>
      </c>
      <c r="F35" t="s">
        <v>49</v>
      </c>
      <c r="G35">
        <v>0.3634071946144104</v>
      </c>
      <c r="H35">
        <v>0.34350204467773438</v>
      </c>
      <c r="I35">
        <v>0.3844657838344574</v>
      </c>
      <c r="J35">
        <v>28.543739318847656</v>
      </c>
      <c r="K35">
        <v>28.560098648071289</v>
      </c>
      <c r="L35">
        <v>4.2412944138050079E-2</v>
      </c>
      <c r="M35" t="s">
        <v>50</v>
      </c>
      <c r="N35">
        <v>11.40717601776123</v>
      </c>
      <c r="O35">
        <v>2.9270628467202187E-2</v>
      </c>
      <c r="P35" t="s">
        <v>92</v>
      </c>
      <c r="Q35">
        <v>0.36340719892510154</v>
      </c>
    </row>
    <row r="36" spans="1:17">
      <c r="A36" t="s">
        <v>93</v>
      </c>
      <c r="B36" t="s">
        <v>88</v>
      </c>
      <c r="C36" t="s">
        <v>21</v>
      </c>
      <c r="D36" t="s">
        <v>47</v>
      </c>
      <c r="E36" t="s">
        <v>48</v>
      </c>
      <c r="F36" t="s">
        <v>49</v>
      </c>
      <c r="G36">
        <v>0.3634071946144104</v>
      </c>
      <c r="H36">
        <v>0.34350204467773438</v>
      </c>
      <c r="I36">
        <v>0.3844657838344574</v>
      </c>
      <c r="J36">
        <v>28.528305053710938</v>
      </c>
      <c r="K36">
        <v>28.560098648071289</v>
      </c>
      <c r="L36">
        <v>4.2412944138050079E-2</v>
      </c>
      <c r="M36" t="s">
        <v>50</v>
      </c>
      <c r="N36">
        <v>11.40717601776123</v>
      </c>
      <c r="O36">
        <v>2.9270628467202187E-2</v>
      </c>
      <c r="P36" t="s">
        <v>50</v>
      </c>
      <c r="Q36" t="s">
        <v>50</v>
      </c>
    </row>
    <row r="37" spans="1:17">
      <c r="A37" t="s">
        <v>94</v>
      </c>
      <c r="B37" t="s">
        <v>88</v>
      </c>
      <c r="C37" t="s">
        <v>21</v>
      </c>
      <c r="D37" t="s">
        <v>47</v>
      </c>
      <c r="E37" t="s">
        <v>48</v>
      </c>
      <c r="F37" t="s">
        <v>49</v>
      </c>
      <c r="G37">
        <v>0.3634071946144104</v>
      </c>
      <c r="H37">
        <v>0.34350204467773438</v>
      </c>
      <c r="I37">
        <v>0.3844657838344574</v>
      </c>
      <c r="J37">
        <v>28.608257293701172</v>
      </c>
      <c r="K37">
        <v>28.560098648071289</v>
      </c>
      <c r="L37">
        <v>4.2412944138050079E-2</v>
      </c>
      <c r="M37" t="s">
        <v>50</v>
      </c>
      <c r="N37">
        <v>11.40717601776123</v>
      </c>
      <c r="O37">
        <v>2.9270628467202187E-2</v>
      </c>
      <c r="P37" t="s">
        <v>50</v>
      </c>
      <c r="Q37" t="s">
        <v>50</v>
      </c>
    </row>
    <row r="38" spans="1:17">
      <c r="A38" t="s">
        <v>95</v>
      </c>
      <c r="B38" t="s">
        <v>50</v>
      </c>
      <c r="C38" t="s">
        <v>46</v>
      </c>
      <c r="D38" t="s">
        <v>96</v>
      </c>
      <c r="E38" t="s">
        <v>48</v>
      </c>
      <c r="F38" t="s">
        <v>49</v>
      </c>
      <c r="G38" t="s">
        <v>50</v>
      </c>
      <c r="H38" t="s">
        <v>50</v>
      </c>
      <c r="I38" t="s">
        <v>50</v>
      </c>
      <c r="J38">
        <v>35.7803955078125</v>
      </c>
      <c r="K38">
        <v>35.7803955078125</v>
      </c>
      <c r="L38" t="s">
        <v>50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</row>
    <row r="39" spans="1:17">
      <c r="A39" t="s">
        <v>97</v>
      </c>
      <c r="B39" t="s">
        <v>50</v>
      </c>
      <c r="C39" t="s">
        <v>21</v>
      </c>
      <c r="D39" t="s">
        <v>96</v>
      </c>
      <c r="E39" t="s">
        <v>48</v>
      </c>
      <c r="F39" t="s">
        <v>49</v>
      </c>
      <c r="G39" t="s">
        <v>50</v>
      </c>
      <c r="H39" t="s">
        <v>50</v>
      </c>
      <c r="I39" t="s">
        <v>50</v>
      </c>
      <c r="J39">
        <v>36.948707580566406</v>
      </c>
      <c r="K39">
        <v>36.948707580566406</v>
      </c>
      <c r="L39" t="s">
        <v>50</v>
      </c>
      <c r="M39" t="s">
        <v>50</v>
      </c>
      <c r="N39" t="s">
        <v>50</v>
      </c>
      <c r="O39" t="s">
        <v>50</v>
      </c>
      <c r="P39" t="s">
        <v>50</v>
      </c>
      <c r="Q39" t="s">
        <v>50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10" sqref="A10"/>
    </sheetView>
  </sheetViews>
  <sheetFormatPr defaultRowHeight="15"/>
  <cols>
    <col min="3" max="3" width="12.7109375" customWidth="1"/>
  </cols>
  <sheetData>
    <row r="1" spans="1:4">
      <c r="B1" t="s">
        <v>104</v>
      </c>
      <c r="C1" t="s">
        <v>105</v>
      </c>
      <c r="D1" t="s">
        <v>106</v>
      </c>
    </row>
    <row r="2" spans="1:4">
      <c r="B2">
        <v>0.33989999999999998</v>
      </c>
      <c r="C2">
        <v>0.20030000000000001</v>
      </c>
      <c r="D2">
        <v>0.219</v>
      </c>
    </row>
    <row r="3" spans="1:4">
      <c r="B3">
        <v>0.33760000000000001</v>
      </c>
      <c r="C3">
        <v>0.18970000000000001</v>
      </c>
      <c r="D3">
        <v>0.21640000000000001</v>
      </c>
    </row>
    <row r="4" spans="1:4">
      <c r="B4">
        <v>0.3281</v>
      </c>
      <c r="C4">
        <v>0.19270000000000001</v>
      </c>
      <c r="D4">
        <v>0.21279999999999999</v>
      </c>
    </row>
    <row r="5" spans="1:4">
      <c r="A5" t="s">
        <v>19</v>
      </c>
      <c r="B5">
        <v>3.5240585769999999</v>
      </c>
      <c r="C5">
        <v>2.0638075310000001</v>
      </c>
      <c r="D5">
        <v>2.2594142260000001</v>
      </c>
    </row>
    <row r="6" spans="1:4">
      <c r="A6" t="s">
        <v>107</v>
      </c>
      <c r="B6">
        <v>3.5</v>
      </c>
      <c r="C6">
        <v>1.95292887</v>
      </c>
      <c r="D6">
        <v>2.2322175729999998</v>
      </c>
    </row>
    <row r="7" spans="1:4">
      <c r="B7">
        <v>3.4006276149999999</v>
      </c>
      <c r="C7">
        <v>1.9843096229999999</v>
      </c>
      <c r="D7">
        <v>2.1945606689999999</v>
      </c>
    </row>
    <row r="8" spans="1:4">
      <c r="A8" t="s">
        <v>19</v>
      </c>
      <c r="B8">
        <v>3.4748953970000001</v>
      </c>
      <c r="C8">
        <v>2.0003486750000001</v>
      </c>
      <c r="D8">
        <v>2.2287308229999998</v>
      </c>
    </row>
    <row r="9" spans="1:4">
      <c r="A9" t="s">
        <v>117</v>
      </c>
      <c r="B9">
        <v>6.5433030000000003E-2</v>
      </c>
      <c r="C9">
        <v>5.7152933000000003E-2</v>
      </c>
      <c r="D9">
        <v>3.2567069999999997E-2</v>
      </c>
    </row>
    <row r="10" spans="1:4">
      <c r="A10" t="s">
        <v>257</v>
      </c>
      <c r="B10">
        <v>6.7805613871192206E-4</v>
      </c>
      <c r="D10">
        <v>2.592647127388606E-4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0" sqref="A10"/>
    </sheetView>
  </sheetViews>
  <sheetFormatPr defaultRowHeight="15"/>
  <cols>
    <col min="2" max="2" width="12.28515625" customWidth="1"/>
    <col min="3" max="3" width="16.42578125" customWidth="1"/>
    <col min="4" max="4" width="15.85546875" customWidth="1"/>
  </cols>
  <sheetData>
    <row r="1" spans="1:4">
      <c r="B1" t="s">
        <v>109</v>
      </c>
      <c r="C1" t="s">
        <v>110</v>
      </c>
      <c r="D1" t="s">
        <v>111</v>
      </c>
    </row>
    <row r="2" spans="1:4">
      <c r="B2">
        <v>0.62940086473131562</v>
      </c>
      <c r="C2">
        <v>0.16316324274243371</v>
      </c>
      <c r="D2">
        <v>0.39827452229771465</v>
      </c>
    </row>
    <row r="3" spans="1:4">
      <c r="B3">
        <v>0.68120504490426192</v>
      </c>
      <c r="C3">
        <v>9.9404252007412083E-2</v>
      </c>
      <c r="D3">
        <v>0.40624439617047564</v>
      </c>
    </row>
    <row r="4" spans="1:4">
      <c r="B4">
        <v>0.66526529715873994</v>
      </c>
      <c r="C4">
        <v>7.9479567016677008E-2</v>
      </c>
      <c r="D4">
        <v>0.33053059419394698</v>
      </c>
    </row>
    <row r="5" spans="1:4">
      <c r="A5" t="s">
        <v>19</v>
      </c>
      <c r="B5">
        <v>0.65862373559810583</v>
      </c>
    </row>
    <row r="6" spans="1:4">
      <c r="A6" t="s">
        <v>107</v>
      </c>
      <c r="B6">
        <v>0.95563039487661894</v>
      </c>
      <c r="C6">
        <v>0.24773361911071368</v>
      </c>
      <c r="D6">
        <v>0.6047072070279681</v>
      </c>
    </row>
    <row r="7" spans="1:4">
      <c r="B7">
        <v>1.0342855921110008</v>
      </c>
      <c r="C7">
        <v>0.15092722288967611</v>
      </c>
      <c r="D7">
        <v>0.61680800660248847</v>
      </c>
    </row>
    <row r="8" spans="1:4">
      <c r="B8">
        <v>1.0100839929619603</v>
      </c>
      <c r="C8">
        <v>0.12067522348446931</v>
      </c>
      <c r="D8">
        <v>0.50185041036320222</v>
      </c>
    </row>
    <row r="9" spans="1:4">
      <c r="A9" t="s">
        <v>19</v>
      </c>
      <c r="B9">
        <v>0.99999999331652667</v>
      </c>
      <c r="C9">
        <v>0.17311202182828636</v>
      </c>
      <c r="D9">
        <v>0.5744552079978863</v>
      </c>
    </row>
    <row r="10" spans="1:4">
      <c r="A10" t="s">
        <v>117</v>
      </c>
      <c r="B10">
        <v>4.028554703155595E-2</v>
      </c>
      <c r="C10">
        <v>6.6370798946063111E-2</v>
      </c>
      <c r="D10">
        <v>6.316802844213E-2</v>
      </c>
    </row>
    <row r="11" spans="1:4">
      <c r="A11" t="s">
        <v>108</v>
      </c>
      <c r="B11">
        <v>5.1415132752863218E-3</v>
      </c>
      <c r="D11">
        <v>1.1283827971083902E-2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L23"/>
  <sheetViews>
    <sheetView tabSelected="1" workbookViewId="0">
      <selection activeCell="G21" sqref="G21"/>
    </sheetView>
  </sheetViews>
  <sheetFormatPr defaultRowHeight="15"/>
  <sheetData>
    <row r="10" spans="2:12" ht="30">
      <c r="B10" s="12" t="s">
        <v>259</v>
      </c>
      <c r="C10" s="12"/>
      <c r="D10" s="12"/>
      <c r="E10" s="12" t="s">
        <v>260</v>
      </c>
      <c r="F10" s="12"/>
      <c r="G10" s="12"/>
      <c r="H10" s="12" t="s">
        <v>261</v>
      </c>
      <c r="I10" s="12"/>
      <c r="J10" s="12"/>
      <c r="K10" s="12" t="s">
        <v>233</v>
      </c>
      <c r="L10" s="12"/>
    </row>
    <row r="11" spans="2:12" ht="30">
      <c r="B11" s="12" t="s">
        <v>262</v>
      </c>
      <c r="C11" s="12" t="s">
        <v>263</v>
      </c>
      <c r="D11" s="12"/>
      <c r="E11" s="12" t="s">
        <v>262</v>
      </c>
      <c r="F11" s="12" t="s">
        <v>263</v>
      </c>
      <c r="G11" s="12"/>
      <c r="H11" s="12" t="s">
        <v>262</v>
      </c>
      <c r="I11" s="12" t="s">
        <v>263</v>
      </c>
      <c r="J11" s="12"/>
      <c r="K11" s="12" t="s">
        <v>19</v>
      </c>
      <c r="L11" s="12" t="s">
        <v>264</v>
      </c>
    </row>
    <row r="12" spans="2:12">
      <c r="B12" s="12">
        <v>1</v>
      </c>
      <c r="C12" s="12">
        <v>-6.5989620000000002</v>
      </c>
      <c r="D12" s="12">
        <v>0</v>
      </c>
      <c r="E12" s="12">
        <v>1</v>
      </c>
      <c r="F12" s="12">
        <v>-6.5510270000000004</v>
      </c>
      <c r="G12" s="12">
        <v>0</v>
      </c>
      <c r="H12" s="12">
        <v>1</v>
      </c>
      <c r="I12" s="12">
        <v>-6.3203069999999997</v>
      </c>
      <c r="J12" s="12">
        <v>0</v>
      </c>
      <c r="K12" s="12"/>
      <c r="L12" s="12"/>
    </row>
    <row r="13" spans="2:12">
      <c r="B13" s="12">
        <v>1</v>
      </c>
      <c r="C13" s="12">
        <v>-11.49963</v>
      </c>
      <c r="D13" s="12">
        <v>3.2671092000000002</v>
      </c>
      <c r="E13" s="12">
        <v>1</v>
      </c>
      <c r="F13" s="12">
        <v>-10.9672</v>
      </c>
      <c r="G13" s="12">
        <v>2.9441164</v>
      </c>
      <c r="H13" s="12">
        <v>1</v>
      </c>
      <c r="I13" s="12">
        <v>-10.87148</v>
      </c>
      <c r="J13" s="12">
        <v>3.0341119999999999</v>
      </c>
      <c r="K13" s="12">
        <v>3.0817792000000002</v>
      </c>
      <c r="L13" s="12">
        <v>0.1666889</v>
      </c>
    </row>
    <row r="14" spans="2:1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2:12" ht="45">
      <c r="B15" s="12" t="s">
        <v>265</v>
      </c>
      <c r="C15" s="12"/>
      <c r="D15" s="12"/>
      <c r="E15" s="12" t="s">
        <v>266</v>
      </c>
      <c r="F15" s="12"/>
      <c r="G15" s="12"/>
      <c r="H15" s="12" t="s">
        <v>267</v>
      </c>
      <c r="I15" s="12"/>
      <c r="J15" s="12"/>
      <c r="K15" s="12"/>
      <c r="L15" s="12"/>
    </row>
    <row r="16" spans="2:12" ht="30">
      <c r="B16" s="12" t="s">
        <v>262</v>
      </c>
      <c r="C16" s="12" t="s">
        <v>263</v>
      </c>
      <c r="D16" s="12"/>
      <c r="E16" s="12" t="s">
        <v>262</v>
      </c>
      <c r="F16" s="12" t="s">
        <v>263</v>
      </c>
      <c r="G16" s="12"/>
      <c r="H16" s="12" t="s">
        <v>262</v>
      </c>
      <c r="I16" s="12" t="s">
        <v>263</v>
      </c>
      <c r="J16" s="12"/>
      <c r="K16" s="12" t="s">
        <v>19</v>
      </c>
      <c r="L16" s="12" t="s">
        <v>264</v>
      </c>
    </row>
    <row r="17" spans="2:12">
      <c r="B17" s="12">
        <v>1</v>
      </c>
      <c r="C17" s="12">
        <v>-5.9009260000000001</v>
      </c>
      <c r="D17" s="12">
        <v>0</v>
      </c>
      <c r="E17" s="12">
        <v>1</v>
      </c>
      <c r="F17" s="12">
        <v>-6.6287130000000003</v>
      </c>
      <c r="G17" s="12">
        <v>0</v>
      </c>
      <c r="H17" s="12">
        <v>1</v>
      </c>
      <c r="I17" s="12">
        <v>-5.4168580000000004</v>
      </c>
      <c r="J17" s="12">
        <v>0</v>
      </c>
      <c r="K17" s="12"/>
      <c r="L17" s="12"/>
    </row>
    <row r="18" spans="2:12">
      <c r="B18" s="12">
        <v>1</v>
      </c>
      <c r="C18" s="12">
        <v>-11.64547</v>
      </c>
      <c r="D18" s="12">
        <v>3.8296972999999999</v>
      </c>
      <c r="E18" s="12">
        <v>1</v>
      </c>
      <c r="F18" s="12">
        <v>-12.20589</v>
      </c>
      <c r="G18" s="12">
        <v>3.7181209000000002</v>
      </c>
      <c r="H18" s="12">
        <v>1</v>
      </c>
      <c r="I18" s="12">
        <v>-11.4283</v>
      </c>
      <c r="J18" s="12">
        <v>4.0076277999999999</v>
      </c>
      <c r="K18" s="12">
        <v>3.8518153000000002</v>
      </c>
      <c r="L18" s="12">
        <v>0.14601529999999999</v>
      </c>
    </row>
    <row r="22" spans="2:12">
      <c r="B22" t="s">
        <v>257</v>
      </c>
    </row>
    <row r="23" spans="2:12">
      <c r="B23">
        <v>4.0553661377125657E-3</v>
      </c>
    </row>
  </sheetData>
  <pageMargins left="0.7" right="0.7" top="0.75" bottom="0.75" header="0.3" footer="0.3"/>
  <pageSetup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2" sqref="A12"/>
    </sheetView>
  </sheetViews>
  <sheetFormatPr defaultRowHeight="15"/>
  <sheetData>
    <row r="1" spans="1:3" ht="30">
      <c r="A1" s="12"/>
      <c r="B1" s="12" t="s">
        <v>99</v>
      </c>
      <c r="C1" s="12" t="s">
        <v>124</v>
      </c>
    </row>
    <row r="2" spans="1:3">
      <c r="A2" s="12"/>
      <c r="B2" s="12"/>
      <c r="C2" s="12"/>
    </row>
    <row r="3" spans="1:3">
      <c r="A3" s="12"/>
      <c r="B3" s="12"/>
      <c r="C3" s="12"/>
    </row>
    <row r="4" spans="1:3">
      <c r="A4" s="12"/>
      <c r="B4" s="12">
        <v>2.5993723900000001</v>
      </c>
      <c r="C4" s="12">
        <v>1.8138075300000001</v>
      </c>
    </row>
    <row r="5" spans="1:3">
      <c r="A5" s="12"/>
      <c r="B5" s="12">
        <v>2.3755230100000002</v>
      </c>
      <c r="C5" s="12">
        <v>1.7845188299999999</v>
      </c>
    </row>
    <row r="6" spans="1:3">
      <c r="A6" s="12" t="s">
        <v>113</v>
      </c>
      <c r="B6" s="12">
        <v>2.4874477000000002</v>
      </c>
      <c r="C6" s="12">
        <v>1.7991631800000001</v>
      </c>
    </row>
    <row r="7" spans="1:3">
      <c r="A7" s="12"/>
      <c r="B7" s="12"/>
      <c r="C7" s="12"/>
    </row>
    <row r="8" spans="1:3">
      <c r="A8" s="12"/>
      <c r="B8" s="12"/>
      <c r="C8" s="12"/>
    </row>
    <row r="9" spans="1:3" ht="30">
      <c r="A9" s="12" t="s">
        <v>126</v>
      </c>
      <c r="B9" s="12">
        <v>1.04499579</v>
      </c>
      <c r="C9" s="12">
        <v>0.72918419000000001</v>
      </c>
    </row>
    <row r="10" spans="1:3">
      <c r="A10" s="12"/>
      <c r="B10" s="12">
        <v>0.95500419999999997</v>
      </c>
      <c r="C10" s="12">
        <v>0.71740959000000004</v>
      </c>
    </row>
    <row r="11" spans="1:3">
      <c r="A11" s="12" t="s">
        <v>19</v>
      </c>
      <c r="B11" s="12">
        <v>1</v>
      </c>
      <c r="C11" s="12">
        <v>0.72329688999999997</v>
      </c>
    </row>
    <row r="12" spans="1:3">
      <c r="A12" s="12" t="s">
        <v>117</v>
      </c>
      <c r="B12" s="12">
        <v>6.3633659999999995E-2</v>
      </c>
      <c r="C12" s="12">
        <v>8.3259000000000007E-3</v>
      </c>
    </row>
  </sheetData>
  <pageMargins left="0.7" right="0.7" top="0.75" bottom="0.75" header="0.3" footer="0.3"/>
  <pageSetup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RowHeight="15"/>
  <sheetData>
    <row r="1" spans="1:3">
      <c r="B1" t="s">
        <v>99</v>
      </c>
      <c r="C1" t="s">
        <v>124</v>
      </c>
    </row>
    <row r="2" spans="1:3">
      <c r="B2">
        <v>6.4000000000000003E-3</v>
      </c>
      <c r="C2">
        <v>6.0000000000000001E-3</v>
      </c>
    </row>
    <row r="3" spans="1:3">
      <c r="B3">
        <v>7.3000000000000001E-3</v>
      </c>
      <c r="C3">
        <v>6.0000000000000001E-3</v>
      </c>
    </row>
    <row r="4" spans="1:3">
      <c r="B4">
        <v>6.4000000000000003E-3</v>
      </c>
      <c r="C4">
        <v>5.0000000000000001E-3</v>
      </c>
    </row>
    <row r="5" spans="1:3">
      <c r="A5" t="s">
        <v>19</v>
      </c>
      <c r="B5">
        <v>6.7000000000000002E-3</v>
      </c>
    </row>
    <row r="7" spans="1:3">
      <c r="A7" t="s">
        <v>125</v>
      </c>
      <c r="B7">
        <v>0.955223881</v>
      </c>
      <c r="C7">
        <v>0.89552238799999995</v>
      </c>
    </row>
    <row r="8" spans="1:3">
      <c r="B8">
        <v>1.0895522390000001</v>
      </c>
      <c r="C8">
        <v>0.89552238799999995</v>
      </c>
    </row>
    <row r="9" spans="1:3">
      <c r="B9">
        <v>0.955223881</v>
      </c>
      <c r="C9">
        <v>0.746268657</v>
      </c>
    </row>
    <row r="10" spans="1:3">
      <c r="A10" t="s">
        <v>19</v>
      </c>
      <c r="B10">
        <v>1</v>
      </c>
      <c r="C10">
        <v>0.84577114399999997</v>
      </c>
    </row>
    <row r="11" spans="1:3">
      <c r="A11" t="s">
        <v>117</v>
      </c>
      <c r="B11">
        <v>7.7554514000000005E-2</v>
      </c>
      <c r="C11">
        <v>8.6171681999999999E-2</v>
      </c>
    </row>
    <row r="12" spans="1:3">
      <c r="A12" t="s">
        <v>103</v>
      </c>
      <c r="B12">
        <v>8.3064940000000004E-2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5" sqref="A5"/>
    </sheetView>
  </sheetViews>
  <sheetFormatPr defaultRowHeight="15"/>
  <sheetData>
    <row r="1" spans="1:3">
      <c r="B1" t="s">
        <v>17</v>
      </c>
      <c r="C1" t="s">
        <v>18</v>
      </c>
    </row>
    <row r="2" spans="1:3">
      <c r="B2">
        <v>7.6608780000000001E-2</v>
      </c>
      <c r="C2">
        <v>0.30357139999999999</v>
      </c>
    </row>
    <row r="3" spans="1:3">
      <c r="B3">
        <v>7.9162410000000002E-2</v>
      </c>
      <c r="C3">
        <v>0.3333333</v>
      </c>
    </row>
    <row r="4" spans="1:3">
      <c r="A4" t="s">
        <v>19</v>
      </c>
      <c r="B4">
        <v>7.7885595000000002E-2</v>
      </c>
      <c r="C4">
        <v>0.31845235</v>
      </c>
    </row>
    <row r="5" spans="1:3">
      <c r="A5" t="s">
        <v>117</v>
      </c>
      <c r="B5">
        <v>1.8056890000000001E-3</v>
      </c>
      <c r="C5">
        <v>2.1044841000000002E-2</v>
      </c>
    </row>
    <row r="6" spans="1:3">
      <c r="A6" t="s">
        <v>103</v>
      </c>
      <c r="B6">
        <v>3.8324230000000002E-3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F9" sqref="F9"/>
    </sheetView>
  </sheetViews>
  <sheetFormatPr defaultRowHeight="15"/>
  <sheetData>
    <row r="1" spans="1:9">
      <c r="A1" t="s">
        <v>17</v>
      </c>
      <c r="B1" t="s">
        <v>99</v>
      </c>
      <c r="C1" t="s">
        <v>100</v>
      </c>
      <c r="D1" t="s">
        <v>101</v>
      </c>
      <c r="F1" t="s">
        <v>18</v>
      </c>
      <c r="G1" t="s">
        <v>99</v>
      </c>
      <c r="H1" t="s">
        <v>100</v>
      </c>
      <c r="I1" t="s">
        <v>101</v>
      </c>
    </row>
    <row r="2" spans="1:9">
      <c r="B2">
        <v>0.85032126933034835</v>
      </c>
      <c r="C2">
        <v>0.58521171277773054</v>
      </c>
      <c r="D2">
        <v>0.61825097137590634</v>
      </c>
      <c r="G2">
        <v>0.95578708975582971</v>
      </c>
      <c r="H2">
        <v>0.76347203314624168</v>
      </c>
      <c r="I2">
        <v>0.73549116236922696</v>
      </c>
    </row>
    <row r="3" spans="1:9">
      <c r="B3">
        <v>1.2418603483517479</v>
      </c>
      <c r="C3">
        <v>0.69159494351278783</v>
      </c>
      <c r="D3">
        <v>0.78827322348786721</v>
      </c>
      <c r="G3">
        <v>1.0212182681885669</v>
      </c>
      <c r="H3">
        <v>0.8743762365902733</v>
      </c>
      <c r="I3">
        <v>0.90584238621847912</v>
      </c>
    </row>
    <row r="4" spans="1:9">
      <c r="B4">
        <v>0.98003880790360354</v>
      </c>
      <c r="C4">
        <v>0.64725975862021157</v>
      </c>
      <c r="D4">
        <v>0.70363332505658538</v>
      </c>
      <c r="G4">
        <v>1.0846766472715734</v>
      </c>
      <c r="H4">
        <v>0.77945170787906104</v>
      </c>
      <c r="I4">
        <v>0.92132886111386558</v>
      </c>
    </row>
    <row r="5" spans="1:9">
      <c r="B5">
        <v>1.0581557066437528</v>
      </c>
      <c r="C5">
        <v>0.73349063258591607</v>
      </c>
      <c r="D5">
        <v>0.91396029070725193</v>
      </c>
      <c r="G5">
        <v>0.96229732760994124</v>
      </c>
      <c r="H5">
        <v>0.80141554063939702</v>
      </c>
      <c r="I5">
        <v>0.83189529059273737</v>
      </c>
    </row>
    <row r="6" spans="1:9">
      <c r="B6">
        <v>0.86962510581467567</v>
      </c>
      <c r="C6">
        <v>0.63999430367968169</v>
      </c>
      <c r="D6">
        <v>0.76732537895130315</v>
      </c>
      <c r="G6">
        <v>1.0162205098359156</v>
      </c>
      <c r="H6">
        <v>0.80792577849350855</v>
      </c>
      <c r="I6">
        <v>0.94681085271455467</v>
      </c>
    </row>
    <row r="7" spans="1:9">
      <c r="C7">
        <v>0.56585484377558892</v>
      </c>
      <c r="D7">
        <v>0.70851231669548131</v>
      </c>
      <c r="G7">
        <v>0.95979844843361561</v>
      </c>
      <c r="H7">
        <v>0.91084014457113027</v>
      </c>
      <c r="I7">
        <v>0.89683326918804196</v>
      </c>
    </row>
    <row r="8" spans="1:9">
      <c r="A8" t="s">
        <v>98</v>
      </c>
      <c r="B8">
        <v>1.0000002476088254</v>
      </c>
      <c r="C8">
        <v>0.65951027023526554</v>
      </c>
      <c r="D8">
        <v>0.75828863791578294</v>
      </c>
      <c r="F8" t="s">
        <v>98</v>
      </c>
      <c r="G8">
        <v>0.9999997151825738</v>
      </c>
      <c r="H8">
        <v>0.82291357355326866</v>
      </c>
      <c r="I8">
        <v>0.87303363703281756</v>
      </c>
    </row>
    <row r="9" spans="1:9">
      <c r="A9" t="s">
        <v>117</v>
      </c>
      <c r="B9">
        <v>0.15943517409779714</v>
      </c>
      <c r="C9">
        <v>6.3028871140684964E-2</v>
      </c>
      <c r="D9">
        <v>9.9876812069161422E-2</v>
      </c>
      <c r="F9" t="s">
        <v>117</v>
      </c>
      <c r="G9">
        <v>5.0746215864599278E-2</v>
      </c>
      <c r="H9">
        <v>5.7425634505126222E-2</v>
      </c>
      <c r="I9">
        <v>7.7496630405519393E-2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19" workbookViewId="0">
      <selection activeCell="H6" sqref="H6"/>
    </sheetView>
  </sheetViews>
  <sheetFormatPr defaultRowHeight="15"/>
  <sheetData>
    <row r="1" spans="1:3">
      <c r="A1" t="s">
        <v>258</v>
      </c>
      <c r="B1" t="s">
        <v>26</v>
      </c>
      <c r="C1" t="s">
        <v>21</v>
      </c>
    </row>
    <row r="3" spans="1:3">
      <c r="A3" t="s">
        <v>248</v>
      </c>
      <c r="B3">
        <v>0.38700000000000001</v>
      </c>
      <c r="C3">
        <v>0.42499999999999999</v>
      </c>
    </row>
    <row r="4" spans="1:3">
      <c r="B4">
        <v>0.39300000000000002</v>
      </c>
      <c r="C4">
        <v>0.433</v>
      </c>
    </row>
    <row r="5" spans="1:3">
      <c r="B5">
        <v>0.38800000000000001</v>
      </c>
      <c r="C5">
        <v>0.4</v>
      </c>
    </row>
    <row r="6" spans="1:3">
      <c r="B6">
        <v>0.432</v>
      </c>
      <c r="C6">
        <v>0.40699999999999997</v>
      </c>
    </row>
    <row r="7" spans="1:3">
      <c r="B7">
        <v>0.378</v>
      </c>
      <c r="C7">
        <v>0.434</v>
      </c>
    </row>
    <row r="8" spans="1:3">
      <c r="B8">
        <v>0.40300000000000002</v>
      </c>
      <c r="C8">
        <v>0.45100000000000001</v>
      </c>
    </row>
    <row r="10" spans="1:3">
      <c r="A10" t="s">
        <v>129</v>
      </c>
      <c r="B10">
        <f>AVERAGE(B2:B9)</f>
        <v>0.39683333333333337</v>
      </c>
      <c r="C10">
        <f>AVERAGE(C2:C9)</f>
        <v>0.42500000000000004</v>
      </c>
    </row>
    <row r="11" spans="1:3">
      <c r="A11" t="s">
        <v>117</v>
      </c>
      <c r="B11">
        <f>STDEV(B2:B9)</f>
        <v>1.9072668053176686E-2</v>
      </c>
      <c r="C11">
        <f>STDEV(C2:C9)</f>
        <v>1.8814887722226781E-2</v>
      </c>
    </row>
    <row r="14" spans="1:3">
      <c r="A14" t="s">
        <v>244</v>
      </c>
      <c r="B14">
        <v>1.1319999999999999</v>
      </c>
      <c r="C14">
        <v>0.92300000000000004</v>
      </c>
    </row>
    <row r="15" spans="1:3">
      <c r="B15">
        <v>1.1479999999999999</v>
      </c>
      <c r="C15">
        <v>0.92</v>
      </c>
    </row>
    <row r="16" spans="1:3">
      <c r="B16">
        <v>1.014</v>
      </c>
      <c r="C16">
        <v>0.99</v>
      </c>
    </row>
    <row r="17" spans="1:3">
      <c r="A17" t="s">
        <v>129</v>
      </c>
      <c r="B17">
        <f>AVERAGE(B13:B16)</f>
        <v>1.0979999999999999</v>
      </c>
      <c r="C17">
        <f>AVERAGE(C13:C16)</f>
        <v>0.94433333333333336</v>
      </c>
    </row>
    <row r="18" spans="1:3">
      <c r="A18" t="s">
        <v>117</v>
      </c>
      <c r="B18">
        <f>STDEV(B13:B16)</f>
        <v>7.3184697854127886E-2</v>
      </c>
      <c r="C18">
        <f>STDEV(C13:C16)</f>
        <v>3.9576929306520625E-2</v>
      </c>
    </row>
    <row r="20" spans="1:3">
      <c r="A20" t="s">
        <v>238</v>
      </c>
      <c r="B20">
        <v>2.609</v>
      </c>
      <c r="C20">
        <v>2.5649999999999999</v>
      </c>
    </row>
    <row r="21" spans="1:3">
      <c r="B21">
        <v>2.6240000000000001</v>
      </c>
      <c r="C21">
        <v>2.58</v>
      </c>
    </row>
    <row r="22" spans="1:3">
      <c r="B22">
        <v>2.6549999999999998</v>
      </c>
      <c r="C22">
        <v>2.637</v>
      </c>
    </row>
    <row r="24" spans="1:3">
      <c r="A24" t="s">
        <v>129</v>
      </c>
      <c r="B24">
        <f>AVERAGE(B20:B23)</f>
        <v>2.6293333333333333</v>
      </c>
      <c r="C24">
        <f>AVERAGE(C20:C23)</f>
        <v>2.5939999999999999</v>
      </c>
    </row>
    <row r="25" spans="1:3">
      <c r="A25" t="s">
        <v>117</v>
      </c>
      <c r="B25">
        <f>STDEV(B20:B23)</f>
        <v>2.3459184413217097E-2</v>
      </c>
      <c r="C25">
        <f>STDEV(C20:C23)</f>
        <v>3.7986839826445171E-2</v>
      </c>
    </row>
    <row r="27" spans="1:3">
      <c r="A27" t="s">
        <v>245</v>
      </c>
      <c r="B27">
        <v>2.867</v>
      </c>
      <c r="C27">
        <v>2.7280000000000002</v>
      </c>
    </row>
    <row r="28" spans="1:3">
      <c r="B28">
        <v>2.9449999999999998</v>
      </c>
      <c r="C28">
        <v>2.7320000000000002</v>
      </c>
    </row>
    <row r="29" spans="1:3">
      <c r="B29">
        <v>2.8769999999999998</v>
      </c>
      <c r="C29">
        <v>2.8370000000000002</v>
      </c>
    </row>
    <row r="30" spans="1:3">
      <c r="B30">
        <v>2.7519999999999998</v>
      </c>
      <c r="C30">
        <v>2.8</v>
      </c>
    </row>
    <row r="31" spans="1:3">
      <c r="B31">
        <v>2.819</v>
      </c>
      <c r="C31">
        <v>2.7469999999999999</v>
      </c>
    </row>
    <row r="32" spans="1:3">
      <c r="B32">
        <v>2.944</v>
      </c>
      <c r="C32">
        <v>2.8090000000000002</v>
      </c>
    </row>
    <row r="33" spans="1:3">
      <c r="B33">
        <v>2.9420000000000002</v>
      </c>
      <c r="C33">
        <v>2.8330000000000002</v>
      </c>
    </row>
    <row r="34" spans="1:3">
      <c r="B34">
        <v>2.7010000000000001</v>
      </c>
      <c r="C34">
        <v>2.6960000000000002</v>
      </c>
    </row>
    <row r="35" spans="1:3">
      <c r="A35" t="s">
        <v>129</v>
      </c>
      <c r="B35">
        <f>AVERAGE(B27:B34)</f>
        <v>2.8558749999999997</v>
      </c>
      <c r="C35">
        <f>AVERAGE(C27:C34)</f>
        <v>2.7727500000000007</v>
      </c>
    </row>
    <row r="36" spans="1:3">
      <c r="A36" t="s">
        <v>117</v>
      </c>
      <c r="B36">
        <f>STDEV(B27:B34)</f>
        <v>9.2452980327453874E-2</v>
      </c>
      <c r="C36">
        <f>STDEV(C27:C34)</f>
        <v>5.3494325466752604E-2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H13" sqref="H13"/>
    </sheetView>
  </sheetViews>
  <sheetFormatPr defaultRowHeight="15"/>
  <sheetData>
    <row r="2" spans="1:4">
      <c r="B2" t="s">
        <v>20</v>
      </c>
      <c r="C2" t="s">
        <v>224</v>
      </c>
      <c r="D2" t="s">
        <v>225</v>
      </c>
    </row>
    <row r="3" spans="1:4">
      <c r="B3">
        <v>201</v>
      </c>
      <c r="C3">
        <v>75</v>
      </c>
      <c r="D3">
        <v>23</v>
      </c>
    </row>
    <row r="4" spans="1:4">
      <c r="B4">
        <v>208</v>
      </c>
      <c r="C4">
        <v>60</v>
      </c>
      <c r="D4">
        <v>24</v>
      </c>
    </row>
    <row r="5" spans="1:4">
      <c r="B5">
        <v>218</v>
      </c>
      <c r="C5">
        <v>65</v>
      </c>
      <c r="D5">
        <v>35</v>
      </c>
    </row>
    <row r="6" spans="1:4">
      <c r="A6" t="s">
        <v>127</v>
      </c>
      <c r="B6">
        <f>AVERAGE(B3:B5)</f>
        <v>209</v>
      </c>
      <c r="C6">
        <f>AVERAGE(C3:C5)</f>
        <v>66.666666666666671</v>
      </c>
      <c r="D6">
        <f>AVERAGE(D3:D5)</f>
        <v>27.333333333333332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>
      <selection activeCell="B7" sqref="B7"/>
    </sheetView>
  </sheetViews>
  <sheetFormatPr defaultRowHeight="15"/>
  <sheetData>
    <row r="2" spans="2:6">
      <c r="C2" t="s">
        <v>20</v>
      </c>
      <c r="D2" t="s">
        <v>130</v>
      </c>
      <c r="E2" t="s">
        <v>131</v>
      </c>
      <c r="F2" t="s">
        <v>132</v>
      </c>
    </row>
    <row r="3" spans="2:6">
      <c r="C3">
        <v>193</v>
      </c>
      <c r="D3">
        <v>160</v>
      </c>
      <c r="E3">
        <v>132</v>
      </c>
      <c r="F3">
        <v>76</v>
      </c>
    </row>
    <row r="4" spans="2:6">
      <c r="C4">
        <v>215</v>
      </c>
      <c r="D4">
        <v>145</v>
      </c>
      <c r="E4">
        <v>128</v>
      </c>
      <c r="F4">
        <v>67</v>
      </c>
    </row>
    <row r="5" spans="2:6">
      <c r="C5">
        <v>208</v>
      </c>
      <c r="D5">
        <v>168</v>
      </c>
      <c r="E5">
        <v>140</v>
      </c>
      <c r="F5">
        <v>70</v>
      </c>
    </row>
    <row r="6" spans="2:6">
      <c r="B6" t="s">
        <v>129</v>
      </c>
      <c r="C6">
        <f>AVERAGE(C2:C5)</f>
        <v>205.33333333333334</v>
      </c>
      <c r="D6">
        <f>AVERAGE(D2:D5)</f>
        <v>157.66666666666666</v>
      </c>
      <c r="E6">
        <f>AVERAGE(E2:E5)</f>
        <v>133.33333333333334</v>
      </c>
      <c r="F6">
        <f>AVERAGE(F2:F5)</f>
        <v>71</v>
      </c>
    </row>
    <row r="7" spans="2:6">
      <c r="B7" t="s">
        <v>117</v>
      </c>
      <c r="C7">
        <v>10.05319186</v>
      </c>
      <c r="D7">
        <v>10.443498780000001</v>
      </c>
      <c r="E7">
        <v>5.4650404090000002</v>
      </c>
      <c r="F7">
        <v>3.7416573870000001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9" workbookViewId="0">
      <selection activeCell="H4" sqref="H4"/>
    </sheetView>
  </sheetViews>
  <sheetFormatPr defaultRowHeight="15"/>
  <sheetData>
    <row r="1" spans="1:5">
      <c r="B1" t="s">
        <v>26</v>
      </c>
      <c r="D1" t="s">
        <v>21</v>
      </c>
    </row>
    <row r="2" spans="1:5">
      <c r="A2" t="s">
        <v>133</v>
      </c>
      <c r="B2">
        <v>1</v>
      </c>
      <c r="C2">
        <v>0.86577164527958306</v>
      </c>
      <c r="D2">
        <v>0.53975937527603957</v>
      </c>
      <c r="E2">
        <v>0.29515215072038098</v>
      </c>
    </row>
    <row r="3" spans="1:5">
      <c r="A3" t="s">
        <v>134</v>
      </c>
      <c r="B3">
        <v>1</v>
      </c>
      <c r="C3">
        <v>5.5183620750819395E-3</v>
      </c>
      <c r="D3">
        <v>0.77093060422064652</v>
      </c>
      <c r="E3">
        <v>6.7516952371965422E-3</v>
      </c>
    </row>
    <row r="4" spans="1:5">
      <c r="A4" t="s">
        <v>135</v>
      </c>
      <c r="B4">
        <v>1</v>
      </c>
      <c r="C4">
        <v>9.6052791379166502E-2</v>
      </c>
      <c r="D4">
        <v>1.3886167677645063</v>
      </c>
      <c r="E4">
        <v>0.11914232830808302</v>
      </c>
    </row>
    <row r="5" spans="1:5">
      <c r="A5" t="s">
        <v>136</v>
      </c>
      <c r="B5">
        <v>1</v>
      </c>
      <c r="C5">
        <v>1.9454904499084453E-2</v>
      </c>
      <c r="D5">
        <v>0.84059493109444328</v>
      </c>
      <c r="E5">
        <v>1.1685973769957059E-2</v>
      </c>
    </row>
    <row r="6" spans="1:5">
      <c r="A6" t="s">
        <v>137</v>
      </c>
      <c r="B6">
        <v>1</v>
      </c>
      <c r="C6">
        <v>3.7803595895856558E-2</v>
      </c>
      <c r="D6">
        <v>0.92949162282847642</v>
      </c>
      <c r="E6">
        <v>3.1104650654176204E-2</v>
      </c>
    </row>
    <row r="7" spans="1:5">
      <c r="A7" t="s">
        <v>138</v>
      </c>
      <c r="B7">
        <v>1</v>
      </c>
      <c r="C7">
        <v>3.281262033363673E-2</v>
      </c>
      <c r="D7">
        <v>0.9034670107053856</v>
      </c>
      <c r="E7">
        <v>3.4808066390625884E-2</v>
      </c>
    </row>
    <row r="8" spans="1:5">
      <c r="A8" t="s">
        <v>139</v>
      </c>
      <c r="B8">
        <v>1</v>
      </c>
      <c r="C8">
        <v>4.2072322370837426E-2</v>
      </c>
      <c r="D8">
        <v>0.92998475424660965</v>
      </c>
      <c r="E8">
        <v>3.315227182162804E-2</v>
      </c>
    </row>
    <row r="9" spans="1:5">
      <c r="A9" t="s">
        <v>140</v>
      </c>
      <c r="B9">
        <v>1</v>
      </c>
      <c r="C9">
        <v>6.9017798189152709E-3</v>
      </c>
      <c r="D9">
        <v>1.1955817396745285</v>
      </c>
      <c r="E9">
        <v>3.0837402935283881E-2</v>
      </c>
    </row>
    <row r="10" spans="1:5">
      <c r="A10" t="s">
        <v>141</v>
      </c>
      <c r="B10">
        <v>1</v>
      </c>
      <c r="C10">
        <v>5.0351375419643851E-3</v>
      </c>
      <c r="D10">
        <v>1.2928463502333503</v>
      </c>
      <c r="E10">
        <v>1.8784909185625032E-2</v>
      </c>
    </row>
    <row r="11" spans="1:5">
      <c r="A11" t="s">
        <v>142</v>
      </c>
      <c r="B11">
        <v>1</v>
      </c>
      <c r="C11">
        <v>4.5674990767451733E-2</v>
      </c>
      <c r="D11">
        <v>1.1296052200448821</v>
      </c>
      <c r="E11">
        <v>1.3131805354780981E-2</v>
      </c>
    </row>
    <row r="12" spans="1:5">
      <c r="A12" t="s">
        <v>143</v>
      </c>
      <c r="B12">
        <v>1</v>
      </c>
      <c r="C12">
        <v>5.585680732498035E-2</v>
      </c>
      <c r="D12">
        <v>0.41006288829951648</v>
      </c>
      <c r="E12">
        <v>9.1377197343619557E-3</v>
      </c>
    </row>
    <row r="13" spans="1:5">
      <c r="A13" t="s">
        <v>144</v>
      </c>
      <c r="B13">
        <v>1</v>
      </c>
      <c r="C13">
        <v>7.6542154167495838E-2</v>
      </c>
      <c r="D13">
        <v>0.72021028136661258</v>
      </c>
      <c r="E13">
        <v>2.8049548329922892E-2</v>
      </c>
    </row>
    <row r="14" spans="1:5">
      <c r="A14" t="s">
        <v>145</v>
      </c>
      <c r="B14">
        <v>1</v>
      </c>
      <c r="C14">
        <v>4.5097311688453594E-2</v>
      </c>
      <c r="D14">
        <v>1.7162389757207093</v>
      </c>
      <c r="E14">
        <v>2.8067219366131213E-2</v>
      </c>
    </row>
    <row r="15" spans="1:5">
      <c r="A15" t="s">
        <v>146</v>
      </c>
      <c r="B15">
        <v>1</v>
      </c>
      <c r="C15">
        <v>0.10859910596068222</v>
      </c>
      <c r="D15">
        <v>0.9692303296234126</v>
      </c>
      <c r="E15">
        <v>0.17851581329547037</v>
      </c>
    </row>
    <row r="16" spans="1:5">
      <c r="A16" t="s">
        <v>147</v>
      </c>
      <c r="B16">
        <v>1</v>
      </c>
      <c r="C16">
        <v>0.43371392889120375</v>
      </c>
      <c r="D16">
        <v>0.62456267387809694</v>
      </c>
      <c r="E16">
        <v>0.34984336937645888</v>
      </c>
    </row>
    <row r="17" spans="1:5">
      <c r="A17" t="s">
        <v>148</v>
      </c>
      <c r="B17">
        <v>1</v>
      </c>
      <c r="C17">
        <v>9.8059309241821269E-2</v>
      </c>
      <c r="D17">
        <v>0.75674215109793153</v>
      </c>
      <c r="E17">
        <v>2.7915908185340621E-2</v>
      </c>
    </row>
    <row r="18" spans="1:5">
      <c r="A18" t="s">
        <v>149</v>
      </c>
      <c r="B18">
        <v>1</v>
      </c>
      <c r="C18">
        <v>1.3931606612681564E-3</v>
      </c>
      <c r="D18">
        <v>1.2788087231942249</v>
      </c>
      <c r="E18">
        <v>5.6473810750811704E-2</v>
      </c>
    </row>
    <row r="19" spans="1:5">
      <c r="A19" t="s">
        <v>150</v>
      </c>
      <c r="B19">
        <v>1</v>
      </c>
      <c r="C19">
        <v>0.18315320176401148</v>
      </c>
      <c r="D19">
        <v>0.46211997013531714</v>
      </c>
      <c r="E19">
        <v>2.7859079151669772E-2</v>
      </c>
    </row>
    <row r="20" spans="1:5">
      <c r="A20" t="s">
        <v>151</v>
      </c>
      <c r="B20">
        <v>1</v>
      </c>
      <c r="C20">
        <v>6.6749443590269644E-2</v>
      </c>
      <c r="D20">
        <v>0.95939667155036401</v>
      </c>
      <c r="E20">
        <v>0.10580698688782515</v>
      </c>
    </row>
    <row r="21" spans="1:5">
      <c r="A21" t="s">
        <v>152</v>
      </c>
      <c r="B21">
        <v>1</v>
      </c>
      <c r="C21">
        <v>5.4356012277436916E-2</v>
      </c>
      <c r="D21">
        <v>0.71950332560858321</v>
      </c>
      <c r="E21">
        <v>2.404495138993662E-2</v>
      </c>
    </row>
    <row r="22" spans="1:5">
      <c r="A22" t="s">
        <v>153</v>
      </c>
      <c r="B22">
        <v>1</v>
      </c>
      <c r="C22">
        <v>4.462978200452649E-2</v>
      </c>
      <c r="D22">
        <v>0.42223090261541918</v>
      </c>
      <c r="E22">
        <v>7.4309604458145818E-3</v>
      </c>
    </row>
    <row r="23" spans="1:5">
      <c r="A23" t="s">
        <v>154</v>
      </c>
      <c r="B23">
        <v>1</v>
      </c>
      <c r="C23">
        <v>7.6932205768669437E-3</v>
      </c>
      <c r="D23">
        <v>1.5600517617378069</v>
      </c>
      <c r="E23">
        <v>0.13740890303606301</v>
      </c>
    </row>
    <row r="24" spans="1:5">
      <c r="A24" t="s">
        <v>155</v>
      </c>
      <c r="B24">
        <v>1</v>
      </c>
      <c r="C24">
        <v>0.13641267734772117</v>
      </c>
      <c r="D24">
        <v>2.3833478326781892</v>
      </c>
      <c r="E24">
        <v>1.6759683168370731E-2</v>
      </c>
    </row>
    <row r="25" spans="1:5">
      <c r="A25" t="s">
        <v>156</v>
      </c>
      <c r="B25">
        <v>1</v>
      </c>
      <c r="C25">
        <v>2.3255551121147629E-2</v>
      </c>
      <c r="D25">
        <v>1.1852118176669111</v>
      </c>
      <c r="E25">
        <v>8.8883945888262567E-2</v>
      </c>
    </row>
    <row r="26" spans="1:5">
      <c r="A26" t="s">
        <v>157</v>
      </c>
      <c r="B26">
        <v>1</v>
      </c>
      <c r="C26">
        <v>4.5052022894041074E-2</v>
      </c>
      <c r="D26">
        <v>1.2298958378543119</v>
      </c>
      <c r="E26">
        <v>3.6680232859603319E-2</v>
      </c>
    </row>
    <row r="27" spans="1:5">
      <c r="A27" t="s">
        <v>158</v>
      </c>
      <c r="B27">
        <v>1</v>
      </c>
      <c r="C27">
        <v>3.9697427077736602E-2</v>
      </c>
      <c r="D27">
        <v>1.086925386743216</v>
      </c>
      <c r="E27">
        <v>6.9562653130657098E-2</v>
      </c>
    </row>
    <row r="28" spans="1:5">
      <c r="A28" t="s">
        <v>159</v>
      </c>
      <c r="B28">
        <v>1</v>
      </c>
      <c r="C28">
        <v>0.45513681926321498</v>
      </c>
      <c r="D28">
        <v>0.1621262641258033</v>
      </c>
      <c r="E28">
        <v>3.2805643472503219E-3</v>
      </c>
    </row>
    <row r="29" spans="1:5">
      <c r="A29" t="s">
        <v>160</v>
      </c>
      <c r="B29">
        <v>1</v>
      </c>
      <c r="C29">
        <v>2.7936700544782984E-2</v>
      </c>
      <c r="D29">
        <v>0.92421344049861709</v>
      </c>
      <c r="E29">
        <v>4.686848220840293E-2</v>
      </c>
    </row>
    <row r="30" spans="1:5">
      <c r="A30" t="s">
        <v>161</v>
      </c>
      <c r="B30">
        <v>1</v>
      </c>
      <c r="C30">
        <v>0.19764368105400962</v>
      </c>
      <c r="D30">
        <v>0.78329143499425513</v>
      </c>
      <c r="E30">
        <v>3.6162829232376272E-2</v>
      </c>
    </row>
    <row r="31" spans="1:5">
      <c r="A31" t="s">
        <v>162</v>
      </c>
      <c r="B31">
        <v>1</v>
      </c>
      <c r="C31">
        <v>4.6712023415500868E-2</v>
      </c>
      <c r="D31">
        <v>1.3492055621296668</v>
      </c>
      <c r="E31">
        <v>3.973004346461223E-2</v>
      </c>
    </row>
    <row r="32" spans="1:5">
      <c r="A32" t="s">
        <v>163</v>
      </c>
      <c r="B32">
        <v>1</v>
      </c>
      <c r="C32">
        <v>7.0178928558196463E-2</v>
      </c>
      <c r="D32">
        <v>0.90177553708629155</v>
      </c>
      <c r="E32">
        <v>2.3391563496140518E-2</v>
      </c>
    </row>
    <row r="33" spans="1:5">
      <c r="A33" t="s">
        <v>164</v>
      </c>
      <c r="B33">
        <v>1</v>
      </c>
      <c r="C33">
        <v>0.22657642578152731</v>
      </c>
      <c r="D33">
        <v>0.78701932732784607</v>
      </c>
      <c r="E33">
        <v>1.8788850293463166E-2</v>
      </c>
    </row>
    <row r="34" spans="1:5">
      <c r="A34" t="s">
        <v>165</v>
      </c>
      <c r="B34">
        <v>1</v>
      </c>
      <c r="C34">
        <v>0.23711421862939855</v>
      </c>
      <c r="D34">
        <v>1.8232399145750666</v>
      </c>
      <c r="E34">
        <v>0.65259167813465468</v>
      </c>
    </row>
    <row r="35" spans="1:5">
      <c r="A35" t="s">
        <v>166</v>
      </c>
      <c r="B35">
        <v>1</v>
      </c>
      <c r="C35">
        <v>3.5219359301149528E-2</v>
      </c>
      <c r="D35">
        <v>1.1070492124202163</v>
      </c>
      <c r="E35">
        <v>6.7567859673373212E-2</v>
      </c>
    </row>
    <row r="36" spans="1:5">
      <c r="A36" t="s">
        <v>167</v>
      </c>
      <c r="B36">
        <v>1</v>
      </c>
      <c r="C36">
        <v>5.041233560214564E-3</v>
      </c>
      <c r="D36">
        <v>1.4528297060502304</v>
      </c>
      <c r="E36">
        <v>0.10104567609297378</v>
      </c>
    </row>
    <row r="37" spans="1:5">
      <c r="A37" t="s">
        <v>168</v>
      </c>
      <c r="B37">
        <v>1</v>
      </c>
      <c r="C37">
        <v>3.2506281361288511E-2</v>
      </c>
      <c r="D37">
        <v>0.6610550946796323</v>
      </c>
      <c r="E37">
        <v>4.4260108882885597E-2</v>
      </c>
    </row>
    <row r="38" spans="1:5">
      <c r="A38" t="s">
        <v>169</v>
      </c>
      <c r="B38">
        <v>1</v>
      </c>
      <c r="C38">
        <v>0.28251480477312019</v>
      </c>
      <c r="D38">
        <v>1.2702114667590902</v>
      </c>
      <c r="E38">
        <v>0.28110228559518102</v>
      </c>
    </row>
    <row r="39" spans="1:5">
      <c r="A39" t="s">
        <v>170</v>
      </c>
      <c r="B39">
        <v>1</v>
      </c>
      <c r="C39">
        <v>0.20375126328977222</v>
      </c>
      <c r="D39">
        <v>0.810411665373865</v>
      </c>
      <c r="E39">
        <v>6.9987283238975864E-2</v>
      </c>
    </row>
    <row r="40" spans="1:5">
      <c r="A40" t="s">
        <v>171</v>
      </c>
      <c r="B40">
        <v>1</v>
      </c>
      <c r="C40">
        <v>0.13089460258327745</v>
      </c>
      <c r="D40">
        <v>0.79775089223508411</v>
      </c>
      <c r="E40">
        <v>4.2113088548689358E-2</v>
      </c>
    </row>
    <row r="41" spans="1:5">
      <c r="A41" t="s">
        <v>172</v>
      </c>
      <c r="B41">
        <v>1</v>
      </c>
      <c r="C41">
        <v>4.3982768880116811E-2</v>
      </c>
      <c r="D41">
        <v>1.1708878706168324</v>
      </c>
      <c r="E41">
        <v>3.5631424962093393E-2</v>
      </c>
    </row>
    <row r="42" spans="1:5">
      <c r="A42" t="s">
        <v>173</v>
      </c>
      <c r="B42">
        <v>1</v>
      </c>
      <c r="C42">
        <v>4.8523542151163723E-2</v>
      </c>
      <c r="D42">
        <v>0.43207335097506255</v>
      </c>
      <c r="E42">
        <v>1.6602987527102479E-2</v>
      </c>
    </row>
    <row r="43" spans="1:5">
      <c r="A43" t="s">
        <v>174</v>
      </c>
      <c r="B43">
        <v>1</v>
      </c>
      <c r="C43">
        <v>0.18101441601397963</v>
      </c>
      <c r="D43">
        <v>1.2125346744502743</v>
      </c>
      <c r="E43">
        <v>0.12535193380070378</v>
      </c>
    </row>
    <row r="44" spans="1:5">
      <c r="A44" t="s">
        <v>175</v>
      </c>
      <c r="B44">
        <v>1</v>
      </c>
      <c r="C44">
        <v>0.11917161680909481</v>
      </c>
      <c r="D44">
        <v>1.1407154329855829</v>
      </c>
      <c r="E44">
        <v>0.17485596033159917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4" sqref="E14"/>
    </sheetView>
  </sheetViews>
  <sheetFormatPr defaultRowHeight="15"/>
  <sheetData>
    <row r="1" spans="1:7">
      <c r="A1" s="8" t="s">
        <v>118</v>
      </c>
    </row>
    <row r="2" spans="1:7">
      <c r="B2" t="s">
        <v>115</v>
      </c>
      <c r="E2" t="s">
        <v>119</v>
      </c>
    </row>
    <row r="3" spans="1:7">
      <c r="A3" s="8"/>
      <c r="B3" t="s">
        <v>116</v>
      </c>
      <c r="C3" s="9" t="s">
        <v>21</v>
      </c>
      <c r="E3" s="8"/>
      <c r="F3" s="8" t="s">
        <v>116</v>
      </c>
      <c r="G3" s="8" t="s">
        <v>21</v>
      </c>
    </row>
    <row r="4" spans="1:7">
      <c r="A4" s="8"/>
      <c r="B4" s="8">
        <v>206</v>
      </c>
      <c r="C4" s="8">
        <v>287</v>
      </c>
      <c r="E4" s="8"/>
      <c r="F4" s="8">
        <v>104</v>
      </c>
      <c r="G4" s="10">
        <v>230</v>
      </c>
    </row>
    <row r="5" spans="1:7">
      <c r="A5" s="8"/>
      <c r="B5" s="8">
        <v>189</v>
      </c>
      <c r="C5" s="8">
        <v>305</v>
      </c>
      <c r="E5" s="8"/>
      <c r="F5" s="8">
        <v>130</v>
      </c>
      <c r="G5" s="10">
        <v>209</v>
      </c>
    </row>
    <row r="6" spans="1:7">
      <c r="A6" s="8"/>
      <c r="B6" s="8">
        <v>193</v>
      </c>
      <c r="C6" s="8">
        <v>330</v>
      </c>
      <c r="E6" s="8"/>
      <c r="F6" s="8">
        <v>93</v>
      </c>
      <c r="G6" s="10">
        <v>189</v>
      </c>
    </row>
    <row r="7" spans="1:7">
      <c r="A7" s="8" t="s">
        <v>19</v>
      </c>
      <c r="B7" s="8">
        <v>196</v>
      </c>
      <c r="C7" s="8">
        <v>307.33333333333331</v>
      </c>
      <c r="E7" s="8" t="s">
        <v>19</v>
      </c>
      <c r="F7" s="8">
        <v>109</v>
      </c>
      <c r="G7" s="10">
        <v>209.33333333333334</v>
      </c>
    </row>
    <row r="8" spans="1:7">
      <c r="A8" s="8" t="s">
        <v>117</v>
      </c>
      <c r="B8" s="8">
        <v>8.8881944173155887</v>
      </c>
      <c r="C8" s="8">
        <v>21.594752448994022</v>
      </c>
      <c r="E8" s="8" t="s">
        <v>117</v>
      </c>
      <c r="F8" s="8">
        <v>19</v>
      </c>
      <c r="G8" s="10">
        <v>20.502032419575709</v>
      </c>
    </row>
    <row r="9" spans="1:7">
      <c r="C9" s="8">
        <v>1.1733329061615375E-3</v>
      </c>
      <c r="E9" s="8"/>
      <c r="F9" s="8"/>
      <c r="G9" s="10">
        <v>3.4070233761503547E-3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>
      <selection activeCell="L9" sqref="L9"/>
    </sheetView>
  </sheetViews>
  <sheetFormatPr defaultRowHeight="15"/>
  <sheetData>
    <row r="1" spans="2:6">
      <c r="C1" t="s">
        <v>242</v>
      </c>
    </row>
    <row r="2" spans="2:6">
      <c r="D2" t="s">
        <v>45</v>
      </c>
      <c r="E2" t="s">
        <v>240</v>
      </c>
      <c r="F2" t="s">
        <v>241</v>
      </c>
    </row>
    <row r="3" spans="2:6">
      <c r="C3" t="s">
        <v>234</v>
      </c>
      <c r="D3">
        <v>5.0000000000000001E-3</v>
      </c>
      <c r="E3">
        <v>6.0000000000000001E-3</v>
      </c>
      <c r="F3">
        <v>6.0000000000000001E-3</v>
      </c>
    </row>
    <row r="4" spans="2:6">
      <c r="C4" t="s">
        <v>235</v>
      </c>
      <c r="D4">
        <v>8.9999999999999993E-3</v>
      </c>
      <c r="E4">
        <v>1.2E-2</v>
      </c>
      <c r="F4">
        <v>1.0999999999999999E-2</v>
      </c>
    </row>
    <row r="5" spans="2:6">
      <c r="C5" t="s">
        <v>236</v>
      </c>
      <c r="D5">
        <v>3.4000000000000002E-2</v>
      </c>
      <c r="E5">
        <v>2.4E-2</v>
      </c>
      <c r="F5">
        <v>2.9000000000000001E-2</v>
      </c>
    </row>
    <row r="6" spans="2:6">
      <c r="C6" t="s">
        <v>237</v>
      </c>
      <c r="D6">
        <v>0.129</v>
      </c>
      <c r="E6">
        <v>9.8000000000000004E-2</v>
      </c>
      <c r="F6">
        <v>0.111</v>
      </c>
    </row>
    <row r="7" spans="2:6">
      <c r="C7" t="s">
        <v>238</v>
      </c>
      <c r="D7">
        <v>0.42699999999999999</v>
      </c>
      <c r="E7">
        <v>0.32600000000000001</v>
      </c>
      <c r="F7">
        <v>0.39</v>
      </c>
    </row>
    <row r="8" spans="2:6">
      <c r="C8" t="s">
        <v>239</v>
      </c>
      <c r="D8">
        <v>0.879</v>
      </c>
      <c r="E8">
        <v>0.80200000000000005</v>
      </c>
      <c r="F8">
        <v>0.95899999999999996</v>
      </c>
    </row>
    <row r="11" spans="2:6">
      <c r="B11" t="s">
        <v>216</v>
      </c>
      <c r="D11" t="s">
        <v>45</v>
      </c>
      <c r="E11" t="s">
        <v>240</v>
      </c>
      <c r="F11" t="s">
        <v>241</v>
      </c>
    </row>
    <row r="12" spans="2:6">
      <c r="C12" t="s">
        <v>234</v>
      </c>
      <c r="D12">
        <v>1E-3</v>
      </c>
      <c r="E12">
        <v>0</v>
      </c>
      <c r="F12">
        <v>0</v>
      </c>
    </row>
    <row r="13" spans="2:6">
      <c r="C13" t="s">
        <v>235</v>
      </c>
      <c r="D13">
        <v>3.0000000000000001E-3</v>
      </c>
      <c r="E13">
        <v>3.0000000000000001E-3</v>
      </c>
      <c r="F13">
        <v>0</v>
      </c>
    </row>
    <row r="14" spans="2:6">
      <c r="C14" t="s">
        <v>236</v>
      </c>
      <c r="D14">
        <v>6.0000000000000001E-3</v>
      </c>
      <c r="E14">
        <v>5.0000000000000001E-3</v>
      </c>
      <c r="F14">
        <v>3.0000000000000001E-3</v>
      </c>
    </row>
    <row r="15" spans="2:6">
      <c r="C15" t="s">
        <v>237</v>
      </c>
      <c r="D15">
        <v>8.0000000000000002E-3</v>
      </c>
      <c r="E15">
        <v>5.0000000000000001E-3</v>
      </c>
      <c r="F15">
        <v>0.01</v>
      </c>
    </row>
    <row r="16" spans="2:6">
      <c r="C16" t="s">
        <v>238</v>
      </c>
      <c r="D16">
        <v>7.0999999999999994E-2</v>
      </c>
      <c r="E16">
        <v>1.2999999999999999E-2</v>
      </c>
      <c r="F16">
        <v>7.0999999999999994E-2</v>
      </c>
    </row>
    <row r="17" spans="3:6">
      <c r="C17" t="s">
        <v>239</v>
      </c>
      <c r="D17">
        <v>1.4E-2</v>
      </c>
      <c r="E17">
        <v>4.4999999999999998E-2</v>
      </c>
      <c r="F17">
        <v>1.6E-2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J12" sqref="J12"/>
    </sheetView>
  </sheetViews>
  <sheetFormatPr defaultRowHeight="15"/>
  <cols>
    <col min="7" max="7" width="10.570312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2"/>
    </row>
    <row r="2" spans="1:8">
      <c r="A2" s="1" t="s">
        <v>1</v>
      </c>
      <c r="B2" s="1"/>
      <c r="C2" s="1"/>
      <c r="D2" s="1"/>
      <c r="E2" s="1"/>
      <c r="F2" s="1"/>
      <c r="G2" s="2"/>
    </row>
    <row r="3" spans="1:8">
      <c r="A3" s="1" t="s">
        <v>2</v>
      </c>
      <c r="B3" s="1">
        <v>36</v>
      </c>
      <c r="C3" s="1">
        <v>30</v>
      </c>
      <c r="D3" s="1">
        <v>37</v>
      </c>
      <c r="E3" s="1">
        <f>AVERAGE(B3:D3)</f>
        <v>34.333333333333336</v>
      </c>
      <c r="F3" s="1">
        <f>_xlfn.STDEV.P(B3:D3)</f>
        <v>3.0912061651652349</v>
      </c>
      <c r="G3" s="2"/>
    </row>
    <row r="4" spans="1:8">
      <c r="A4" s="1" t="s">
        <v>3</v>
      </c>
      <c r="B4" s="1">
        <v>4</v>
      </c>
      <c r="C4" s="1">
        <v>11</v>
      </c>
      <c r="D4" s="1">
        <v>7</v>
      </c>
      <c r="E4" s="1">
        <f>AVERAGE(B4:D4)</f>
        <v>7.333333333333333</v>
      </c>
      <c r="F4" s="1">
        <f t="shared" ref="F4:F5" si="0">_xlfn.STDEV.P(B4:D4)</f>
        <v>2.8674417556808756</v>
      </c>
      <c r="G4" s="2">
        <f>_xlfn.T.TEST(B3:D3,B4:D4,2,2)</f>
        <v>8.2392499938906398E-4</v>
      </c>
    </row>
    <row r="5" spans="1:8">
      <c r="A5" s="1" t="s">
        <v>4</v>
      </c>
      <c r="B5" s="1">
        <v>5</v>
      </c>
      <c r="C5" s="1">
        <v>5</v>
      </c>
      <c r="D5" s="1">
        <v>2</v>
      </c>
      <c r="E5" s="1">
        <f>AVERAGE(B5:D5)</f>
        <v>4</v>
      </c>
      <c r="F5" s="1">
        <f t="shared" si="0"/>
        <v>1.4142135623730951</v>
      </c>
      <c r="G5" s="2">
        <f>_xlfn.T.TEST(B3:D3,B5:D5,2,2)</f>
        <v>2.2700050836351661E-4</v>
      </c>
    </row>
    <row r="7" spans="1:8">
      <c r="A7" s="1" t="s">
        <v>5</v>
      </c>
      <c r="B7" s="1"/>
      <c r="C7" s="1"/>
      <c r="D7" s="1"/>
      <c r="E7" s="1"/>
      <c r="F7" s="1"/>
      <c r="G7" s="2"/>
      <c r="H7" s="1"/>
    </row>
    <row r="8" spans="1:8">
      <c r="A8" s="1" t="s">
        <v>1</v>
      </c>
      <c r="B8" s="1"/>
      <c r="C8" s="1"/>
      <c r="D8" s="1"/>
      <c r="E8" s="1"/>
      <c r="F8" s="1"/>
      <c r="G8" s="2"/>
      <c r="H8" s="1"/>
    </row>
    <row r="9" spans="1:8">
      <c r="A9" s="1" t="s">
        <v>2</v>
      </c>
      <c r="B9" s="1">
        <v>44</v>
      </c>
      <c r="C9" s="1">
        <v>33</v>
      </c>
      <c r="D9" s="1">
        <v>35</v>
      </c>
      <c r="E9" s="1">
        <f>AVERAGE(B9:D9)</f>
        <v>37.333333333333336</v>
      </c>
      <c r="F9" s="1">
        <f t="shared" ref="F9:F11" si="1">_xlfn.STDEV.P(B9:D9)</f>
        <v>4.7842333648024411</v>
      </c>
      <c r="G9" s="2"/>
      <c r="H9" s="1"/>
    </row>
    <row r="10" spans="1:8">
      <c r="A10" s="1" t="s">
        <v>3</v>
      </c>
      <c r="B10" s="1">
        <v>5</v>
      </c>
      <c r="C10" s="1">
        <v>11</v>
      </c>
      <c r="D10" s="1">
        <v>7</v>
      </c>
      <c r="E10" s="1">
        <f>AVERAGE(B10:D10)</f>
        <v>7.666666666666667</v>
      </c>
      <c r="F10" s="1">
        <f t="shared" si="1"/>
        <v>2.4944382578492941</v>
      </c>
      <c r="G10" s="2">
        <f>_xlfn.T.TEST(B9:D9,B10:D10,2,2)</f>
        <v>1.4747068517175553E-3</v>
      </c>
      <c r="H10" s="1"/>
    </row>
    <row r="11" spans="1:8">
      <c r="A11" s="1" t="s">
        <v>4</v>
      </c>
      <c r="B11" s="1">
        <v>1</v>
      </c>
      <c r="C11" s="1">
        <v>1</v>
      </c>
      <c r="D11" s="1">
        <v>2</v>
      </c>
      <c r="E11" s="1">
        <f>AVERAGE(B11:D11)</f>
        <v>1.3333333333333333</v>
      </c>
      <c r="F11" s="1">
        <f t="shared" si="1"/>
        <v>0.47140452079103168</v>
      </c>
      <c r="G11" s="2">
        <f>_xlfn.T.TEST(B9:D9,B11:D11,2,2)</f>
        <v>4.4992347559911176E-4</v>
      </c>
      <c r="H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J13" sqref="J13"/>
    </sheetView>
  </sheetViews>
  <sheetFormatPr defaultRowHeight="15"/>
  <sheetData>
    <row r="2" spans="1:5">
      <c r="B2" t="s">
        <v>229</v>
      </c>
      <c r="C2" t="s">
        <v>228</v>
      </c>
      <c r="D2" t="s">
        <v>226</v>
      </c>
      <c r="E2" t="s">
        <v>227</v>
      </c>
    </row>
    <row r="3" spans="1:5">
      <c r="A3" t="s">
        <v>45</v>
      </c>
      <c r="B3">
        <v>0.22211666666666666</v>
      </c>
      <c r="C3">
        <v>0.5128166666666667</v>
      </c>
      <c r="D3">
        <v>1.3431166666666667</v>
      </c>
      <c r="E3">
        <v>1.7318333333333333</v>
      </c>
    </row>
    <row r="4" spans="1:5">
      <c r="A4" t="s">
        <v>232</v>
      </c>
      <c r="B4">
        <v>6.4782756622079286E-3</v>
      </c>
      <c r="C4">
        <v>2.9416458922779189E-2</v>
      </c>
      <c r="D4">
        <v>0.10039759984957589</v>
      </c>
      <c r="E4">
        <v>5.2257716070345898E-2</v>
      </c>
    </row>
    <row r="7" spans="1:5">
      <c r="A7" t="s">
        <v>230</v>
      </c>
      <c r="B7">
        <v>0.22207500000000002</v>
      </c>
      <c r="C7">
        <v>0.55784999999999996</v>
      </c>
      <c r="D7">
        <v>1.468075</v>
      </c>
      <c r="E7">
        <v>1.6943187500000001</v>
      </c>
    </row>
    <row r="8" spans="1:5">
      <c r="A8" t="s">
        <v>232</v>
      </c>
      <c r="B8">
        <v>5.343142021944268E-3</v>
      </c>
      <c r="C8">
        <v>3.9749423475902969E-2</v>
      </c>
      <c r="D8">
        <v>1.8620277178984856E-2</v>
      </c>
      <c r="E8">
        <v>3.5603947727042874E-2</v>
      </c>
    </row>
    <row r="11" spans="1:5">
      <c r="A11" t="s">
        <v>231</v>
      </c>
      <c r="B11">
        <v>0.23461666666666661</v>
      </c>
      <c r="C11">
        <v>0.58503333333333296</v>
      </c>
      <c r="D11">
        <v>1.3968966666666662</v>
      </c>
      <c r="E11">
        <v>1.6856800000000001</v>
      </c>
    </row>
    <row r="12" spans="1:5">
      <c r="A12" t="s">
        <v>232</v>
      </c>
      <c r="B12">
        <v>3.180365108320459E-3</v>
      </c>
      <c r="C12">
        <v>9.2010265127804667E-3</v>
      </c>
      <c r="D12">
        <v>1.295085797243648E-2</v>
      </c>
      <c r="E12">
        <v>8.2307614066581533E-2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7" sqref="E17"/>
    </sheetView>
  </sheetViews>
  <sheetFormatPr defaultRowHeight="15"/>
  <cols>
    <col min="7" max="7" width="10.5703125" bestFit="1" customWidth="1"/>
  </cols>
  <sheetData>
    <row r="1" spans="1:7">
      <c r="A1" s="1" t="s">
        <v>6</v>
      </c>
      <c r="B1" s="1" t="s">
        <v>121</v>
      </c>
      <c r="C1" s="1"/>
      <c r="D1" s="1"/>
      <c r="E1" s="1"/>
      <c r="F1" s="1"/>
      <c r="G1" s="2"/>
    </row>
    <row r="2" spans="1:7">
      <c r="A2" s="1" t="s">
        <v>2</v>
      </c>
      <c r="B2" s="1">
        <v>221</v>
      </c>
      <c r="C2" s="1">
        <v>234</v>
      </c>
      <c r="D2" s="1">
        <v>233</v>
      </c>
      <c r="E2" s="1">
        <f>AVERAGE(B2:D2)</f>
        <v>229.33333333333334</v>
      </c>
      <c r="F2" s="1">
        <f t="shared" ref="F2:F4" si="0">_xlfn.STDEV.P(B2:D2)</f>
        <v>5.9066817155564495</v>
      </c>
      <c r="G2" s="2"/>
    </row>
    <row r="3" spans="1:7">
      <c r="A3" s="1" t="s">
        <v>7</v>
      </c>
      <c r="B3" s="1">
        <v>58</v>
      </c>
      <c r="C3" s="1">
        <v>67</v>
      </c>
      <c r="D3" s="1">
        <v>46</v>
      </c>
      <c r="E3" s="1">
        <f>AVERAGE(B3:D3)</f>
        <v>57</v>
      </c>
      <c r="F3" s="1">
        <f t="shared" si="0"/>
        <v>8.6023252670426267</v>
      </c>
      <c r="G3" s="2">
        <f>_xlfn.T.TEST(B2:D2,B3:D3,2,2)</f>
        <v>1.9920125865510789E-5</v>
      </c>
    </row>
    <row r="4" spans="1:7">
      <c r="A4" s="1" t="s">
        <v>4</v>
      </c>
      <c r="B4" s="1">
        <v>54</v>
      </c>
      <c r="C4" s="1">
        <v>44</v>
      </c>
      <c r="D4" s="1">
        <v>38</v>
      </c>
      <c r="E4" s="1">
        <f>AVERAGE(B4:D4)</f>
        <v>45.333333333333336</v>
      </c>
      <c r="F4" s="1">
        <f t="shared" si="0"/>
        <v>6.5996632910744433</v>
      </c>
      <c r="G4" s="2">
        <f>_xlfn.T.TEST(B2:D2,B4:D4,2,2)</f>
        <v>7.9909344956400345E-6</v>
      </c>
    </row>
    <row r="6" spans="1:7">
      <c r="A6" s="1" t="s">
        <v>6</v>
      </c>
      <c r="B6" s="1" t="s">
        <v>119</v>
      </c>
      <c r="C6" s="1"/>
      <c r="D6" s="1"/>
      <c r="E6" s="1"/>
      <c r="F6" s="1"/>
      <c r="G6" s="2"/>
    </row>
    <row r="7" spans="1:7">
      <c r="A7" s="1" t="s">
        <v>2</v>
      </c>
      <c r="B7" s="1">
        <v>23</v>
      </c>
      <c r="C7" s="1">
        <v>22</v>
      </c>
      <c r="D7" s="1">
        <v>22</v>
      </c>
      <c r="E7" s="1">
        <f>AVERAGE(B7:D7)</f>
        <v>22.333333333333332</v>
      </c>
      <c r="F7" s="1">
        <f t="shared" ref="F7:F9" si="1">_xlfn.STDEV.P(B7:D7)</f>
        <v>0.47140452079103168</v>
      </c>
      <c r="G7" s="2"/>
    </row>
    <row r="8" spans="1:7">
      <c r="A8" s="1" t="s">
        <v>7</v>
      </c>
      <c r="B8" s="1">
        <v>8</v>
      </c>
      <c r="C8" s="1">
        <v>8</v>
      </c>
      <c r="D8" s="1">
        <v>7</v>
      </c>
      <c r="E8" s="1">
        <f>AVERAGE(B8:D8)</f>
        <v>7.666666666666667</v>
      </c>
      <c r="F8" s="1">
        <f t="shared" si="1"/>
        <v>0.47140452079103168</v>
      </c>
      <c r="G8" s="2">
        <f>_xlfn.T.TEST(B7:D7,B8:D8,2,2)</f>
        <v>6.3593896140015241E-6</v>
      </c>
    </row>
    <row r="9" spans="1:7">
      <c r="A9" s="1" t="s">
        <v>4</v>
      </c>
      <c r="B9" s="1">
        <v>3</v>
      </c>
      <c r="C9" s="1">
        <v>8</v>
      </c>
      <c r="D9" s="1">
        <v>4</v>
      </c>
      <c r="E9" s="1">
        <f>AVERAGE(B9:D9)</f>
        <v>5</v>
      </c>
      <c r="F9" s="1">
        <f t="shared" si="1"/>
        <v>2.1602468994692869</v>
      </c>
      <c r="G9" s="2">
        <f>_xlfn.T.TEST(B7:D7,B9:D9,2,2)</f>
        <v>3.7651868899000221E-4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Figue 1a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3a</vt:lpstr>
      <vt:lpstr>Figure 3b</vt:lpstr>
      <vt:lpstr>Figure 3c</vt:lpstr>
      <vt:lpstr>Figure 4c</vt:lpstr>
      <vt:lpstr>Figure 4e</vt:lpstr>
      <vt:lpstr>Figure 4f</vt:lpstr>
      <vt:lpstr>Figure 5e</vt:lpstr>
      <vt:lpstr>Figure 7c</vt:lpstr>
      <vt:lpstr>Figure 7d</vt:lpstr>
      <vt:lpstr>Figure 7f</vt:lpstr>
      <vt:lpstr>Figure 7g</vt:lpstr>
      <vt:lpstr>Figure 7h</vt:lpstr>
      <vt:lpstr>Figure 7i</vt:lpstr>
      <vt:lpstr>Figure 8e </vt:lpstr>
      <vt:lpstr>Figure 8f</vt:lpstr>
      <vt:lpstr>Figure 8g</vt:lpstr>
      <vt:lpstr>Figure 8h</vt:lpstr>
      <vt:lpstr>Figure 8i</vt:lpstr>
      <vt:lpstr>Figure 8j</vt:lpstr>
      <vt:lpstr>Figure 8k</vt:lpstr>
      <vt:lpstr>Suppl. Fig. S1</vt:lpstr>
      <vt:lpstr>Suppl. Fig. S3e</vt:lpstr>
      <vt:lpstr>Suppl. Fig. S3g</vt:lpstr>
      <vt:lpstr>Supple. Fig.S8d</vt:lpstr>
      <vt:lpstr>Suppl. Fig. S8e</vt:lpstr>
      <vt:lpstr>Suppl. Fig. S10c</vt:lpstr>
      <vt:lpstr>Suppl. Fig. S10d</vt:lpstr>
      <vt:lpstr>Suppl. Fig. S10e</vt:lpstr>
      <vt:lpstr>Suppl. Fig. S11c</vt:lpstr>
      <vt:lpstr>Suppl. Fig. S11d</vt:lpstr>
      <vt:lpstr>Suppl. Fig. S12c</vt:lpstr>
      <vt:lpstr>Suppl.Fig. S12d</vt:lpstr>
      <vt:lpstr>Suppl. Fig. S13a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Wufamily</dc:creator>
  <cp:lastModifiedBy>Wufamily</cp:lastModifiedBy>
  <dcterms:created xsi:type="dcterms:W3CDTF">2019-07-21T17:46:45Z</dcterms:created>
  <dcterms:modified xsi:type="dcterms:W3CDTF">2019-09-17T13:51:45Z</dcterms:modified>
</cp:coreProperties>
</file>