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at Comm figures\Revision of Manuscript\New figures\Final figures\Final for submission\Final revision December 2019\"/>
    </mc:Choice>
  </mc:AlternateContent>
  <bookViews>
    <workbookView xWindow="0" yWindow="0" windowWidth="21570" windowHeight="8055" firstSheet="6" activeTab="11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  <sheet name="Supplementary Fig. 1" sheetId="7" r:id="rId6"/>
    <sheet name="Supplementary Fig. 4" sheetId="12" r:id="rId7"/>
    <sheet name="Supplementary Fig. 5" sheetId="8" r:id="rId8"/>
    <sheet name="Supplementary Fig. 6" sheetId="9" r:id="rId9"/>
    <sheet name="Supplementary Fig. 7" sheetId="13" r:id="rId10"/>
    <sheet name="Supplementary Fig. 8" sheetId="14" r:id="rId11"/>
    <sheet name="Supplementary Fig. 9" sheetId="10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4" l="1"/>
  <c r="I7" i="2" l="1"/>
  <c r="J7" i="2" s="1"/>
  <c r="I8" i="2"/>
  <c r="J8" i="2" s="1"/>
  <c r="I9" i="2"/>
  <c r="J9" i="2" s="1"/>
  <c r="I6" i="2"/>
  <c r="J6" i="2" s="1"/>
  <c r="H7" i="2"/>
  <c r="H8" i="2"/>
  <c r="H9" i="2"/>
  <c r="H6" i="2"/>
  <c r="G15" i="14" l="1"/>
  <c r="F15" i="14"/>
  <c r="D13" i="14"/>
  <c r="D14" i="14" s="1"/>
  <c r="F13" i="14"/>
  <c r="F14" i="14" s="1"/>
  <c r="G13" i="14"/>
  <c r="G14" i="14" s="1"/>
  <c r="C13" i="14"/>
  <c r="C14" i="14" s="1"/>
  <c r="D12" i="14"/>
  <c r="F12" i="14"/>
  <c r="G12" i="14"/>
  <c r="C12" i="14"/>
  <c r="G31" i="14"/>
  <c r="D30" i="14"/>
  <c r="D29" i="14"/>
  <c r="F29" i="14"/>
  <c r="F30" i="14" s="1"/>
  <c r="G29" i="14"/>
  <c r="G30" i="14" s="1"/>
  <c r="C29" i="14"/>
  <c r="C30" i="14" s="1"/>
  <c r="D28" i="14"/>
  <c r="F28" i="14"/>
  <c r="G28" i="14"/>
  <c r="C28" i="14"/>
  <c r="D47" i="14"/>
  <c r="D48" i="14" s="1"/>
  <c r="F47" i="14"/>
  <c r="F48" i="14" s="1"/>
  <c r="G47" i="14"/>
  <c r="G48" i="14" s="1"/>
  <c r="C47" i="14"/>
  <c r="C48" i="14" s="1"/>
  <c r="D46" i="14"/>
  <c r="F46" i="14"/>
  <c r="G46" i="14"/>
  <c r="C46" i="14"/>
  <c r="G66" i="14"/>
  <c r="F66" i="14"/>
  <c r="E65" i="14"/>
  <c r="D64" i="14"/>
  <c r="D65" i="14" s="1"/>
  <c r="E64" i="14"/>
  <c r="F64" i="14"/>
  <c r="F65" i="14" s="1"/>
  <c r="G64" i="14"/>
  <c r="G65" i="14" s="1"/>
  <c r="C64" i="14"/>
  <c r="C65" i="14" s="1"/>
  <c r="D63" i="14"/>
  <c r="E63" i="14"/>
  <c r="F63" i="14"/>
  <c r="G63" i="14"/>
  <c r="C63" i="14"/>
  <c r="G214" i="14"/>
  <c r="F214" i="14"/>
  <c r="D213" i="14"/>
  <c r="F213" i="14"/>
  <c r="D212" i="14"/>
  <c r="E212" i="14"/>
  <c r="E213" i="14" s="1"/>
  <c r="F212" i="14"/>
  <c r="G212" i="14"/>
  <c r="G213" i="14" s="1"/>
  <c r="C212" i="14"/>
  <c r="C213" i="14" s="1"/>
  <c r="D211" i="14"/>
  <c r="E211" i="14"/>
  <c r="F211" i="14"/>
  <c r="G211" i="14"/>
  <c r="C211" i="14"/>
  <c r="G196" i="14"/>
  <c r="F196" i="14"/>
  <c r="E195" i="14"/>
  <c r="G195" i="14"/>
  <c r="D194" i="14"/>
  <c r="D195" i="14" s="1"/>
  <c r="E194" i="14"/>
  <c r="F194" i="14"/>
  <c r="F195" i="14" s="1"/>
  <c r="G194" i="14"/>
  <c r="C194" i="14"/>
  <c r="C195" i="14" s="1"/>
  <c r="D193" i="14"/>
  <c r="E193" i="14"/>
  <c r="F193" i="14"/>
  <c r="G193" i="14"/>
  <c r="C193" i="14"/>
  <c r="D175" i="14"/>
  <c r="D176" i="14" s="1"/>
  <c r="F175" i="14"/>
  <c r="F176" i="14" s="1"/>
  <c r="G175" i="14"/>
  <c r="G176" i="14" s="1"/>
  <c r="C175" i="14"/>
  <c r="C176" i="14" s="1"/>
  <c r="D174" i="14"/>
  <c r="F174" i="14"/>
  <c r="G174" i="14"/>
  <c r="C174" i="14"/>
  <c r="G160" i="14"/>
  <c r="F160" i="14"/>
  <c r="F159" i="14"/>
  <c r="C159" i="14"/>
  <c r="D158" i="14"/>
  <c r="D159" i="14" s="1"/>
  <c r="E158" i="14"/>
  <c r="E159" i="14" s="1"/>
  <c r="F158" i="14"/>
  <c r="G158" i="14"/>
  <c r="G159" i="14" s="1"/>
  <c r="C158" i="14"/>
  <c r="D157" i="14"/>
  <c r="F157" i="14"/>
  <c r="G157" i="14"/>
  <c r="C157" i="14"/>
  <c r="F145" i="14"/>
  <c r="G145" i="14"/>
  <c r="C144" i="14"/>
  <c r="D143" i="14"/>
  <c r="D144" i="14" s="1"/>
  <c r="F143" i="14"/>
  <c r="F144" i="14" s="1"/>
  <c r="G143" i="14"/>
  <c r="G144" i="14" s="1"/>
  <c r="C143" i="14"/>
  <c r="D142" i="14"/>
  <c r="F142" i="14"/>
  <c r="G142" i="14"/>
  <c r="C142" i="14"/>
  <c r="G129" i="14"/>
  <c r="F129" i="14"/>
  <c r="F128" i="14"/>
  <c r="G128" i="14"/>
  <c r="D127" i="14"/>
  <c r="D128" i="14" s="1"/>
  <c r="F127" i="14"/>
  <c r="G127" i="14"/>
  <c r="C127" i="14"/>
  <c r="C128" i="14" s="1"/>
  <c r="D126" i="14"/>
  <c r="F126" i="14"/>
  <c r="G126" i="14"/>
  <c r="C126" i="14"/>
  <c r="G177" i="14"/>
  <c r="F177" i="14"/>
  <c r="G49" i="14"/>
  <c r="F49" i="14"/>
  <c r="F82" i="14"/>
  <c r="G82" i="14"/>
  <c r="C81" i="14"/>
  <c r="D80" i="14"/>
  <c r="D81" i="14" s="1"/>
  <c r="F80" i="14"/>
  <c r="F81" i="14" s="1"/>
  <c r="G80" i="14"/>
  <c r="G81" i="14" s="1"/>
  <c r="C80" i="14"/>
  <c r="D79" i="14"/>
  <c r="F79" i="14"/>
  <c r="G79" i="14"/>
  <c r="C79" i="14"/>
  <c r="G100" i="14"/>
  <c r="F100" i="14"/>
  <c r="D98" i="14"/>
  <c r="D99" i="14" s="1"/>
  <c r="F98" i="14"/>
  <c r="F99" i="14" s="1"/>
  <c r="G98" i="14"/>
  <c r="G99" i="14" s="1"/>
  <c r="C98" i="14"/>
  <c r="C99" i="14" s="1"/>
  <c r="D97" i="14"/>
  <c r="F97" i="14"/>
  <c r="G97" i="14"/>
  <c r="C97" i="14"/>
  <c r="F114" i="14"/>
  <c r="G114" i="14"/>
  <c r="D113" i="14"/>
  <c r="C113" i="14"/>
  <c r="D112" i="14"/>
  <c r="F112" i="14"/>
  <c r="F113" i="14" s="1"/>
  <c r="G112" i="14"/>
  <c r="G113" i="14" s="1"/>
  <c r="C112" i="14"/>
  <c r="D111" i="14"/>
  <c r="F111" i="14"/>
  <c r="G111" i="14"/>
  <c r="C111" i="14"/>
  <c r="H7" i="13"/>
  <c r="I7" i="13" s="1"/>
  <c r="H8" i="13"/>
  <c r="I8" i="13" s="1"/>
  <c r="H12" i="13"/>
  <c r="I12" i="13" s="1"/>
  <c r="H13" i="13"/>
  <c r="I13" i="13" s="1"/>
  <c r="H14" i="13"/>
  <c r="I14" i="13" s="1"/>
  <c r="H21" i="13"/>
  <c r="I21" i="13" s="1"/>
  <c r="H22" i="13"/>
  <c r="I22" i="13" s="1"/>
  <c r="H23" i="13"/>
  <c r="I23" i="13" s="1"/>
  <c r="H27" i="13"/>
  <c r="I27" i="13" s="1"/>
  <c r="H28" i="13"/>
  <c r="I28" i="13" s="1"/>
  <c r="H29" i="13"/>
  <c r="I29" i="13" s="1"/>
  <c r="H6" i="13"/>
  <c r="I6" i="13" s="1"/>
  <c r="G7" i="13"/>
  <c r="G8" i="13"/>
  <c r="G12" i="13"/>
  <c r="G13" i="13"/>
  <c r="G14" i="13"/>
  <c r="G21" i="13"/>
  <c r="G22" i="13"/>
  <c r="G23" i="13"/>
  <c r="G27" i="13"/>
  <c r="G28" i="13"/>
  <c r="G29" i="13"/>
  <c r="G6" i="13"/>
  <c r="G42" i="12"/>
  <c r="H42" i="12" s="1"/>
  <c r="I42" i="12" s="1"/>
  <c r="G41" i="12"/>
  <c r="H41" i="12" s="1"/>
  <c r="I41" i="12" s="1"/>
  <c r="G36" i="12"/>
  <c r="H36" i="12" s="1"/>
  <c r="I36" i="12" s="1"/>
  <c r="G35" i="12"/>
  <c r="H35" i="12" s="1"/>
  <c r="I35" i="12" s="1"/>
  <c r="G30" i="12"/>
  <c r="H30" i="12" s="1"/>
  <c r="I30" i="12" s="1"/>
  <c r="G29" i="12"/>
  <c r="H29" i="12" s="1"/>
  <c r="I29" i="12" s="1"/>
  <c r="N20" i="12"/>
  <c r="O20" i="12" s="1"/>
  <c r="M20" i="12"/>
  <c r="N19" i="12"/>
  <c r="O19" i="12" s="1"/>
  <c r="M19" i="12"/>
  <c r="N13" i="12"/>
  <c r="O13" i="12" s="1"/>
  <c r="M13" i="12"/>
  <c r="N12" i="12"/>
  <c r="O12" i="12" s="1"/>
  <c r="M12" i="12"/>
  <c r="N6" i="12"/>
  <c r="O6" i="12" s="1"/>
  <c r="M6" i="12"/>
  <c r="N5" i="12"/>
  <c r="O5" i="12" s="1"/>
  <c r="M5" i="12"/>
  <c r="H7" i="10"/>
  <c r="H6" i="10"/>
  <c r="H26" i="10"/>
  <c r="H27" i="10"/>
  <c r="H28" i="10"/>
  <c r="H29" i="10"/>
  <c r="H8" i="10"/>
  <c r="H9" i="10"/>
  <c r="H16" i="10"/>
  <c r="H17" i="10"/>
  <c r="H18" i="10"/>
  <c r="H19" i="10"/>
  <c r="G7" i="10"/>
  <c r="G8" i="10"/>
  <c r="G9" i="10"/>
  <c r="G16" i="10"/>
  <c r="G17" i="10"/>
  <c r="G18" i="10"/>
  <c r="G19" i="10"/>
  <c r="G26" i="10"/>
  <c r="G27" i="10"/>
  <c r="G28" i="10"/>
  <c r="G29" i="10"/>
  <c r="G6" i="10"/>
  <c r="F6" i="10"/>
  <c r="F7" i="10"/>
  <c r="F8" i="10"/>
  <c r="F9" i="10"/>
  <c r="F16" i="10"/>
  <c r="F17" i="10"/>
  <c r="F18" i="10"/>
  <c r="F19" i="10"/>
  <c r="F26" i="10"/>
  <c r="F27" i="10"/>
  <c r="F28" i="10"/>
  <c r="F29" i="10"/>
  <c r="I6" i="9"/>
  <c r="J6" i="9" s="1"/>
  <c r="I10" i="9"/>
  <c r="J10" i="9" s="1"/>
  <c r="I11" i="9"/>
  <c r="J11" i="9" s="1"/>
  <c r="I5" i="9"/>
  <c r="J5" i="9" s="1"/>
  <c r="H6" i="9"/>
  <c r="H10" i="9"/>
  <c r="H11" i="9"/>
  <c r="H5" i="9"/>
  <c r="I19" i="7" l="1"/>
  <c r="H6" i="7"/>
  <c r="I6" i="7" s="1"/>
  <c r="H7" i="7"/>
  <c r="I7" i="7" s="1"/>
  <c r="H8" i="7"/>
  <c r="I8" i="7" s="1"/>
  <c r="H16" i="7"/>
  <c r="I16" i="7" s="1"/>
  <c r="H17" i="7"/>
  <c r="I17" i="7" s="1"/>
  <c r="H18" i="7"/>
  <c r="I18" i="7" s="1"/>
  <c r="H19" i="7"/>
  <c r="H5" i="7"/>
  <c r="I5" i="7" s="1"/>
  <c r="G6" i="7"/>
  <c r="G7" i="7"/>
  <c r="G8" i="7"/>
  <c r="G16" i="7"/>
  <c r="G17" i="7"/>
  <c r="G18" i="7"/>
  <c r="G19" i="7"/>
  <c r="G5" i="7"/>
  <c r="J7" i="6"/>
  <c r="K7" i="6" s="1"/>
  <c r="J8" i="6"/>
  <c r="K8" i="6" s="1"/>
  <c r="J9" i="6"/>
  <c r="K9" i="6" s="1"/>
  <c r="J14" i="6"/>
  <c r="K14" i="6" s="1"/>
  <c r="J15" i="6"/>
  <c r="K15" i="6" s="1"/>
  <c r="J16" i="6"/>
  <c r="K16" i="6" s="1"/>
  <c r="J17" i="6"/>
  <c r="K17" i="6" s="1"/>
  <c r="J6" i="6"/>
  <c r="K6" i="6" s="1"/>
  <c r="I7" i="6"/>
  <c r="I8" i="6"/>
  <c r="I9" i="6"/>
  <c r="I14" i="6"/>
  <c r="I15" i="6"/>
  <c r="I16" i="6"/>
  <c r="I17" i="6"/>
  <c r="I6" i="6"/>
  <c r="J7" i="4"/>
  <c r="K7" i="4" s="1"/>
  <c r="J8" i="4"/>
  <c r="K8" i="4" s="1"/>
  <c r="J9" i="4"/>
  <c r="K9" i="4" s="1"/>
  <c r="J15" i="4"/>
  <c r="K15" i="4" s="1"/>
  <c r="J16" i="4"/>
  <c r="K16" i="4" s="1"/>
  <c r="J17" i="4"/>
  <c r="K17" i="4" s="1"/>
  <c r="J18" i="4"/>
  <c r="K18" i="4" s="1"/>
  <c r="J6" i="4"/>
  <c r="K6" i="4" s="1"/>
  <c r="I7" i="4"/>
  <c r="I8" i="4"/>
  <c r="I9" i="4"/>
  <c r="I15" i="4"/>
  <c r="I16" i="4"/>
  <c r="I17" i="4"/>
  <c r="I18" i="4"/>
  <c r="I6" i="4"/>
  <c r="H34" i="3"/>
  <c r="I34" i="3" s="1"/>
  <c r="G34" i="3"/>
  <c r="H33" i="3"/>
  <c r="I33" i="3" s="1"/>
  <c r="G33" i="3"/>
  <c r="H32" i="3"/>
  <c r="I32" i="3" s="1"/>
  <c r="G32" i="3"/>
  <c r="H31" i="3"/>
  <c r="I31" i="3" s="1"/>
  <c r="G31" i="3"/>
  <c r="H30" i="3"/>
  <c r="I30" i="3" s="1"/>
  <c r="G30" i="3"/>
  <c r="H29" i="3"/>
  <c r="I29" i="3" s="1"/>
  <c r="G29" i="3"/>
  <c r="H28" i="3"/>
  <c r="I28" i="3" s="1"/>
  <c r="G28" i="3"/>
  <c r="H27" i="3"/>
  <c r="I27" i="3" s="1"/>
  <c r="G27" i="3"/>
  <c r="H26" i="3"/>
  <c r="I26" i="3" s="1"/>
  <c r="G26" i="3"/>
  <c r="H25" i="3"/>
  <c r="I25" i="3" s="1"/>
  <c r="G25" i="3"/>
  <c r="H16" i="3"/>
  <c r="I16" i="3" s="1"/>
  <c r="G16" i="3"/>
  <c r="H15" i="3"/>
  <c r="I15" i="3" s="1"/>
  <c r="G15" i="3"/>
  <c r="H14" i="3"/>
  <c r="I14" i="3" s="1"/>
  <c r="G14" i="3"/>
  <c r="H13" i="3"/>
  <c r="I13" i="3" s="1"/>
  <c r="G13" i="3"/>
  <c r="H12" i="3"/>
  <c r="I12" i="3" s="1"/>
  <c r="G12" i="3"/>
  <c r="H11" i="3"/>
  <c r="I11" i="3" s="1"/>
  <c r="G11" i="3"/>
  <c r="H10" i="3"/>
  <c r="I10" i="3" s="1"/>
  <c r="G10" i="3"/>
  <c r="H9" i="3"/>
  <c r="I9" i="3" s="1"/>
  <c r="G9" i="3"/>
  <c r="H8" i="3"/>
  <c r="I8" i="3" s="1"/>
  <c r="G8" i="3"/>
  <c r="H7" i="3"/>
  <c r="I7" i="3" s="1"/>
  <c r="G7" i="3"/>
  <c r="I27" i="2"/>
  <c r="J27" i="2" s="1"/>
  <c r="H27" i="2"/>
  <c r="I26" i="2"/>
  <c r="J26" i="2" s="1"/>
  <c r="H26" i="2"/>
  <c r="I25" i="2"/>
  <c r="J25" i="2" s="1"/>
  <c r="H25" i="2"/>
  <c r="I24" i="2"/>
  <c r="J24" i="2" s="1"/>
  <c r="H24" i="2"/>
  <c r="I18" i="2"/>
  <c r="J18" i="2" s="1"/>
  <c r="H18" i="2"/>
  <c r="I17" i="2"/>
  <c r="J17" i="2" s="1"/>
  <c r="H17" i="2"/>
  <c r="I16" i="2"/>
  <c r="J16" i="2" s="1"/>
  <c r="H16" i="2"/>
  <c r="I15" i="2"/>
  <c r="J15" i="2" s="1"/>
  <c r="H15" i="2"/>
</calcChain>
</file>

<file path=xl/sharedStrings.xml><?xml version="1.0" encoding="utf-8"?>
<sst xmlns="http://schemas.openxmlformats.org/spreadsheetml/2006/main" count="582" uniqueCount="117">
  <si>
    <t>PR-1</t>
  </si>
  <si>
    <t>wt</t>
  </si>
  <si>
    <t>AV</t>
  </si>
  <si>
    <t>SD</t>
  </si>
  <si>
    <t>SEM</t>
  </si>
  <si>
    <t>PR-4</t>
  </si>
  <si>
    <t>FRK1</t>
  </si>
  <si>
    <t>PDF1.2</t>
  </si>
  <si>
    <t>AOS</t>
  </si>
  <si>
    <t>LOX2</t>
  </si>
  <si>
    <t>PHI1</t>
  </si>
  <si>
    <t>WRKY53</t>
  </si>
  <si>
    <t>Mock control</t>
  </si>
  <si>
    <t xml:space="preserve">10 nM of ascr#18 </t>
  </si>
  <si>
    <t xml:space="preserve">50 nM of ascr#18 </t>
  </si>
  <si>
    <t>Mock</t>
  </si>
  <si>
    <t>Av</t>
  </si>
  <si>
    <t>ascr#18 10 nM</t>
  </si>
  <si>
    <t>ascr#9 10 nM</t>
  </si>
  <si>
    <t>ascr#9 100 nM</t>
  </si>
  <si>
    <t>ascr#9 1000 nM</t>
  </si>
  <si>
    <t>ascr#18:ascr#9 10 nM:10 nM</t>
  </si>
  <si>
    <t>ascr#18:ascr#9 10 nM:100 nM</t>
  </si>
  <si>
    <t>ascr#18:ascr#9 10 nM:1000 nM</t>
  </si>
  <si>
    <t>ascr#18</t>
  </si>
  <si>
    <t>ascr#9</t>
  </si>
  <si>
    <t xml:space="preserve">50 nM </t>
  </si>
  <si>
    <t>1000 nM</t>
  </si>
  <si>
    <t>Arabidopsis</t>
  </si>
  <si>
    <t>ascr#10</t>
  </si>
  <si>
    <t>ascr#1</t>
  </si>
  <si>
    <t>Tomato</t>
  </si>
  <si>
    <t>Wheat</t>
  </si>
  <si>
    <t>Figure 2b</t>
  </si>
  <si>
    <t>Figure 2c</t>
  </si>
  <si>
    <t>Figure 3c</t>
  </si>
  <si>
    <t>wildtype</t>
  </si>
  <si>
    <t>acx1acx5</t>
  </si>
  <si>
    <t>Replicates</t>
  </si>
  <si>
    <t>Figure 4b</t>
  </si>
  <si>
    <t>Figure 4c</t>
  </si>
  <si>
    <t>Figure 4d</t>
  </si>
  <si>
    <t>Figure 4e</t>
  </si>
  <si>
    <t>Figure 4f</t>
  </si>
  <si>
    <t>Figure 5a</t>
  </si>
  <si>
    <t>50 nM ascr#18</t>
  </si>
  <si>
    <t>Figure 5b</t>
  </si>
  <si>
    <t>50 nM ascr#9</t>
  </si>
  <si>
    <t>Figure 5d</t>
  </si>
  <si>
    <t>t-test</t>
  </si>
  <si>
    <t>Figure 1d</t>
  </si>
  <si>
    <t>Supplementry figure 1a</t>
  </si>
  <si>
    <t xml:space="preserve">Replicate </t>
  </si>
  <si>
    <t>Supplementry figure 1b</t>
  </si>
  <si>
    <t>Time (h)</t>
  </si>
  <si>
    <t>ACX1</t>
  </si>
  <si>
    <t>ACX5</t>
  </si>
  <si>
    <t>Replicate</t>
  </si>
  <si>
    <t>acx1</t>
  </si>
  <si>
    <t>acx5</t>
  </si>
  <si>
    <t>MYC2</t>
  </si>
  <si>
    <t>VSP1</t>
  </si>
  <si>
    <t>VSP2</t>
  </si>
  <si>
    <t>TAT</t>
  </si>
  <si>
    <t>EIN1</t>
  </si>
  <si>
    <t>RD26</t>
  </si>
  <si>
    <t>sd</t>
  </si>
  <si>
    <t>1 µM ascr#18</t>
  </si>
  <si>
    <t>1000 nM ascr#18</t>
  </si>
  <si>
    <t>Attraction index</t>
  </si>
  <si>
    <t>Mock (peak area)</t>
  </si>
  <si>
    <t>50 nM (peak area)</t>
  </si>
  <si>
    <t>1000 nM (peak area)</t>
  </si>
  <si>
    <t>Peak area</t>
  </si>
  <si>
    <t>Bacterial count, log10 (cfu/cm2)</t>
  </si>
  <si>
    <t>Galls per plant</t>
  </si>
  <si>
    <t>Number of worms on root tip</t>
  </si>
  <si>
    <t xml:space="preserve">Number of worms on whole root </t>
  </si>
  <si>
    <t>Relative fold change</t>
  </si>
  <si>
    <t>Number of nematodes touching root tips</t>
  </si>
  <si>
    <t>Supplementary Fig. 5</t>
  </si>
  <si>
    <t>Supplementary Fig. 6</t>
  </si>
  <si>
    <t>Transcript abundance</t>
  </si>
  <si>
    <t>Sd</t>
  </si>
  <si>
    <t>Supplementary Fig. 7a</t>
  </si>
  <si>
    <t>Supplementary Fig. 7b</t>
  </si>
  <si>
    <t>Supplementary Fig. 9a</t>
  </si>
  <si>
    <t>Supplementary Fig. 9b</t>
  </si>
  <si>
    <t>Supplementary Fig. 9c</t>
  </si>
  <si>
    <t>Supplementary Fig. 9d</t>
  </si>
  <si>
    <t>Supplementary Figure 4c</t>
  </si>
  <si>
    <t>Supplementary Figure 4b</t>
  </si>
  <si>
    <t>Supplementary Figure 4a</t>
  </si>
  <si>
    <t>One-way ANOVA</t>
  </si>
  <si>
    <t>10 nM ascr#18</t>
  </si>
  <si>
    <t>100 nM ascr#9</t>
  </si>
  <si>
    <t>p=0.0026</t>
  </si>
  <si>
    <t>p=0.0061</t>
  </si>
  <si>
    <t>p&lt;0.0001</t>
  </si>
  <si>
    <t>p=0.012</t>
  </si>
  <si>
    <t>p=0.014</t>
  </si>
  <si>
    <t>p=0.00695401657058223</t>
  </si>
  <si>
    <t>p=0.00561799208243841</t>
  </si>
  <si>
    <t>t-test (p value)</t>
  </si>
  <si>
    <t>acx1 acx5</t>
  </si>
  <si>
    <t>two-way ANOVA</t>
  </si>
  <si>
    <t>p=0.004</t>
  </si>
  <si>
    <t>p=0.009</t>
  </si>
  <si>
    <t>p=0.022</t>
  </si>
  <si>
    <t>p=0.0037</t>
  </si>
  <si>
    <t>p=0.0016</t>
  </si>
  <si>
    <t>p=0.0003</t>
  </si>
  <si>
    <t>p=0.048</t>
  </si>
  <si>
    <t>p=n.s.</t>
  </si>
  <si>
    <t>p=0.0035</t>
  </si>
  <si>
    <t>p=0.010</t>
  </si>
  <si>
    <t>p= 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</si>
</sst>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2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21" sqref="A21"/>
    </sheetView>
  </sheetViews>
  <sheetFormatPr defaultRowHeight="14.25" x14ac:dyDescent="0.2"/>
  <cols>
    <col min="1" max="1" width="14.28515625" style="3" customWidth="1"/>
    <col min="2" max="6" width="10.140625" style="3" bestFit="1" customWidth="1"/>
    <col min="7" max="7" width="9.140625" style="3"/>
    <col min="8" max="10" width="12.42578125" style="3" bestFit="1" customWidth="1"/>
    <col min="11" max="16384" width="9.140625" style="3"/>
  </cols>
  <sheetData>
    <row r="1" spans="1:10" ht="15" x14ac:dyDescent="0.25">
      <c r="A1" s="2" t="s">
        <v>50</v>
      </c>
    </row>
    <row r="3" spans="1:10" ht="15" x14ac:dyDescent="0.25">
      <c r="A3" s="7" t="s">
        <v>28</v>
      </c>
      <c r="B3" s="14"/>
      <c r="C3" s="14"/>
      <c r="D3" s="15" t="s">
        <v>73</v>
      </c>
      <c r="E3" s="14"/>
      <c r="F3" s="14"/>
    </row>
    <row r="4" spans="1:10" x14ac:dyDescent="0.2">
      <c r="A4" s="3" t="s">
        <v>38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H4" s="3" t="s">
        <v>16</v>
      </c>
      <c r="I4" s="3" t="s">
        <v>66</v>
      </c>
      <c r="J4" s="3" t="s">
        <v>4</v>
      </c>
    </row>
    <row r="6" spans="1:10" x14ac:dyDescent="0.2">
      <c r="A6" s="3" t="s">
        <v>24</v>
      </c>
      <c r="B6" s="3">
        <v>1440698</v>
      </c>
      <c r="C6" s="3">
        <v>637821</v>
      </c>
      <c r="D6" s="3">
        <v>962173</v>
      </c>
      <c r="E6" s="3">
        <v>786534</v>
      </c>
      <c r="F6" s="3">
        <v>804382</v>
      </c>
      <c r="H6" s="3">
        <f>AVERAGE(B6:F6)</f>
        <v>926321.6</v>
      </c>
      <c r="I6" s="3">
        <f>STDEV(B6:F6)</f>
        <v>309641.25981577463</v>
      </c>
      <c r="J6" s="3">
        <f>I6/SQRT(5)</f>
        <v>138475.78111734919</v>
      </c>
    </row>
    <row r="7" spans="1:10" x14ac:dyDescent="0.2">
      <c r="A7" s="3" t="s">
        <v>29</v>
      </c>
      <c r="B7" s="3">
        <v>537545</v>
      </c>
      <c r="C7" s="3">
        <v>202450</v>
      </c>
      <c r="D7" s="3">
        <v>242141</v>
      </c>
      <c r="E7" s="3">
        <v>320134</v>
      </c>
      <c r="F7" s="3">
        <v>208309</v>
      </c>
      <c r="H7" s="3">
        <f t="shared" ref="H7:H9" si="0">AVERAGE(B7:F7)</f>
        <v>302115.8</v>
      </c>
      <c r="I7" s="3">
        <f t="shared" ref="I7:I9" si="1">STDEV(B7:F7)</f>
        <v>139715.3604608312</v>
      </c>
      <c r="J7" s="3">
        <f t="shared" ref="J7:J9" si="2">I7/SQRT(5)</f>
        <v>62482.608698260978</v>
      </c>
    </row>
    <row r="8" spans="1:10" x14ac:dyDescent="0.2">
      <c r="A8" s="3" t="s">
        <v>30</v>
      </c>
      <c r="B8" s="3">
        <v>8902725</v>
      </c>
      <c r="C8" s="3">
        <v>5530347</v>
      </c>
      <c r="D8" s="3">
        <v>7832982</v>
      </c>
      <c r="E8" s="3">
        <v>8347136</v>
      </c>
      <c r="F8" s="3">
        <v>5631349</v>
      </c>
      <c r="H8" s="3">
        <f t="shared" si="0"/>
        <v>7248907.7999999998</v>
      </c>
      <c r="I8" s="3">
        <f t="shared" si="1"/>
        <v>1569419.2298546948</v>
      </c>
      <c r="J8" s="3">
        <f t="shared" si="2"/>
        <v>701865.61663009296</v>
      </c>
    </row>
    <row r="9" spans="1:10" x14ac:dyDescent="0.2">
      <c r="A9" s="3" t="s">
        <v>25</v>
      </c>
      <c r="B9" s="3">
        <v>25128876</v>
      </c>
      <c r="C9" s="3">
        <v>33804689</v>
      </c>
      <c r="D9" s="3">
        <v>42322776</v>
      </c>
      <c r="E9" s="3">
        <v>38223502</v>
      </c>
      <c r="F9" s="3">
        <v>33816434</v>
      </c>
      <c r="H9" s="3">
        <f t="shared" si="0"/>
        <v>34659255.399999999</v>
      </c>
      <c r="I9" s="3">
        <f t="shared" si="1"/>
        <v>6397307.3430250129</v>
      </c>
      <c r="J9" s="3">
        <f t="shared" si="2"/>
        <v>2860962.8183924984</v>
      </c>
    </row>
    <row r="12" spans="1:10" ht="15" x14ac:dyDescent="0.25">
      <c r="A12" s="2" t="s">
        <v>31</v>
      </c>
      <c r="B12" s="14"/>
      <c r="C12" s="14"/>
      <c r="D12" s="15" t="s">
        <v>73</v>
      </c>
      <c r="E12" s="14"/>
    </row>
    <row r="13" spans="1:10" x14ac:dyDescent="0.2">
      <c r="A13" s="3" t="s">
        <v>38</v>
      </c>
      <c r="B13" s="3">
        <v>1</v>
      </c>
      <c r="C13" s="3">
        <v>2</v>
      </c>
      <c r="D13" s="3">
        <v>3</v>
      </c>
      <c r="E13" s="3">
        <v>4</v>
      </c>
      <c r="H13" s="3" t="s">
        <v>16</v>
      </c>
      <c r="I13" s="3" t="s">
        <v>66</v>
      </c>
      <c r="J13" s="3" t="s">
        <v>4</v>
      </c>
    </row>
    <row r="15" spans="1:10" x14ac:dyDescent="0.2">
      <c r="A15" s="3" t="s">
        <v>24</v>
      </c>
      <c r="B15" s="3">
        <v>605915</v>
      </c>
      <c r="C15" s="3">
        <v>1088028</v>
      </c>
      <c r="D15" s="3">
        <v>1971922</v>
      </c>
      <c r="E15" s="3">
        <v>1908132</v>
      </c>
      <c r="H15" s="3">
        <f>AVERAGE(B15:E15)</f>
        <v>1393499.25</v>
      </c>
      <c r="I15" s="3">
        <f>STDEV(B15:E15)</f>
        <v>661569.19026275456</v>
      </c>
      <c r="J15" s="3">
        <f t="shared" ref="J15:J18" si="3">I15/SQRT(4)</f>
        <v>330784.59513137728</v>
      </c>
    </row>
    <row r="16" spans="1:10" x14ac:dyDescent="0.2">
      <c r="A16" s="3" t="s">
        <v>29</v>
      </c>
      <c r="B16" s="3">
        <v>5696</v>
      </c>
      <c r="C16" s="3">
        <v>0</v>
      </c>
      <c r="D16" s="3">
        <v>0</v>
      </c>
      <c r="E16" s="3">
        <v>0</v>
      </c>
      <c r="H16" s="3">
        <f>AVERAGE(B16:E16)</f>
        <v>1424</v>
      </c>
      <c r="I16" s="3">
        <f>STDEV(B16:E16)</f>
        <v>2848</v>
      </c>
      <c r="J16" s="3">
        <f t="shared" si="3"/>
        <v>1424</v>
      </c>
    </row>
    <row r="17" spans="1:10" x14ac:dyDescent="0.2">
      <c r="A17" s="3" t="s">
        <v>30</v>
      </c>
      <c r="B17" s="3">
        <v>109164</v>
      </c>
      <c r="C17" s="3">
        <v>128826</v>
      </c>
      <c r="D17" s="3">
        <v>182889</v>
      </c>
      <c r="E17" s="3">
        <v>93613</v>
      </c>
      <c r="H17" s="3">
        <f>AVERAGE(B17:E17)</f>
        <v>128623</v>
      </c>
      <c r="I17" s="3">
        <f>STDEV(B17:E17)</f>
        <v>38940.94993705213</v>
      </c>
      <c r="J17" s="3">
        <f t="shared" si="3"/>
        <v>19470.474968526065</v>
      </c>
    </row>
    <row r="18" spans="1:10" x14ac:dyDescent="0.2">
      <c r="A18" s="3" t="s">
        <v>25</v>
      </c>
      <c r="B18" s="3">
        <v>18116719</v>
      </c>
      <c r="C18" s="3">
        <v>23113349</v>
      </c>
      <c r="D18" s="3">
        <v>61623972</v>
      </c>
      <c r="E18" s="3">
        <v>24743367</v>
      </c>
      <c r="H18" s="3">
        <f>AVERAGE(B18:E18)</f>
        <v>31899351.75</v>
      </c>
      <c r="I18" s="3">
        <f>STDEV(B18:E18)</f>
        <v>20015960.103488442</v>
      </c>
      <c r="J18" s="3">
        <f t="shared" si="3"/>
        <v>10007980.051744221</v>
      </c>
    </row>
    <row r="21" spans="1:10" ht="15" x14ac:dyDescent="0.25">
      <c r="A21" s="2" t="s">
        <v>32</v>
      </c>
      <c r="B21" s="14"/>
      <c r="C21" s="14"/>
      <c r="D21" s="15" t="s">
        <v>73</v>
      </c>
      <c r="E21" s="14"/>
    </row>
    <row r="22" spans="1:10" x14ac:dyDescent="0.2">
      <c r="A22" s="3" t="s">
        <v>38</v>
      </c>
      <c r="B22" s="3">
        <v>1</v>
      </c>
      <c r="C22" s="3">
        <v>2</v>
      </c>
      <c r="D22" s="3">
        <v>3</v>
      </c>
      <c r="E22" s="3">
        <v>4</v>
      </c>
      <c r="H22" s="3" t="s">
        <v>16</v>
      </c>
      <c r="I22" s="3" t="s">
        <v>66</v>
      </c>
      <c r="J22" s="3" t="s">
        <v>4</v>
      </c>
    </row>
    <row r="24" spans="1:10" x14ac:dyDescent="0.2">
      <c r="A24" s="3" t="s">
        <v>24</v>
      </c>
      <c r="B24" s="3">
        <v>850473</v>
      </c>
      <c r="C24" s="3">
        <v>1070859</v>
      </c>
      <c r="D24" s="3">
        <v>2000652</v>
      </c>
      <c r="E24" s="3">
        <v>416006</v>
      </c>
      <c r="H24" s="3">
        <f>AVERAGE(B24:E24)</f>
        <v>1084497.5</v>
      </c>
      <c r="I24" s="3">
        <f>STDEV(B24:E24)</f>
        <v>668623.81768450339</v>
      </c>
      <c r="J24" s="3">
        <f t="shared" ref="J24:J27" si="4">I24/SQRT(4)</f>
        <v>334311.90884225169</v>
      </c>
    </row>
    <row r="25" spans="1:10" x14ac:dyDescent="0.2">
      <c r="A25" s="3" t="s">
        <v>29</v>
      </c>
      <c r="B25" s="3">
        <v>48027</v>
      </c>
      <c r="C25" s="3">
        <v>18606</v>
      </c>
      <c r="D25" s="3">
        <v>87974</v>
      </c>
      <c r="E25" s="3">
        <v>35459</v>
      </c>
      <c r="H25" s="3">
        <f>AVERAGE(B25:E25)</f>
        <v>47516.5</v>
      </c>
      <c r="I25" s="3">
        <f>STDEV(B25:E25)</f>
        <v>29542.456640119377</v>
      </c>
      <c r="J25" s="3">
        <f t="shared" si="4"/>
        <v>14771.228320059688</v>
      </c>
    </row>
    <row r="26" spans="1:10" x14ac:dyDescent="0.2">
      <c r="A26" s="3" t="s">
        <v>30</v>
      </c>
      <c r="B26" s="3">
        <v>99014</v>
      </c>
      <c r="C26" s="3">
        <v>144358</v>
      </c>
      <c r="D26" s="3">
        <v>53841</v>
      </c>
      <c r="E26" s="3">
        <v>51997</v>
      </c>
      <c r="H26" s="3">
        <f>AVERAGE(B26:E26)</f>
        <v>87302.5</v>
      </c>
      <c r="I26" s="3">
        <f>STDEV(B26:E26)</f>
        <v>43812.629933235767</v>
      </c>
      <c r="J26" s="3">
        <f t="shared" si="4"/>
        <v>21906.314966617883</v>
      </c>
    </row>
    <row r="27" spans="1:10" x14ac:dyDescent="0.2">
      <c r="A27" s="3" t="s">
        <v>25</v>
      </c>
      <c r="B27" s="3">
        <v>3111997</v>
      </c>
      <c r="C27" s="3">
        <v>4600623</v>
      </c>
      <c r="D27" s="3">
        <v>3782732</v>
      </c>
      <c r="E27" s="3">
        <v>3082732</v>
      </c>
      <c r="H27" s="3">
        <f>AVERAGE(B27:E27)</f>
        <v>3644521</v>
      </c>
      <c r="I27" s="3">
        <f>STDEV(B27:E27)</f>
        <v>714707.86713220575</v>
      </c>
      <c r="J27" s="3">
        <f t="shared" si="4"/>
        <v>357353.93356610287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L28" sqref="L28"/>
    </sheetView>
  </sheetViews>
  <sheetFormatPr defaultRowHeight="15" x14ac:dyDescent="0.25"/>
  <cols>
    <col min="3" max="3" width="10.140625" bestFit="1" customWidth="1"/>
    <col min="4" max="5" width="11.28515625" bestFit="1" customWidth="1"/>
    <col min="7" max="7" width="13.7109375" bestFit="1" customWidth="1"/>
    <col min="8" max="9" width="12.42578125" bestFit="1" customWidth="1"/>
  </cols>
  <sheetData>
    <row r="1" spans="1:9" x14ac:dyDescent="0.25">
      <c r="A1" s="2" t="s">
        <v>84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3"/>
      <c r="B3" s="3"/>
      <c r="C3" s="14"/>
      <c r="D3" s="15" t="s">
        <v>73</v>
      </c>
      <c r="E3" s="15"/>
      <c r="F3" s="3"/>
      <c r="G3" s="3"/>
      <c r="H3" s="3"/>
      <c r="I3" s="3"/>
    </row>
    <row r="4" spans="1:9" x14ac:dyDescent="0.25">
      <c r="A4" s="3"/>
      <c r="B4" s="3"/>
      <c r="C4" s="3"/>
      <c r="D4" s="3" t="s">
        <v>24</v>
      </c>
      <c r="E4" s="3"/>
      <c r="F4" s="3"/>
      <c r="G4" s="3"/>
      <c r="H4" s="3"/>
      <c r="I4" s="3"/>
    </row>
    <row r="5" spans="1:9" x14ac:dyDescent="0.25">
      <c r="A5" s="3" t="s">
        <v>57</v>
      </c>
      <c r="B5" s="3"/>
      <c r="C5" s="3">
        <v>1</v>
      </c>
      <c r="D5" s="3">
        <v>2</v>
      </c>
      <c r="E5" s="3">
        <v>3</v>
      </c>
      <c r="F5" s="3"/>
      <c r="G5" s="3" t="s">
        <v>16</v>
      </c>
      <c r="H5" s="3" t="s">
        <v>66</v>
      </c>
      <c r="I5" s="3" t="s">
        <v>4</v>
      </c>
    </row>
    <row r="6" spans="1:9" x14ac:dyDescent="0.25">
      <c r="A6" s="3"/>
      <c r="B6" s="21" t="s">
        <v>1</v>
      </c>
      <c r="C6" s="22">
        <v>528125.1</v>
      </c>
      <c r="D6" s="22">
        <v>267559.90000000002</v>
      </c>
      <c r="E6" s="22">
        <v>173417.3</v>
      </c>
      <c r="F6" s="3"/>
      <c r="G6" s="22">
        <f>AVERAGE(C6:E6)</f>
        <v>323034.10000000003</v>
      </c>
      <c r="H6" s="22">
        <f>STDEV(C6:E6)</f>
        <v>183745.60129276558</v>
      </c>
      <c r="I6" s="22">
        <f>H6/SQRT(3)</f>
        <v>106085.57236878786</v>
      </c>
    </row>
    <row r="7" spans="1:9" x14ac:dyDescent="0.25">
      <c r="A7" s="3"/>
      <c r="B7" s="21" t="s">
        <v>58</v>
      </c>
      <c r="C7" s="22">
        <v>51534.37</v>
      </c>
      <c r="D7" s="22">
        <v>292662.90000000002</v>
      </c>
      <c r="E7" s="22"/>
      <c r="F7" s="3"/>
      <c r="G7" s="22">
        <f t="shared" ref="G7:G14" si="0">AVERAGE(C7:E7)</f>
        <v>172098.63500000001</v>
      </c>
      <c r="H7" s="22">
        <f t="shared" ref="H7:H14" si="1">STDEV(C7:E7)</f>
        <v>170503.61870054391</v>
      </c>
      <c r="I7" s="22">
        <f t="shared" ref="I7:I14" si="2">H7/SQRT(3)</f>
        <v>98440.310154564344</v>
      </c>
    </row>
    <row r="8" spans="1:9" x14ac:dyDescent="0.25">
      <c r="A8" s="3"/>
      <c r="B8" s="21" t="s">
        <v>59</v>
      </c>
      <c r="C8" s="22">
        <v>52869.73</v>
      </c>
      <c r="D8" s="22">
        <v>131038.2</v>
      </c>
      <c r="E8" s="22">
        <v>171906.4</v>
      </c>
      <c r="F8" s="3"/>
      <c r="G8" s="22">
        <f t="shared" si="0"/>
        <v>118604.77666666666</v>
      </c>
      <c r="H8" s="22">
        <f t="shared" si="1"/>
        <v>60484.499774831886</v>
      </c>
      <c r="I8" s="22">
        <f t="shared" si="2"/>
        <v>34920.742226799048</v>
      </c>
    </row>
    <row r="9" spans="1:9" x14ac:dyDescent="0.25">
      <c r="A9" s="3"/>
      <c r="B9" s="3"/>
      <c r="C9" s="3"/>
      <c r="D9" s="3"/>
      <c r="E9" s="3"/>
      <c r="F9" s="3"/>
      <c r="G9" s="22"/>
      <c r="H9" s="22"/>
      <c r="I9" s="22"/>
    </row>
    <row r="10" spans="1:9" x14ac:dyDescent="0.25">
      <c r="A10" s="3" t="s">
        <v>57</v>
      </c>
      <c r="B10" s="3"/>
      <c r="C10" s="3">
        <v>1</v>
      </c>
      <c r="D10" s="3">
        <v>2</v>
      </c>
      <c r="E10" s="3">
        <v>3</v>
      </c>
      <c r="F10" s="3"/>
      <c r="G10" s="22"/>
      <c r="H10" s="22"/>
      <c r="I10" s="22"/>
    </row>
    <row r="11" spans="1:9" x14ac:dyDescent="0.25">
      <c r="A11" s="3"/>
      <c r="B11" s="3"/>
      <c r="C11" s="3"/>
      <c r="D11" s="3" t="s">
        <v>25</v>
      </c>
      <c r="E11" s="3"/>
      <c r="F11" s="3"/>
      <c r="G11" s="22"/>
      <c r="H11" s="22"/>
      <c r="I11" s="22"/>
    </row>
    <row r="12" spans="1:9" x14ac:dyDescent="0.25">
      <c r="A12" s="3"/>
      <c r="B12" s="21" t="s">
        <v>1</v>
      </c>
      <c r="C12" s="22">
        <v>33708869</v>
      </c>
      <c r="D12" s="22">
        <v>26163981</v>
      </c>
      <c r="E12" s="22">
        <v>16490286</v>
      </c>
      <c r="F12" s="3"/>
      <c r="G12" s="22">
        <f t="shared" si="0"/>
        <v>25454378.666666668</v>
      </c>
      <c r="H12" s="22">
        <f t="shared" si="1"/>
        <v>8631196.4255007189</v>
      </c>
      <c r="I12" s="22">
        <f t="shared" si="2"/>
        <v>4983223.5796913756</v>
      </c>
    </row>
    <row r="13" spans="1:9" x14ac:dyDescent="0.25">
      <c r="A13" s="3"/>
      <c r="B13" s="21" t="s">
        <v>58</v>
      </c>
      <c r="C13" s="22">
        <v>6739405</v>
      </c>
      <c r="D13" s="22">
        <v>27924541</v>
      </c>
      <c r="E13" s="22"/>
      <c r="F13" s="3"/>
      <c r="G13" s="22">
        <f t="shared" si="0"/>
        <v>17331973</v>
      </c>
      <c r="H13" s="22">
        <f t="shared" si="1"/>
        <v>14980153.32595925</v>
      </c>
      <c r="I13" s="22">
        <f t="shared" si="2"/>
        <v>8648795.5552444421</v>
      </c>
    </row>
    <row r="14" spans="1:9" x14ac:dyDescent="0.25">
      <c r="A14" s="3"/>
      <c r="B14" s="21" t="s">
        <v>59</v>
      </c>
      <c r="C14" s="22">
        <v>25036485</v>
      </c>
      <c r="D14" s="22">
        <v>18564401</v>
      </c>
      <c r="E14" s="22">
        <v>25551790</v>
      </c>
      <c r="F14" s="3"/>
      <c r="G14" s="22">
        <f t="shared" si="0"/>
        <v>23050892</v>
      </c>
      <c r="H14" s="22">
        <f t="shared" si="1"/>
        <v>3893948.6296774643</v>
      </c>
      <c r="I14" s="22">
        <f t="shared" si="2"/>
        <v>2248172.2895548586</v>
      </c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2" t="s">
        <v>85</v>
      </c>
      <c r="B17" s="3"/>
      <c r="C17" s="3"/>
      <c r="D17" s="3"/>
      <c r="E17" s="3"/>
      <c r="F17" s="3"/>
      <c r="G17" s="22"/>
      <c r="H17" s="22"/>
      <c r="I17" s="22"/>
    </row>
    <row r="18" spans="1:9" x14ac:dyDescent="0.25">
      <c r="A18" s="3"/>
      <c r="B18" s="3"/>
      <c r="C18" s="14"/>
      <c r="D18" s="15" t="s">
        <v>73</v>
      </c>
      <c r="E18" s="15"/>
      <c r="F18" s="3"/>
      <c r="G18" s="22"/>
      <c r="H18" s="22"/>
      <c r="I18" s="22"/>
    </row>
    <row r="19" spans="1:9" x14ac:dyDescent="0.25">
      <c r="A19" s="3" t="s">
        <v>57</v>
      </c>
      <c r="B19" s="3"/>
      <c r="C19" s="3">
        <v>1</v>
      </c>
      <c r="D19" s="3">
        <v>2</v>
      </c>
      <c r="E19" s="3">
        <v>3</v>
      </c>
      <c r="F19" s="3"/>
      <c r="G19" s="22"/>
      <c r="H19" s="22"/>
      <c r="I19" s="22"/>
    </row>
    <row r="20" spans="1:9" x14ac:dyDescent="0.25">
      <c r="A20" s="3"/>
      <c r="B20" s="3"/>
      <c r="C20" s="3"/>
      <c r="D20" s="3" t="s">
        <v>24</v>
      </c>
      <c r="E20" s="3"/>
      <c r="F20" s="3"/>
      <c r="G20" s="3" t="s">
        <v>16</v>
      </c>
      <c r="H20" s="3" t="s">
        <v>66</v>
      </c>
      <c r="I20" s="3" t="s">
        <v>4</v>
      </c>
    </row>
    <row r="21" spans="1:9" x14ac:dyDescent="0.25">
      <c r="A21" s="3"/>
      <c r="B21" s="21" t="s">
        <v>1</v>
      </c>
      <c r="C21" s="22">
        <v>264702.59999999998</v>
      </c>
      <c r="D21" s="22">
        <v>411508.2</v>
      </c>
      <c r="E21" s="22">
        <v>217699</v>
      </c>
      <c r="F21" s="3"/>
      <c r="G21" s="22">
        <f>AVERAGE(C21:E21)</f>
        <v>297969.93333333335</v>
      </c>
      <c r="H21" s="22">
        <f>STDEV(C21:E21)</f>
        <v>101096.67700519801</v>
      </c>
      <c r="I21" s="22">
        <f>H21/SQRT(3)</f>
        <v>58368.193683127727</v>
      </c>
    </row>
    <row r="22" spans="1:9" x14ac:dyDescent="0.25">
      <c r="A22" s="3"/>
      <c r="B22" s="21" t="s">
        <v>58</v>
      </c>
      <c r="C22" s="22">
        <v>120139.4</v>
      </c>
      <c r="D22" s="22">
        <v>132792.6</v>
      </c>
      <c r="E22" s="22">
        <v>41941.81</v>
      </c>
      <c r="F22" s="3"/>
      <c r="G22" s="22">
        <f>AVERAGE(C22:E22)</f>
        <v>98291.27</v>
      </c>
      <c r="H22" s="22">
        <f>STDEV(C22:E22)</f>
        <v>49208.455566891163</v>
      </c>
      <c r="I22" s="22">
        <f>H22/SQRT(3)</f>
        <v>28410.515067950353</v>
      </c>
    </row>
    <row r="23" spans="1:9" x14ac:dyDescent="0.25">
      <c r="A23" s="3"/>
      <c r="B23" s="21" t="s">
        <v>59</v>
      </c>
      <c r="C23" s="22">
        <v>52869.73</v>
      </c>
      <c r="D23" s="22">
        <v>131038.2</v>
      </c>
      <c r="E23" s="22">
        <v>171906.4</v>
      </c>
      <c r="F23" s="3"/>
      <c r="G23" s="22">
        <f>AVERAGE(C23:E23)</f>
        <v>118604.77666666666</v>
      </c>
      <c r="H23" s="22">
        <f>STDEV(C23:E23)</f>
        <v>60484.499774831886</v>
      </c>
      <c r="I23" s="22">
        <f>H23/SQRT(3)</f>
        <v>34920.742226799048</v>
      </c>
    </row>
    <row r="24" spans="1:9" x14ac:dyDescent="0.25">
      <c r="A24" s="3"/>
      <c r="B24" s="3"/>
      <c r="C24" s="3"/>
      <c r="D24" s="3"/>
      <c r="E24" s="3"/>
      <c r="F24" s="3"/>
      <c r="G24" s="22"/>
      <c r="H24" s="22"/>
      <c r="I24" s="22"/>
    </row>
    <row r="25" spans="1:9" x14ac:dyDescent="0.25">
      <c r="A25" s="3" t="s">
        <v>57</v>
      </c>
      <c r="B25" s="3"/>
      <c r="C25" s="3">
        <v>1</v>
      </c>
      <c r="D25" s="3">
        <v>2</v>
      </c>
      <c r="E25" s="3">
        <v>3</v>
      </c>
      <c r="F25" s="3"/>
      <c r="G25" s="22"/>
      <c r="H25" s="22"/>
      <c r="I25" s="22"/>
    </row>
    <row r="26" spans="1:9" x14ac:dyDescent="0.25">
      <c r="A26" s="3"/>
      <c r="B26" s="3"/>
      <c r="C26" s="3"/>
      <c r="D26" s="3" t="s">
        <v>25</v>
      </c>
      <c r="E26" s="3"/>
      <c r="F26" s="3"/>
      <c r="G26" s="22"/>
      <c r="H26" s="22"/>
      <c r="I26" s="22"/>
    </row>
    <row r="27" spans="1:9" x14ac:dyDescent="0.25">
      <c r="A27" s="3"/>
      <c r="B27" s="21" t="s">
        <v>1</v>
      </c>
      <c r="C27" s="22">
        <v>69216091</v>
      </c>
      <c r="D27" s="22">
        <v>96882690</v>
      </c>
      <c r="E27" s="22">
        <v>81019803</v>
      </c>
      <c r="F27" s="3"/>
      <c r="G27" s="22">
        <f>AVERAGE(C27:E27)</f>
        <v>82372861.333333328</v>
      </c>
      <c r="H27" s="22">
        <f>STDEV(C27:E27)</f>
        <v>13882840.134379996</v>
      </c>
      <c r="I27" s="22">
        <f>H27/SQRT(3)</f>
        <v>8015261.4887008313</v>
      </c>
    </row>
    <row r="28" spans="1:9" x14ac:dyDescent="0.25">
      <c r="A28" s="3"/>
      <c r="B28" s="21" t="s">
        <v>58</v>
      </c>
      <c r="C28" s="22">
        <v>24602657</v>
      </c>
      <c r="D28" s="22">
        <v>16216141</v>
      </c>
      <c r="E28" s="22">
        <v>19733575</v>
      </c>
      <c r="F28" s="3"/>
      <c r="G28" s="22">
        <f>AVERAGE(C28:E28)</f>
        <v>20184124.333333332</v>
      </c>
      <c r="H28" s="22">
        <f>STDEV(C28:E28)</f>
        <v>4211372.541213776</v>
      </c>
      <c r="I28" s="22">
        <f>H28/SQRT(3)</f>
        <v>2431437.0703275721</v>
      </c>
    </row>
    <row r="29" spans="1:9" x14ac:dyDescent="0.25">
      <c r="A29" s="3"/>
      <c r="B29" s="21" t="s">
        <v>59</v>
      </c>
      <c r="C29" s="22">
        <v>67674663</v>
      </c>
      <c r="D29" s="22">
        <v>133000000</v>
      </c>
      <c r="E29" s="22">
        <v>180000000</v>
      </c>
      <c r="F29" s="3"/>
      <c r="G29" s="22">
        <f>AVERAGE(C29:E29)</f>
        <v>126891554.33333333</v>
      </c>
      <c r="H29" s="22">
        <f>STDEV(C29:E29)</f>
        <v>56411259.198743753</v>
      </c>
      <c r="I29" s="22">
        <f>H29/SQRT(3)</f>
        <v>32569055.683720462</v>
      </c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4"/>
  <sheetViews>
    <sheetView zoomScale="85" zoomScaleNormal="85" workbookViewId="0">
      <selection activeCell="F3" sqref="F3"/>
    </sheetView>
  </sheetViews>
  <sheetFormatPr defaultRowHeight="14.25" x14ac:dyDescent="0.2"/>
  <cols>
    <col min="1" max="2" width="12.140625" style="3" customWidth="1"/>
    <col min="3" max="16384" width="9.140625" style="3"/>
  </cols>
  <sheetData>
    <row r="1" spans="2:14" x14ac:dyDescent="0.2">
      <c r="B1" s="7" t="s">
        <v>8</v>
      </c>
    </row>
    <row r="2" spans="2:14" ht="15" x14ac:dyDescent="0.25">
      <c r="C2" s="14"/>
      <c r="D2" s="15" t="s">
        <v>78</v>
      </c>
      <c r="E2" s="15"/>
      <c r="F2" s="15"/>
      <c r="G2" s="14"/>
    </row>
    <row r="3" spans="2:14" x14ac:dyDescent="0.2">
      <c r="B3" s="23" t="s">
        <v>38</v>
      </c>
      <c r="C3" s="21" t="s">
        <v>1</v>
      </c>
      <c r="F3" s="21" t="s">
        <v>104</v>
      </c>
      <c r="I3" s="22"/>
      <c r="J3" s="22"/>
      <c r="K3" s="22"/>
      <c r="L3" s="22"/>
      <c r="M3" s="22"/>
      <c r="N3" s="22"/>
    </row>
    <row r="4" spans="2:14" x14ac:dyDescent="0.2">
      <c r="C4" s="3" t="s">
        <v>15</v>
      </c>
      <c r="D4" s="3" t="s">
        <v>45</v>
      </c>
      <c r="F4" s="3" t="s">
        <v>15</v>
      </c>
      <c r="G4" s="3" t="s">
        <v>45</v>
      </c>
      <c r="I4" s="22"/>
      <c r="J4" s="22"/>
      <c r="K4" s="22"/>
      <c r="L4" s="22"/>
      <c r="M4" s="22"/>
      <c r="N4" s="22"/>
    </row>
    <row r="5" spans="2:14" x14ac:dyDescent="0.2">
      <c r="B5" s="3">
        <v>1</v>
      </c>
      <c r="C5" s="22">
        <v>1.0664499315411899</v>
      </c>
      <c r="D5" s="22">
        <v>1.0796497365286399</v>
      </c>
      <c r="F5" s="22">
        <v>0.82052978651812003</v>
      </c>
      <c r="G5" s="22">
        <v>0.98387440025172002</v>
      </c>
    </row>
    <row r="6" spans="2:14" x14ac:dyDescent="0.2">
      <c r="B6" s="3">
        <v>2</v>
      </c>
      <c r="C6" s="22">
        <v>0.81863644798310997</v>
      </c>
      <c r="D6" s="22">
        <v>1.77998426980848</v>
      </c>
      <c r="F6" s="22">
        <v>0.75688132251872997</v>
      </c>
      <c r="G6" s="22">
        <v>1.04617010656689</v>
      </c>
    </row>
    <row r="7" spans="2:14" x14ac:dyDescent="0.2">
      <c r="B7" s="3">
        <v>3</v>
      </c>
      <c r="C7" s="22">
        <v>1.3030903363874899</v>
      </c>
      <c r="D7" s="22">
        <v>1.03981386451205</v>
      </c>
      <c r="F7" s="22">
        <v>0.62560654696689999</v>
      </c>
      <c r="G7" s="22">
        <v>0.63823026630216995</v>
      </c>
    </row>
    <row r="8" spans="2:14" x14ac:dyDescent="0.2">
      <c r="B8" s="3">
        <v>4</v>
      </c>
      <c r="C8" s="22">
        <v>0.76215202697215001</v>
      </c>
      <c r="D8" s="22">
        <v>1.0421198231993101</v>
      </c>
      <c r="F8" s="22">
        <v>0.49693511627344</v>
      </c>
      <c r="G8" s="22">
        <v>0.59493214216029999</v>
      </c>
    </row>
    <row r="9" spans="2:14" x14ac:dyDescent="0.2">
      <c r="B9" s="3">
        <v>5</v>
      </c>
      <c r="C9" s="22">
        <v>1.1459294015808199</v>
      </c>
      <c r="D9" s="22">
        <v>0.94449808857553996</v>
      </c>
      <c r="F9" s="22">
        <v>0.68040967348592996</v>
      </c>
      <c r="G9" s="22">
        <v>0.61052763000340005</v>
      </c>
    </row>
    <row r="10" spans="2:14" x14ac:dyDescent="0.2">
      <c r="B10" s="3">
        <v>6</v>
      </c>
      <c r="C10" s="22">
        <v>1.00645522079849</v>
      </c>
      <c r="D10" s="22">
        <v>1.27762488554927</v>
      </c>
      <c r="F10" s="22">
        <v>0.70489865950061004</v>
      </c>
      <c r="G10" s="22">
        <v>0.89443808170465</v>
      </c>
    </row>
    <row r="12" spans="2:14" x14ac:dyDescent="0.2">
      <c r="B12" s="3" t="s">
        <v>16</v>
      </c>
      <c r="C12" s="3">
        <f>AVERAGE(C5:C10)</f>
        <v>1.0171188942105418</v>
      </c>
      <c r="D12" s="3">
        <f t="shared" ref="D12:G12" si="0">AVERAGE(D5:D10)</f>
        <v>1.1939484446955484</v>
      </c>
      <c r="F12" s="3">
        <f t="shared" si="0"/>
        <v>0.68087685087728822</v>
      </c>
      <c r="G12" s="3">
        <f t="shared" si="0"/>
        <v>0.79469543783152163</v>
      </c>
    </row>
    <row r="13" spans="2:14" x14ac:dyDescent="0.2">
      <c r="B13" s="3" t="s">
        <v>66</v>
      </c>
      <c r="C13" s="3">
        <f>STDEV(C5:C10)</f>
        <v>0.20264375765085507</v>
      </c>
      <c r="D13" s="3">
        <f t="shared" ref="D13:G13" si="1">STDEV(D5:D10)</f>
        <v>0.3074211473014033</v>
      </c>
      <c r="F13" s="3">
        <f t="shared" si="1"/>
        <v>0.11202344032412805</v>
      </c>
      <c r="G13" s="3">
        <f t="shared" si="1"/>
        <v>0.20360809879968017</v>
      </c>
    </row>
    <row r="14" spans="2:14" x14ac:dyDescent="0.2">
      <c r="B14" s="3" t="s">
        <v>4</v>
      </c>
      <c r="C14" s="3">
        <f>C13/SQRT(6)</f>
        <v>8.2728967634134953E-2</v>
      </c>
      <c r="D14" s="3">
        <f t="shared" ref="D14:G14" si="2">D13/SQRT(6)</f>
        <v>0.12550415783823732</v>
      </c>
      <c r="F14" s="3">
        <f t="shared" si="2"/>
        <v>4.5733378004205856E-2</v>
      </c>
      <c r="G14" s="3">
        <f t="shared" si="2"/>
        <v>8.3122658259566759E-2</v>
      </c>
    </row>
    <row r="15" spans="2:14" x14ac:dyDescent="0.2">
      <c r="B15" s="3" t="s">
        <v>103</v>
      </c>
      <c r="F15" s="3">
        <f>_xlfn.T.TEST(C5:C10,F5:F10,2,2)</f>
        <v>5.2067846877437802E-3</v>
      </c>
      <c r="G15" s="3">
        <f>_xlfn.T.TEST(D5:D10,G5:G10,2,2)</f>
        <v>2.4220008059922943E-2</v>
      </c>
    </row>
    <row r="17" spans="2:7" x14ac:dyDescent="0.2">
      <c r="B17" s="7" t="s">
        <v>9</v>
      </c>
    </row>
    <row r="19" spans="2:7" x14ac:dyDescent="0.2">
      <c r="C19" s="21" t="s">
        <v>1</v>
      </c>
      <c r="F19" s="21" t="s">
        <v>104</v>
      </c>
    </row>
    <row r="20" spans="2:7" x14ac:dyDescent="0.2">
      <c r="B20" s="23" t="s">
        <v>38</v>
      </c>
      <c r="C20" s="3" t="s">
        <v>15</v>
      </c>
      <c r="D20" s="3" t="s">
        <v>45</v>
      </c>
      <c r="F20" s="3" t="s">
        <v>15</v>
      </c>
      <c r="G20" s="3" t="s">
        <v>45</v>
      </c>
    </row>
    <row r="21" spans="2:7" x14ac:dyDescent="0.2">
      <c r="C21" s="22">
        <v>0.53070179702868603</v>
      </c>
      <c r="D21" s="22">
        <v>6.0672590400700503</v>
      </c>
      <c r="F21" s="22">
        <v>0.191467829215614</v>
      </c>
      <c r="G21" s="22">
        <v>0.25238329156568701</v>
      </c>
    </row>
    <row r="22" spans="2:7" x14ac:dyDescent="0.2">
      <c r="B22" s="3">
        <v>1</v>
      </c>
      <c r="C22" s="22">
        <v>0.291387718018421</v>
      </c>
      <c r="D22" s="22">
        <v>0.74570068310483795</v>
      </c>
      <c r="F22" s="22">
        <v>0.24850693786533001</v>
      </c>
      <c r="G22" s="22">
        <v>0.20971687822155899</v>
      </c>
    </row>
    <row r="23" spans="2:7" x14ac:dyDescent="0.2">
      <c r="B23" s="3">
        <v>2</v>
      </c>
      <c r="C23" s="22">
        <v>10.0337449522213</v>
      </c>
      <c r="D23" s="22">
        <v>29.9810300222859</v>
      </c>
      <c r="F23" s="22">
        <v>16.022740398125801</v>
      </c>
      <c r="G23" s="22">
        <v>0.29796048108909701</v>
      </c>
    </row>
    <row r="24" spans="2:7" x14ac:dyDescent="0.2">
      <c r="B24" s="3">
        <v>3</v>
      </c>
      <c r="C24" s="22">
        <v>7.7273719907861999E-2</v>
      </c>
      <c r="D24" s="22">
        <v>0.22471150337901599</v>
      </c>
      <c r="F24" s="22">
        <v>2.2241823706602801</v>
      </c>
      <c r="G24" s="22">
        <v>1.3293609168099001</v>
      </c>
    </row>
    <row r="25" spans="2:7" x14ac:dyDescent="0.2">
      <c r="B25" s="3">
        <v>4</v>
      </c>
      <c r="C25" s="22">
        <v>0.49087748133789399</v>
      </c>
      <c r="D25" s="22">
        <v>3.0624836336454102</v>
      </c>
      <c r="F25" s="22">
        <v>0.46620672846356398</v>
      </c>
      <c r="G25" s="22">
        <v>0.18785612700739199</v>
      </c>
    </row>
    <row r="26" spans="2:7" x14ac:dyDescent="0.2">
      <c r="B26" s="3">
        <v>5</v>
      </c>
      <c r="C26" s="22">
        <v>16.990658577705801</v>
      </c>
      <c r="D26" s="22">
        <v>0.26353136802689597</v>
      </c>
      <c r="F26" s="22">
        <v>12.073379252317901</v>
      </c>
      <c r="G26" s="22">
        <v>34.1353950876724</v>
      </c>
    </row>
    <row r="27" spans="2:7" x14ac:dyDescent="0.2">
      <c r="B27" s="3">
        <v>6</v>
      </c>
    </row>
    <row r="28" spans="2:7" x14ac:dyDescent="0.2">
      <c r="B28" s="3" t="s">
        <v>16</v>
      </c>
      <c r="C28" s="3">
        <f>AVERAGE(C21:C26)</f>
        <v>4.7357740410366604</v>
      </c>
      <c r="D28" s="3">
        <f t="shared" ref="D28:G28" si="3">AVERAGE(D21:D26)</f>
        <v>6.7241193750853521</v>
      </c>
      <c r="F28" s="3">
        <f t="shared" si="3"/>
        <v>5.2044139194414152</v>
      </c>
      <c r="G28" s="3">
        <f t="shared" si="3"/>
        <v>6.0687787970610065</v>
      </c>
    </row>
    <row r="29" spans="2:7" x14ac:dyDescent="0.2">
      <c r="B29" s="3" t="s">
        <v>66</v>
      </c>
      <c r="C29" s="3">
        <f>STDEV(C21:C26)</f>
        <v>7.1471206117276127</v>
      </c>
      <c r="D29" s="3">
        <f t="shared" ref="D29:G29" si="4">STDEV(D21:D26)</f>
        <v>11.614180339489696</v>
      </c>
      <c r="F29" s="3">
        <f t="shared" si="4"/>
        <v>7.0034548977799806</v>
      </c>
      <c r="G29" s="3">
        <f t="shared" si="4"/>
        <v>13.75677062816928</v>
      </c>
    </row>
    <row r="30" spans="2:7" x14ac:dyDescent="0.2">
      <c r="B30" s="3" t="s">
        <v>4</v>
      </c>
      <c r="C30" s="3">
        <f>C29/SQRT(6)</f>
        <v>2.9177997714768371</v>
      </c>
      <c r="D30" s="3">
        <f t="shared" ref="D30:G30" si="5">D29/SQRT(6)</f>
        <v>4.7414692687356768</v>
      </c>
      <c r="F30" s="3">
        <f t="shared" si="5"/>
        <v>2.8591484893594457</v>
      </c>
      <c r="G30" s="3">
        <f t="shared" si="5"/>
        <v>5.6161780912535919</v>
      </c>
    </row>
    <row r="31" spans="2:7" x14ac:dyDescent="0.2">
      <c r="B31" s="3" t="s">
        <v>103</v>
      </c>
      <c r="F31" s="3">
        <f>_xlfn.T.TEST(C21:C26,F21:F26,2,2)</f>
        <v>0.91093900287593232</v>
      </c>
      <c r="G31" s="3">
        <f>_xlfn.T.TEST(D21:D26,G21:G26,2,2)</f>
        <v>0.93071393467726682</v>
      </c>
    </row>
    <row r="35" spans="2:7" x14ac:dyDescent="0.2">
      <c r="B35" s="7" t="s">
        <v>7</v>
      </c>
    </row>
    <row r="37" spans="2:7" x14ac:dyDescent="0.2">
      <c r="C37" s="21" t="s">
        <v>1</v>
      </c>
      <c r="F37" s="21" t="s">
        <v>104</v>
      </c>
    </row>
    <row r="38" spans="2:7" x14ac:dyDescent="0.2">
      <c r="B38" s="23" t="s">
        <v>38</v>
      </c>
      <c r="C38" s="3" t="s">
        <v>15</v>
      </c>
      <c r="D38" s="3" t="s">
        <v>45</v>
      </c>
      <c r="F38" s="3" t="s">
        <v>15</v>
      </c>
      <c r="G38" s="3" t="s">
        <v>45</v>
      </c>
    </row>
    <row r="39" spans="2:7" x14ac:dyDescent="0.2">
      <c r="B39" s="3">
        <v>1</v>
      </c>
      <c r="C39" s="22">
        <v>1.2443812466527899</v>
      </c>
      <c r="D39" s="22">
        <v>0.74840039573060002</v>
      </c>
      <c r="F39" s="22">
        <v>0.73901088709407003</v>
      </c>
      <c r="G39" s="22">
        <v>0.46376029749005998</v>
      </c>
    </row>
    <row r="40" spans="2:7" x14ac:dyDescent="0.2">
      <c r="B40" s="3">
        <v>2</v>
      </c>
      <c r="C40" s="22">
        <v>0.60479646423874001</v>
      </c>
      <c r="D40" s="22">
        <v>1.06435747256249</v>
      </c>
      <c r="F40" s="22">
        <v>0.50422510303409995</v>
      </c>
      <c r="G40" s="22">
        <v>0.41463853848708998</v>
      </c>
    </row>
    <row r="41" spans="2:7" x14ac:dyDescent="0.2">
      <c r="B41" s="3">
        <v>3</v>
      </c>
      <c r="C41" s="22">
        <v>0.59796887208927996</v>
      </c>
      <c r="D41" s="22">
        <v>1.42642113298791</v>
      </c>
      <c r="F41" s="22">
        <v>0.36728917678182998</v>
      </c>
      <c r="G41" s="22">
        <v>0.96427108871189005</v>
      </c>
    </row>
    <row r="42" spans="2:7" x14ac:dyDescent="0.2">
      <c r="B42" s="3">
        <v>4</v>
      </c>
      <c r="C42" s="22">
        <v>1.1996382528787599</v>
      </c>
      <c r="D42" s="22">
        <v>0.45621585435373002</v>
      </c>
      <c r="F42" s="22">
        <v>0.41264663100577997</v>
      </c>
      <c r="G42" s="22">
        <v>0.44312754015485001</v>
      </c>
    </row>
    <row r="43" spans="2:7" x14ac:dyDescent="0.2">
      <c r="B43" s="3">
        <v>5</v>
      </c>
      <c r="C43" s="22">
        <v>0.98663948961411996</v>
      </c>
      <c r="D43" s="22">
        <v>0.55031445631030995</v>
      </c>
      <c r="F43" s="22">
        <v>0.17006219489418001</v>
      </c>
      <c r="G43" s="22">
        <v>0.29481245506779002</v>
      </c>
    </row>
    <row r="44" spans="2:7" x14ac:dyDescent="0.2">
      <c r="B44" s="3">
        <v>6</v>
      </c>
      <c r="C44" s="22">
        <v>1.877370211533</v>
      </c>
      <c r="F44" s="22">
        <v>0.40964528751809998</v>
      </c>
      <c r="G44" s="22">
        <v>0.23121963193146</v>
      </c>
    </row>
    <row r="46" spans="2:7" x14ac:dyDescent="0.2">
      <c r="B46" s="3" t="s">
        <v>16</v>
      </c>
      <c r="C46" s="3">
        <f>AVERAGE(C39:C44)</f>
        <v>1.0851324228344483</v>
      </c>
      <c r="D46" s="3">
        <f t="shared" ref="D46:G46" si="6">AVERAGE(D39:D44)</f>
        <v>0.84914186238900802</v>
      </c>
      <c r="F46" s="3">
        <f t="shared" si="6"/>
        <v>0.43381321338800999</v>
      </c>
      <c r="G46" s="3">
        <f t="shared" si="6"/>
        <v>0.46863825864052333</v>
      </c>
    </row>
    <row r="47" spans="2:7" x14ac:dyDescent="0.2">
      <c r="B47" s="3" t="s">
        <v>66</v>
      </c>
      <c r="C47" s="3">
        <f>STDEV(C39:C44)</f>
        <v>0.47830206000657682</v>
      </c>
      <c r="D47" s="3">
        <f t="shared" ref="D47:G47" si="7">STDEV(D39:D44)</f>
        <v>0.39793423597508343</v>
      </c>
      <c r="F47" s="3">
        <f t="shared" si="7"/>
        <v>0.18607827078551331</v>
      </c>
      <c r="G47" s="3">
        <f t="shared" si="7"/>
        <v>0.25916229570675064</v>
      </c>
    </row>
    <row r="48" spans="2:7" x14ac:dyDescent="0.2">
      <c r="B48" s="3" t="s">
        <v>4</v>
      </c>
      <c r="C48" s="3">
        <f>C47/SQRT(6)</f>
        <v>0.19526599832302904</v>
      </c>
      <c r="D48" s="3">
        <f>D47/SQRT(5)</f>
        <v>0.17796160044294576</v>
      </c>
      <c r="F48" s="3">
        <f t="shared" ref="F48:G48" si="8">F47/SQRT(6)</f>
        <v>7.5966135940657598E-2</v>
      </c>
      <c r="G48" s="3">
        <f t="shared" si="8"/>
        <v>0.10580256417497111</v>
      </c>
    </row>
    <row r="49" spans="2:7" x14ac:dyDescent="0.2">
      <c r="B49" s="3" t="s">
        <v>103</v>
      </c>
      <c r="F49" s="3">
        <f>_xlfn.T.TEST(C39:C44,F39:F44,2,2)</f>
        <v>1.1087287605229958E-2</v>
      </c>
      <c r="G49" s="3">
        <f>_xlfn.T.TEST(D39:D43,G39:G44,2,2)</f>
        <v>8.7780161864461498E-2</v>
      </c>
    </row>
    <row r="52" spans="2:7" x14ac:dyDescent="0.2">
      <c r="B52" s="7" t="s">
        <v>60</v>
      </c>
    </row>
    <row r="54" spans="2:7" x14ac:dyDescent="0.2">
      <c r="C54" s="21" t="s">
        <v>1</v>
      </c>
      <c r="F54" s="21" t="s">
        <v>104</v>
      </c>
    </row>
    <row r="55" spans="2:7" x14ac:dyDescent="0.2">
      <c r="B55" s="23" t="s">
        <v>38</v>
      </c>
      <c r="C55" s="3" t="s">
        <v>15</v>
      </c>
      <c r="D55" s="3" t="s">
        <v>45</v>
      </c>
      <c r="F55" s="3" t="s">
        <v>15</v>
      </c>
      <c r="G55" s="3" t="s">
        <v>45</v>
      </c>
    </row>
    <row r="56" spans="2:7" x14ac:dyDescent="0.2">
      <c r="B56" s="3">
        <v>1</v>
      </c>
      <c r="C56" s="22">
        <v>1.57267487243018</v>
      </c>
      <c r="D56" s="22">
        <v>1.5297346942349399</v>
      </c>
      <c r="F56" s="22">
        <v>1.20462396383924</v>
      </c>
      <c r="G56" s="22">
        <v>1.2978742984077001</v>
      </c>
    </row>
    <row r="57" spans="2:7" x14ac:dyDescent="0.2">
      <c r="B57" s="3">
        <v>2</v>
      </c>
      <c r="C57" s="22">
        <v>1.18594020478476</v>
      </c>
      <c r="D57" s="22">
        <v>2.0144654806321598</v>
      </c>
      <c r="F57" s="22">
        <v>1.0909770863568999</v>
      </c>
      <c r="G57" s="22">
        <v>1.30815888209455</v>
      </c>
    </row>
    <row r="58" spans="2:7" x14ac:dyDescent="0.2">
      <c r="B58" s="3">
        <v>3</v>
      </c>
      <c r="C58" s="22">
        <v>0.81072562939581005</v>
      </c>
      <c r="D58" s="22">
        <v>0.70870754666504998</v>
      </c>
      <c r="F58" s="22">
        <v>0.48944374325807</v>
      </c>
      <c r="G58" s="22">
        <v>0.44766749995436</v>
      </c>
    </row>
    <row r="59" spans="2:7" x14ac:dyDescent="0.2">
      <c r="B59" s="3">
        <v>4</v>
      </c>
      <c r="C59" s="22">
        <v>0.66258769365613002</v>
      </c>
      <c r="D59" s="22">
        <v>0.83984799426694001</v>
      </c>
      <c r="F59" s="22">
        <v>0.35891303161864002</v>
      </c>
      <c r="G59" s="22">
        <v>0.33169288774534</v>
      </c>
    </row>
    <row r="60" spans="2:7" x14ac:dyDescent="0.2">
      <c r="B60" s="3">
        <v>5</v>
      </c>
      <c r="C60" s="22">
        <v>1.0897310755209599</v>
      </c>
      <c r="D60" s="22">
        <v>1.1226543328868299</v>
      </c>
      <c r="F60" s="22">
        <v>0.64742514540443996</v>
      </c>
      <c r="G60" s="22">
        <v>0.70906618668546995</v>
      </c>
    </row>
    <row r="61" spans="2:7" x14ac:dyDescent="0.2">
      <c r="B61" s="3">
        <v>6</v>
      </c>
      <c r="C61" s="22">
        <v>0.91592867577597004</v>
      </c>
      <c r="D61" s="22">
        <v>1.3597524805171299</v>
      </c>
      <c r="F61" s="22">
        <v>0.75481787132992995</v>
      </c>
      <c r="G61" s="22">
        <v>1.02442909266961</v>
      </c>
    </row>
    <row r="63" spans="2:7" x14ac:dyDescent="0.2">
      <c r="B63" s="3" t="s">
        <v>16</v>
      </c>
      <c r="C63" s="3">
        <f>AVERAGE(C56:C61)</f>
        <v>1.0395980252606349</v>
      </c>
      <c r="D63" s="3">
        <f t="shared" ref="D63:G63" si="9">AVERAGE(D56:D61)</f>
        <v>1.262527088200508</v>
      </c>
      <c r="E63" s="3" t="e">
        <f t="shared" si="9"/>
        <v>#DIV/0!</v>
      </c>
      <c r="F63" s="3">
        <f t="shared" si="9"/>
        <v>0.75770014030120336</v>
      </c>
      <c r="G63" s="3">
        <f t="shared" si="9"/>
        <v>0.853148141259505</v>
      </c>
    </row>
    <row r="64" spans="2:7" x14ac:dyDescent="0.2">
      <c r="B64" s="3" t="s">
        <v>66</v>
      </c>
      <c r="C64" s="3">
        <f>STDEV(C56:C61)</f>
        <v>0.32184274201911178</v>
      </c>
      <c r="D64" s="3">
        <f t="shared" ref="D64:G64" si="10">STDEV(D56:D61)</f>
        <v>0.47983374544951746</v>
      </c>
      <c r="E64" s="3" t="e">
        <f t="shared" si="10"/>
        <v>#DIV/0!</v>
      </c>
      <c r="F64" s="3">
        <f t="shared" si="10"/>
        <v>0.33285911776543975</v>
      </c>
      <c r="G64" s="3">
        <f t="shared" si="10"/>
        <v>0.4221949869355715</v>
      </c>
    </row>
    <row r="65" spans="2:7" x14ac:dyDescent="0.2">
      <c r="B65" s="3" t="s">
        <v>4</v>
      </c>
      <c r="C65" s="3">
        <f>C64/SQRT(6)</f>
        <v>0.13139174922750449</v>
      </c>
      <c r="D65" s="3">
        <f t="shared" ref="D65:G65" si="11">D64/SQRT(6)</f>
        <v>0.19589130628663792</v>
      </c>
      <c r="E65" s="3" t="e">
        <f t="shared" si="11"/>
        <v>#DIV/0!</v>
      </c>
      <c r="F65" s="3">
        <f t="shared" si="11"/>
        <v>0.13588916579305044</v>
      </c>
      <c r="G65" s="3">
        <f t="shared" si="11"/>
        <v>0.17236038165886006</v>
      </c>
    </row>
    <row r="66" spans="2:7" x14ac:dyDescent="0.2">
      <c r="B66" s="3" t="s">
        <v>103</v>
      </c>
      <c r="F66" s="3">
        <f>_xlfn.T.TEST(C56:C61,F56:F61,2,2)</f>
        <v>0.16672693501326938</v>
      </c>
      <c r="G66" s="3">
        <f>_xlfn.T.TEST(D56:D61,G56:G61,2,2)</f>
        <v>0.14772982721972325</v>
      </c>
    </row>
    <row r="69" spans="2:7" x14ac:dyDescent="0.2">
      <c r="B69" s="7" t="s">
        <v>61</v>
      </c>
    </row>
    <row r="71" spans="2:7" x14ac:dyDescent="0.2">
      <c r="C71" s="21" t="s">
        <v>1</v>
      </c>
      <c r="F71" s="21" t="s">
        <v>104</v>
      </c>
    </row>
    <row r="72" spans="2:7" x14ac:dyDescent="0.2">
      <c r="B72" s="23" t="s">
        <v>38</v>
      </c>
      <c r="C72" s="3" t="s">
        <v>15</v>
      </c>
      <c r="D72" s="3" t="s">
        <v>45</v>
      </c>
      <c r="F72" s="3" t="s">
        <v>15</v>
      </c>
      <c r="G72" s="3" t="s">
        <v>45</v>
      </c>
    </row>
    <row r="73" spans="2:7" x14ac:dyDescent="0.2">
      <c r="B73" s="3">
        <v>1</v>
      </c>
      <c r="C73" s="22">
        <v>2.4729919334666599</v>
      </c>
      <c r="D73" s="22">
        <v>0.30310157064026999</v>
      </c>
      <c r="F73" s="22">
        <v>0.65914576127729996</v>
      </c>
      <c r="G73" s="22">
        <v>0.75827805986528996</v>
      </c>
    </row>
    <row r="74" spans="2:7" x14ac:dyDescent="0.2">
      <c r="B74" s="3">
        <v>2</v>
      </c>
      <c r="C74" s="22">
        <v>1.2155046030393599</v>
      </c>
      <c r="D74" s="22">
        <v>2.07880611912441</v>
      </c>
      <c r="F74" s="22">
        <v>0.48162429840981003</v>
      </c>
      <c r="G74" s="22">
        <v>1.02560078734962</v>
      </c>
    </row>
    <row r="75" spans="2:7" x14ac:dyDescent="0.2">
      <c r="B75" s="3">
        <v>3</v>
      </c>
      <c r="C75" s="22">
        <v>0.84291482330240997</v>
      </c>
      <c r="D75" s="22">
        <v>3.00925123079017</v>
      </c>
      <c r="F75" s="22">
        <v>0.24235633574028001</v>
      </c>
      <c r="G75" s="22">
        <v>0.17885178810185001</v>
      </c>
    </row>
    <row r="76" spans="2:7" x14ac:dyDescent="0.2">
      <c r="B76" s="3">
        <v>4</v>
      </c>
      <c r="C76" s="22">
        <v>0.66738744421628005</v>
      </c>
      <c r="D76" s="22">
        <v>1.23303217242746</v>
      </c>
      <c r="F76" s="22">
        <v>0.18747366627765</v>
      </c>
      <c r="G76" s="22">
        <v>0.22541230381249</v>
      </c>
    </row>
    <row r="77" spans="2:7" x14ac:dyDescent="0.2">
      <c r="B77" s="3">
        <v>5</v>
      </c>
      <c r="C77" s="22">
        <v>1.0975707017265099</v>
      </c>
      <c r="D77" s="22">
        <v>0.20668256763185999</v>
      </c>
      <c r="F77" s="22">
        <v>0.39962865545990001</v>
      </c>
      <c r="G77" s="22">
        <v>0.26370773155438998</v>
      </c>
    </row>
    <row r="78" spans="2:7" x14ac:dyDescent="0.2">
      <c r="B78" s="3">
        <v>6</v>
      </c>
      <c r="C78" s="22">
        <v>0.30310157064026999</v>
      </c>
      <c r="D78" s="22">
        <v>0.99354336014806999</v>
      </c>
      <c r="F78" s="22">
        <v>0.35543787426474999</v>
      </c>
    </row>
    <row r="79" spans="2:7" x14ac:dyDescent="0.2">
      <c r="B79" s="3" t="s">
        <v>16</v>
      </c>
      <c r="C79" s="3">
        <f>AVERAGE(C73:C78)</f>
        <v>1.0999118460652484</v>
      </c>
      <c r="D79" s="3">
        <f t="shared" ref="D79:F79" si="12">AVERAGE(D73:D78)</f>
        <v>1.3040695034603733</v>
      </c>
      <c r="F79" s="3">
        <f t="shared" si="12"/>
        <v>0.38761109857161502</v>
      </c>
      <c r="G79" s="3">
        <f>AVERAGE(G73:G77)</f>
        <v>0.49037013413672803</v>
      </c>
    </row>
    <row r="80" spans="2:7" x14ac:dyDescent="0.2">
      <c r="B80" s="3" t="s">
        <v>66</v>
      </c>
      <c r="C80" s="3">
        <f>STDEV(C73:C78)</f>
        <v>0.74655844188737974</v>
      </c>
      <c r="D80" s="3">
        <f t="shared" ref="D80:F80" si="13">STDEV(D73:D78)</f>
        <v>1.0784738498834296</v>
      </c>
      <c r="F80" s="3">
        <f t="shared" si="13"/>
        <v>0.17023691183804882</v>
      </c>
      <c r="G80" s="3">
        <f>STDEV(G73:G77)</f>
        <v>0.37975935976540165</v>
      </c>
    </row>
    <row r="81" spans="2:7" x14ac:dyDescent="0.2">
      <c r="B81" s="3" t="s">
        <v>4</v>
      </c>
      <c r="C81" s="3">
        <f>C80/SQRT(6)</f>
        <v>0.30478120763188804</v>
      </c>
      <c r="D81" s="3">
        <f t="shared" ref="D81:F81" si="14">D80/SQRT(6)</f>
        <v>0.44028510552489103</v>
      </c>
      <c r="F81" s="3">
        <f t="shared" si="14"/>
        <v>6.9498928231730803E-2</v>
      </c>
      <c r="G81" s="3">
        <f>G80/SQRT(5)</f>
        <v>0.16983354870544734</v>
      </c>
    </row>
    <row r="82" spans="2:7" x14ac:dyDescent="0.2">
      <c r="B82" s="3" t="s">
        <v>103</v>
      </c>
      <c r="F82" s="3">
        <f>_xlfn.T.TEST(C73:C78,F73:F78,2,2)</f>
        <v>4.5894887054686258E-2</v>
      </c>
      <c r="G82" s="3">
        <f>_xlfn.T.TEST(D73:D78,G73:G77,2,3)</f>
        <v>0.13216691425615062</v>
      </c>
    </row>
    <row r="87" spans="2:7" x14ac:dyDescent="0.2">
      <c r="B87" s="7" t="s">
        <v>62</v>
      </c>
    </row>
    <row r="89" spans="2:7" x14ac:dyDescent="0.2">
      <c r="C89" s="21" t="s">
        <v>1</v>
      </c>
      <c r="F89" s="21" t="s">
        <v>104</v>
      </c>
    </row>
    <row r="90" spans="2:7" x14ac:dyDescent="0.2">
      <c r="B90" s="23" t="s">
        <v>38</v>
      </c>
      <c r="C90" s="3" t="s">
        <v>15</v>
      </c>
      <c r="D90" s="3" t="s">
        <v>45</v>
      </c>
      <c r="F90" s="3" t="s">
        <v>15</v>
      </c>
      <c r="G90" s="3" t="s">
        <v>45</v>
      </c>
    </row>
    <row r="91" spans="2:7" x14ac:dyDescent="0.2">
      <c r="B91" s="3">
        <v>1</v>
      </c>
      <c r="C91" s="22">
        <v>3.4479005447527</v>
      </c>
      <c r="D91" s="22">
        <v>7.6142904675493002</v>
      </c>
      <c r="F91" s="22">
        <v>2.8411874215080002</v>
      </c>
      <c r="G91" s="22">
        <v>2.2693293870372</v>
      </c>
    </row>
    <row r="92" spans="2:7" x14ac:dyDescent="0.2">
      <c r="B92" s="3">
        <v>2</v>
      </c>
      <c r="C92" s="22">
        <v>0.24164483638520001</v>
      </c>
      <c r="D92" s="22">
        <v>0.13089877050500001</v>
      </c>
      <c r="F92" s="22">
        <v>1.1491948615516001</v>
      </c>
      <c r="G92" s="22">
        <v>1.8584713032931</v>
      </c>
    </row>
    <row r="93" spans="2:7" x14ac:dyDescent="0.2">
      <c r="B93" s="3">
        <v>3</v>
      </c>
      <c r="C93" s="22">
        <v>9.5807890049300001E-2</v>
      </c>
      <c r="D93" s="22">
        <v>0.72146675093620005</v>
      </c>
      <c r="F93" s="22">
        <v>0.21310953742220001</v>
      </c>
      <c r="G93" s="22">
        <v>0.44968144707789998</v>
      </c>
    </row>
    <row r="94" spans="2:7" x14ac:dyDescent="0.2">
      <c r="B94" s="3">
        <v>4</v>
      </c>
      <c r="C94" s="22">
        <v>1.9891495270479</v>
      </c>
      <c r="D94" s="22">
        <v>2.6547357891586998</v>
      </c>
      <c r="F94" s="22">
        <v>0.24299061576440001</v>
      </c>
      <c r="G94" s="22">
        <v>0.72256929667869996</v>
      </c>
    </row>
    <row r="95" spans="2:7" x14ac:dyDescent="0.2">
      <c r="B95" s="3">
        <v>5</v>
      </c>
      <c r="C95" s="22">
        <v>0.57227775456020002</v>
      </c>
      <c r="F95" s="22">
        <v>0.21422218011329999</v>
      </c>
      <c r="G95" s="22">
        <v>0.31991892588460003</v>
      </c>
    </row>
    <row r="96" spans="2:7" x14ac:dyDescent="0.2">
      <c r="B96" s="3">
        <v>6</v>
      </c>
    </row>
    <row r="97" spans="2:7" x14ac:dyDescent="0.2">
      <c r="B97" s="3" t="s">
        <v>16</v>
      </c>
      <c r="C97" s="22">
        <f>AVERAGE(C91:C95)</f>
        <v>1.2693561105590601</v>
      </c>
      <c r="D97" s="22">
        <f>AVERAGE(D91:D95)</f>
        <v>2.7803479445373003</v>
      </c>
      <c r="E97" s="22"/>
      <c r="F97" s="22">
        <f>AVERAGE(F91:F95)</f>
        <v>0.93214092327190001</v>
      </c>
      <c r="G97" s="22">
        <f>AVERAGE(G91:G95)</f>
        <v>1.1239940719943</v>
      </c>
    </row>
    <row r="98" spans="2:7" x14ac:dyDescent="0.2">
      <c r="B98" s="3" t="s">
        <v>83</v>
      </c>
      <c r="C98" s="3">
        <f>STDEV(C91:C95)</f>
        <v>1.4303393423856208</v>
      </c>
      <c r="D98" s="3">
        <f>STDEV(D91:D95)</f>
        <v>3.3981049338568701</v>
      </c>
      <c r="F98" s="3">
        <f>STDEV(F91:F95)</f>
        <v>1.1400561988892579</v>
      </c>
      <c r="G98" s="3">
        <f>STDEV(G91:G95)</f>
        <v>0.88227348284572882</v>
      </c>
    </row>
    <row r="99" spans="2:7" x14ac:dyDescent="0.2">
      <c r="B99" s="3" t="s">
        <v>4</v>
      </c>
      <c r="C99" s="3">
        <f>C98/SQRT(5)</f>
        <v>0.63966720009331879</v>
      </c>
      <c r="D99" s="3">
        <f>D98/SQRT(4)</f>
        <v>1.699052466928435</v>
      </c>
      <c r="F99" s="3">
        <f>F98/SQRT(6)</f>
        <v>0.46542599422926939</v>
      </c>
      <c r="G99" s="3">
        <f>G98/SQRT(6)</f>
        <v>0.36018664109336718</v>
      </c>
    </row>
    <row r="100" spans="2:7" x14ac:dyDescent="0.2">
      <c r="B100" s="3" t="s">
        <v>103</v>
      </c>
      <c r="F100" s="3">
        <f>_xlfn.T.TEST(C91:C95,F91:F95,2,3)</f>
        <v>0.69151116700086201</v>
      </c>
      <c r="G100" s="3">
        <f>_xlfn.T.TEST(D91:D94,G91:G95,2,2)</f>
        <v>0.32299386478589942</v>
      </c>
    </row>
    <row r="102" spans="2:7" x14ac:dyDescent="0.2">
      <c r="B102" s="7" t="s">
        <v>63</v>
      </c>
      <c r="C102" s="22"/>
    </row>
    <row r="103" spans="2:7" x14ac:dyDescent="0.2">
      <c r="C103" s="21" t="s">
        <v>1</v>
      </c>
      <c r="F103" s="21" t="s">
        <v>104</v>
      </c>
    </row>
    <row r="104" spans="2:7" x14ac:dyDescent="0.2">
      <c r="B104" s="23" t="s">
        <v>38</v>
      </c>
      <c r="C104" s="3" t="s">
        <v>15</v>
      </c>
      <c r="D104" s="3" t="s">
        <v>45</v>
      </c>
      <c r="F104" s="3" t="s">
        <v>15</v>
      </c>
      <c r="G104" s="3" t="s">
        <v>45</v>
      </c>
    </row>
    <row r="105" spans="2:7" x14ac:dyDescent="0.2">
      <c r="B105" s="3">
        <v>1</v>
      </c>
      <c r="C105" s="22">
        <v>3.3895205302842202</v>
      </c>
      <c r="D105" s="22">
        <v>5.07275882039111</v>
      </c>
      <c r="F105" s="22">
        <v>0.32491992831782002</v>
      </c>
      <c r="G105" s="22">
        <v>0.11135898874918999</v>
      </c>
    </row>
    <row r="106" spans="2:7" x14ac:dyDescent="0.2">
      <c r="B106" s="3">
        <v>2</v>
      </c>
      <c r="C106" s="22">
        <v>3.5908872767674298</v>
      </c>
      <c r="D106" s="22">
        <v>4.6529594262044398</v>
      </c>
      <c r="F106" s="22">
        <v>0.19097382497501</v>
      </c>
      <c r="G106" s="22">
        <v>0.85744963563309995</v>
      </c>
    </row>
    <row r="107" spans="2:7" x14ac:dyDescent="0.2">
      <c r="B107" s="3">
        <v>3</v>
      </c>
      <c r="C107" s="22">
        <v>0.22995925768507999</v>
      </c>
      <c r="D107" s="22">
        <v>0.15780403342658</v>
      </c>
      <c r="F107" s="22">
        <v>0.31632930551624999</v>
      </c>
      <c r="G107" s="22">
        <v>0.16406146292251</v>
      </c>
    </row>
    <row r="108" spans="2:7" x14ac:dyDescent="0.2">
      <c r="B108" s="3">
        <v>4</v>
      </c>
      <c r="C108" s="22">
        <v>0.27686214225059003</v>
      </c>
      <c r="D108" s="22">
        <v>0.59955594279408997</v>
      </c>
      <c r="F108" s="22">
        <v>5.7660586345650001E-2</v>
      </c>
      <c r="G108" s="22">
        <v>0.13863101662036001</v>
      </c>
    </row>
    <row r="109" spans="2:7" x14ac:dyDescent="0.2">
      <c r="B109" s="3">
        <v>5</v>
      </c>
      <c r="C109" s="22">
        <v>1.03344481929066</v>
      </c>
      <c r="D109" s="22">
        <v>0.51291738184983005</v>
      </c>
      <c r="F109" s="22">
        <v>0.34877019363410999</v>
      </c>
      <c r="G109" s="22">
        <v>0.47936236026720003</v>
      </c>
    </row>
    <row r="110" spans="2:7" x14ac:dyDescent="0.2">
      <c r="B110" s="3">
        <v>6</v>
      </c>
      <c r="C110" s="22">
        <v>1.24870023524957</v>
      </c>
      <c r="D110" s="22">
        <v>3.0761115713971798</v>
      </c>
      <c r="F110" s="22">
        <v>0.33710037373175999</v>
      </c>
      <c r="G110" s="22">
        <v>0.33888443779839</v>
      </c>
    </row>
    <row r="111" spans="2:7" x14ac:dyDescent="0.2">
      <c r="B111" s="3" t="s">
        <v>16</v>
      </c>
      <c r="C111" s="3">
        <f>AVERAGE(C105:C110)</f>
        <v>1.6282290435879252</v>
      </c>
      <c r="D111" s="3">
        <f t="shared" ref="D111:G111" si="15">AVERAGE(D105:D110)</f>
        <v>2.345351196010538</v>
      </c>
      <c r="F111" s="3">
        <f t="shared" si="15"/>
        <v>0.26262570208676667</v>
      </c>
      <c r="G111" s="3">
        <f t="shared" si="15"/>
        <v>0.34829131699845833</v>
      </c>
    </row>
    <row r="112" spans="2:7" x14ac:dyDescent="0.2">
      <c r="B112" s="3" t="s">
        <v>83</v>
      </c>
      <c r="C112" s="3">
        <f>STDEV(C105:C110)</f>
        <v>1.4988886768140339</v>
      </c>
      <c r="D112" s="3">
        <f t="shared" ref="D112:G112" si="16">STDEV(D105:D110)</f>
        <v>2.2130881662412327</v>
      </c>
      <c r="F112" s="3">
        <f t="shared" si="16"/>
        <v>0.11565179458013129</v>
      </c>
      <c r="G112" s="3">
        <f t="shared" si="16"/>
        <v>0.28654678851866239</v>
      </c>
    </row>
    <row r="113" spans="2:7" x14ac:dyDescent="0.2">
      <c r="B113" s="3" t="s">
        <v>4</v>
      </c>
      <c r="C113" s="3">
        <f>C112/SQRT(6)</f>
        <v>0.61191873990497103</v>
      </c>
      <c r="D113" s="3">
        <f t="shared" ref="D113:G113" si="17">D112/SQRT(6)</f>
        <v>0.90348946051378887</v>
      </c>
      <c r="F113" s="3">
        <f t="shared" si="17"/>
        <v>4.7214647426416463E-2</v>
      </c>
      <c r="G113" s="3">
        <f t="shared" si="17"/>
        <v>0.11698223655065403</v>
      </c>
    </row>
    <row r="114" spans="2:7" x14ac:dyDescent="0.2">
      <c r="B114" s="3" t="s">
        <v>49</v>
      </c>
      <c r="F114" s="3">
        <f>_xlfn.T.TEST(C105:C110,F105:F110,2,2)</f>
        <v>5.0261584911008586E-2</v>
      </c>
      <c r="G114" s="3">
        <f>_xlfn.T.TEST(D105:D110,G105:G110,2,2)</f>
        <v>5.3147971756317074E-2</v>
      </c>
    </row>
    <row r="116" spans="2:7" x14ac:dyDescent="0.2">
      <c r="B116" s="7" t="s">
        <v>11</v>
      </c>
    </row>
    <row r="117" spans="2:7" x14ac:dyDescent="0.2">
      <c r="C117" s="22"/>
      <c r="D117" s="22"/>
    </row>
    <row r="118" spans="2:7" x14ac:dyDescent="0.2">
      <c r="C118" s="21" t="s">
        <v>1</v>
      </c>
      <c r="F118" s="21" t="s">
        <v>104</v>
      </c>
    </row>
    <row r="119" spans="2:7" x14ac:dyDescent="0.2">
      <c r="B119" s="23" t="s">
        <v>38</v>
      </c>
      <c r="C119" s="3" t="s">
        <v>15</v>
      </c>
      <c r="D119" s="3" t="s">
        <v>45</v>
      </c>
      <c r="F119" s="3" t="s">
        <v>15</v>
      </c>
      <c r="G119" s="3" t="s">
        <v>45</v>
      </c>
    </row>
    <row r="120" spans="2:7" x14ac:dyDescent="0.2">
      <c r="B120" s="3">
        <v>1</v>
      </c>
      <c r="C120" s="22">
        <v>0.19969381019848301</v>
      </c>
      <c r="D120" s="22">
        <v>0.63962874637437395</v>
      </c>
      <c r="F120" s="22">
        <v>5.3568216623771603</v>
      </c>
      <c r="G120" s="22">
        <v>0.79838449707849901</v>
      </c>
    </row>
    <row r="121" spans="2:7" x14ac:dyDescent="0.2">
      <c r="B121" s="3">
        <v>2</v>
      </c>
      <c r="C121" s="22">
        <v>1.2904882951563501</v>
      </c>
      <c r="D121" s="22">
        <v>0.73751513856363604</v>
      </c>
      <c r="F121" s="22">
        <v>0.235416688706925</v>
      </c>
      <c r="G121" s="22">
        <v>0.20648899008456101</v>
      </c>
    </row>
    <row r="122" spans="2:7" x14ac:dyDescent="0.2">
      <c r="B122" s="3">
        <v>3</v>
      </c>
      <c r="C122" s="22">
        <v>1.3868607541046301</v>
      </c>
      <c r="D122" s="22">
        <v>1.79965394839304</v>
      </c>
      <c r="F122" s="22">
        <v>0.34009472886449399</v>
      </c>
      <c r="G122" s="22">
        <v>1.11792951756689</v>
      </c>
    </row>
    <row r="123" spans="2:7" x14ac:dyDescent="0.2">
      <c r="B123" s="3">
        <v>4</v>
      </c>
      <c r="C123" s="22">
        <v>1.28853623914742</v>
      </c>
      <c r="D123" s="22">
        <v>4.3594578359108</v>
      </c>
      <c r="F123" s="22">
        <v>0.455037052173414</v>
      </c>
      <c r="G123" s="22">
        <v>3.4911926784992899</v>
      </c>
    </row>
    <row r="124" spans="2:7" x14ac:dyDescent="0.2">
      <c r="B124" s="3">
        <v>5</v>
      </c>
      <c r="C124" s="22">
        <v>0.96557905273787603</v>
      </c>
      <c r="D124" s="22">
        <v>2.3285515254609401</v>
      </c>
      <c r="F124" s="22">
        <v>1.00115655051473</v>
      </c>
      <c r="G124" s="22">
        <v>1.35795393342104</v>
      </c>
    </row>
    <row r="125" spans="2:7" x14ac:dyDescent="0.2">
      <c r="B125" s="3">
        <v>6</v>
      </c>
      <c r="C125" s="22">
        <v>2.24886815825319</v>
      </c>
      <c r="D125" s="22">
        <v>2.7579058774683798</v>
      </c>
      <c r="F125" s="22">
        <v>1.5044516502648999</v>
      </c>
      <c r="G125" s="22">
        <v>1.6781328977236301</v>
      </c>
    </row>
    <row r="126" spans="2:7" x14ac:dyDescent="0.2">
      <c r="B126" s="3" t="s">
        <v>16</v>
      </c>
      <c r="C126" s="3">
        <f>AVERAGE(C120:C125)</f>
        <v>1.2300043849329916</v>
      </c>
      <c r="D126" s="3">
        <f t="shared" ref="D126:G126" si="18">AVERAGE(D120:D125)</f>
        <v>2.1037855120285283</v>
      </c>
      <c r="F126" s="3">
        <f t="shared" si="18"/>
        <v>1.4821630554836036</v>
      </c>
      <c r="G126" s="3">
        <f t="shared" si="18"/>
        <v>1.4416804190623183</v>
      </c>
    </row>
    <row r="127" spans="2:7" x14ac:dyDescent="0.2">
      <c r="B127" s="3" t="s">
        <v>83</v>
      </c>
      <c r="C127" s="3">
        <f>STDEV(C120:C125)</f>
        <v>0.66351069730697165</v>
      </c>
      <c r="D127" s="3">
        <f t="shared" ref="D127:G127" si="19">STDEV(D120:D125)</f>
        <v>1.3906398974446268</v>
      </c>
      <c r="F127" s="3">
        <f t="shared" si="19"/>
        <v>1.9574742783325356</v>
      </c>
      <c r="G127" s="3">
        <f t="shared" si="19"/>
        <v>1.1231885466230136</v>
      </c>
    </row>
    <row r="128" spans="2:7" x14ac:dyDescent="0.2">
      <c r="B128" s="3" t="s">
        <v>4</v>
      </c>
      <c r="C128" s="3">
        <f>C127/SQRT(6)</f>
        <v>0.27087710788005687</v>
      </c>
      <c r="D128" s="3">
        <f t="shared" ref="D128:G128" si="20">D127/SQRT(6)</f>
        <v>0.56772636078261074</v>
      </c>
      <c r="F128" s="3">
        <f t="shared" si="20"/>
        <v>0.79913552775624175</v>
      </c>
      <c r="G128" s="3">
        <f t="shared" si="20"/>
        <v>0.45853980402743622</v>
      </c>
    </row>
    <row r="129" spans="2:7" x14ac:dyDescent="0.2">
      <c r="B129" s="3" t="s">
        <v>103</v>
      </c>
      <c r="F129" s="3">
        <f>_xlfn.T.TEST(C120:C125,F120:F125,2,2)</f>
        <v>0.77118130764057036</v>
      </c>
      <c r="G129" s="3">
        <f>_xlfn.T.TEST(D120:D125,G120:G125,2,2)</f>
        <v>0.38560392086437134</v>
      </c>
    </row>
    <row r="132" spans="2:7" x14ac:dyDescent="0.2">
      <c r="B132" s="7" t="s">
        <v>0</v>
      </c>
    </row>
    <row r="134" spans="2:7" x14ac:dyDescent="0.2">
      <c r="B134" s="23" t="s">
        <v>38</v>
      </c>
      <c r="C134" s="21" t="s">
        <v>1</v>
      </c>
      <c r="F134" s="21" t="s">
        <v>104</v>
      </c>
    </row>
    <row r="135" spans="2:7" x14ac:dyDescent="0.2">
      <c r="B135" s="3">
        <v>1</v>
      </c>
      <c r="C135" s="3" t="s">
        <v>15</v>
      </c>
      <c r="D135" s="3" t="s">
        <v>45</v>
      </c>
      <c r="F135" s="3" t="s">
        <v>15</v>
      </c>
      <c r="G135" s="3" t="s">
        <v>45</v>
      </c>
    </row>
    <row r="136" spans="2:7" x14ac:dyDescent="0.2">
      <c r="B136" s="3">
        <v>2</v>
      </c>
      <c r="C136" s="22">
        <v>0.54497684626740195</v>
      </c>
      <c r="D136" s="22">
        <v>2.35246829074591</v>
      </c>
      <c r="F136" s="22">
        <v>0.123808678602795</v>
      </c>
      <c r="G136" s="22">
        <v>9.6324378386180007E-2</v>
      </c>
    </row>
    <row r="137" spans="2:7" x14ac:dyDescent="0.2">
      <c r="B137" s="3">
        <v>3</v>
      </c>
      <c r="C137" s="22">
        <v>0.30826105050241698</v>
      </c>
      <c r="D137" s="22">
        <v>4.0558313193970896</v>
      </c>
      <c r="F137" s="22">
        <v>0.75015825711698103</v>
      </c>
      <c r="G137" s="22">
        <v>0.80597319744923701</v>
      </c>
    </row>
    <row r="138" spans="2:7" x14ac:dyDescent="0.2">
      <c r="B138" s="3">
        <v>4</v>
      </c>
      <c r="C138" s="22">
        <v>5.9521598892896801</v>
      </c>
      <c r="D138" s="22">
        <v>7.6122553140190501</v>
      </c>
      <c r="F138" s="22">
        <v>0.409229447103368</v>
      </c>
      <c r="G138" s="22">
        <v>0.93941881800971305</v>
      </c>
    </row>
    <row r="139" spans="2:7" x14ac:dyDescent="0.2">
      <c r="B139" s="3">
        <v>5</v>
      </c>
      <c r="C139" s="22">
        <v>6.0029518988466499</v>
      </c>
      <c r="D139" s="22">
        <v>9.1667923381291398</v>
      </c>
      <c r="F139" s="22">
        <v>0.112513483487982</v>
      </c>
      <c r="G139" s="22">
        <v>9.9712412993479802</v>
      </c>
    </row>
    <row r="140" spans="2:7" x14ac:dyDescent="0.2">
      <c r="B140" s="3">
        <v>6</v>
      </c>
      <c r="C140" s="22">
        <v>0.16659572095606801</v>
      </c>
      <c r="D140" s="22">
        <v>0.147448804276993</v>
      </c>
      <c r="F140" s="22">
        <v>3.9333553402756002E-2</v>
      </c>
      <c r="G140" s="22">
        <v>0.46306269709033399</v>
      </c>
    </row>
    <row r="141" spans="2:7" x14ac:dyDescent="0.2">
      <c r="C141" s="22"/>
      <c r="D141" s="22">
        <v>0.37536488732289403</v>
      </c>
    </row>
    <row r="142" spans="2:7" x14ac:dyDescent="0.2">
      <c r="B142" s="3" t="s">
        <v>16</v>
      </c>
      <c r="C142" s="3">
        <f>AVERAGE(C136:C141)</f>
        <v>2.5949890811724434</v>
      </c>
      <c r="D142" s="3">
        <f t="shared" ref="D142:G142" si="21">AVERAGE(D136:D141)</f>
        <v>3.9516934923151799</v>
      </c>
      <c r="F142" s="3">
        <f t="shared" si="21"/>
        <v>0.2870086839427764</v>
      </c>
      <c r="G142" s="3">
        <f t="shared" si="21"/>
        <v>2.4552040780566893</v>
      </c>
    </row>
    <row r="143" spans="2:7" x14ac:dyDescent="0.2">
      <c r="B143" s="3" t="s">
        <v>83</v>
      </c>
      <c r="C143" s="3">
        <f>STDEV(C136:C141)</f>
        <v>3.090856514098471</v>
      </c>
      <c r="D143" s="3">
        <f t="shared" ref="D143:G143" si="22">STDEV(D136:D141)</f>
        <v>3.7530717736766639</v>
      </c>
      <c r="F143" s="3">
        <f t="shared" si="22"/>
        <v>0.29490304724254307</v>
      </c>
      <c r="G143" s="3">
        <f t="shared" si="22"/>
        <v>4.2143007629747187</v>
      </c>
    </row>
    <row r="144" spans="2:7" x14ac:dyDescent="0.2">
      <c r="B144" s="3" t="s">
        <v>4</v>
      </c>
      <c r="C144" s="3">
        <f>C143/SQRT(5)</f>
        <v>1.3822730548444435</v>
      </c>
      <c r="D144" s="3">
        <f t="shared" ref="D144" si="23">D143/SQRT(6)</f>
        <v>1.5321851355916765</v>
      </c>
      <c r="F144" s="3">
        <f>F143/SQRT(5)</f>
        <v>0.13188465208123162</v>
      </c>
      <c r="G144" s="3">
        <f>G143/SQRT(5)</f>
        <v>1.8846925967281398</v>
      </c>
    </row>
    <row r="145" spans="2:7" x14ac:dyDescent="0.2">
      <c r="B145" s="3" t="s">
        <v>103</v>
      </c>
      <c r="F145" s="3">
        <f>_xlfn.T.TEST(C136:C140,F136:F140,2,2)</f>
        <v>0.13505690790014538</v>
      </c>
      <c r="G145" s="3">
        <f>_xlfn.T.TEST(D136:D141,G136:G140,2,2)</f>
        <v>0.54852714044793971</v>
      </c>
    </row>
    <row r="147" spans="2:7" x14ac:dyDescent="0.2">
      <c r="B147" s="7" t="s">
        <v>5</v>
      </c>
      <c r="F147" s="22"/>
    </row>
    <row r="148" spans="2:7" x14ac:dyDescent="0.2">
      <c r="C148" s="21" t="s">
        <v>1</v>
      </c>
      <c r="F148" s="21" t="s">
        <v>104</v>
      </c>
    </row>
    <row r="149" spans="2:7" x14ac:dyDescent="0.2">
      <c r="B149" s="23" t="s">
        <v>38</v>
      </c>
      <c r="C149" s="3" t="s">
        <v>15</v>
      </c>
      <c r="D149" s="3" t="s">
        <v>45</v>
      </c>
      <c r="F149" s="3" t="s">
        <v>15</v>
      </c>
      <c r="G149" s="3" t="s">
        <v>45</v>
      </c>
    </row>
    <row r="150" spans="2:7" x14ac:dyDescent="0.2">
      <c r="B150" s="3">
        <v>1</v>
      </c>
      <c r="C150" s="22">
        <v>0.979500015923916</v>
      </c>
      <c r="D150" s="22">
        <v>1.2324716653586201</v>
      </c>
      <c r="F150" s="22">
        <v>0.82240650102138901</v>
      </c>
      <c r="G150" s="22">
        <v>0.83264389999545696</v>
      </c>
    </row>
    <row r="151" spans="2:7" x14ac:dyDescent="0.2">
      <c r="B151" s="3">
        <v>2</v>
      </c>
      <c r="C151" s="22">
        <v>0.72717640283696505</v>
      </c>
      <c r="D151" s="22">
        <v>1.4556468909839</v>
      </c>
      <c r="F151" s="22">
        <v>0.87923228366392203</v>
      </c>
      <c r="G151" s="22">
        <v>0.91019024816142402</v>
      </c>
    </row>
    <row r="152" spans="2:7" x14ac:dyDescent="0.2">
      <c r="B152" s="3">
        <v>3</v>
      </c>
      <c r="C152" s="22">
        <v>1.2857038658870401</v>
      </c>
      <c r="D152" s="22">
        <v>1.46656367174516</v>
      </c>
      <c r="F152" s="22">
        <v>0.75986860383289301</v>
      </c>
      <c r="G152" s="22">
        <v>0.78367121559195496</v>
      </c>
    </row>
    <row r="153" spans="2:7" x14ac:dyDescent="0.2">
      <c r="B153" s="3">
        <v>4</v>
      </c>
      <c r="C153" s="22">
        <v>1.35608472071469</v>
      </c>
      <c r="D153" s="22">
        <v>1.2711851824665199</v>
      </c>
      <c r="F153" s="22">
        <v>0.63647988991339999</v>
      </c>
      <c r="G153" s="22">
        <v>0.93896399272944098</v>
      </c>
    </row>
    <row r="154" spans="2:7" x14ac:dyDescent="0.2">
      <c r="B154" s="3">
        <v>5</v>
      </c>
      <c r="C154" s="22">
        <v>0.80080311864628695</v>
      </c>
      <c r="D154" s="22">
        <v>0.70086766442341997</v>
      </c>
      <c r="F154" s="22">
        <v>0.64917465934021101</v>
      </c>
      <c r="G154" s="22">
        <v>0.54953949266328594</v>
      </c>
    </row>
    <row r="155" spans="2:7" x14ac:dyDescent="0.2">
      <c r="B155" s="3">
        <v>6</v>
      </c>
      <c r="C155" s="22">
        <v>1.0055467043142201</v>
      </c>
      <c r="D155" s="22">
        <v>0.79880858944754995</v>
      </c>
      <c r="F155" s="22">
        <v>0.64980638968200499</v>
      </c>
      <c r="G155" s="22">
        <v>0.72002271657222405</v>
      </c>
    </row>
    <row r="157" spans="2:7" x14ac:dyDescent="0.2">
      <c r="B157" s="3" t="s">
        <v>16</v>
      </c>
      <c r="C157" s="3">
        <f>AVERAGE(C150:C155)</f>
        <v>1.0258024713871863</v>
      </c>
      <c r="D157" s="3">
        <f t="shared" ref="D157:G157" si="24">AVERAGE(D150:D155)</f>
        <v>1.1542572774041948</v>
      </c>
      <c r="F157" s="3">
        <f t="shared" si="24"/>
        <v>0.7328280545756366</v>
      </c>
      <c r="G157" s="3">
        <f t="shared" si="24"/>
        <v>0.78917192761896438</v>
      </c>
    </row>
    <row r="158" spans="2:7" x14ac:dyDescent="0.2">
      <c r="B158" s="3" t="s">
        <v>66</v>
      </c>
      <c r="C158" s="3">
        <f>STDEV(C150:C155)</f>
        <v>0.25258327344344572</v>
      </c>
      <c r="D158" s="3">
        <f t="shared" ref="D158:G158" si="25">STDEV(D150:D155)</f>
        <v>0.32865377512339272</v>
      </c>
      <c r="E158" s="3" t="e">
        <f t="shared" si="25"/>
        <v>#DIV/0!</v>
      </c>
      <c r="F158" s="3">
        <f t="shared" si="25"/>
        <v>0.10330841580104672</v>
      </c>
      <c r="G158" s="3">
        <f t="shared" si="25"/>
        <v>0.14227331736011525</v>
      </c>
    </row>
    <row r="159" spans="2:7" x14ac:dyDescent="0.2">
      <c r="B159" s="3" t="s">
        <v>4</v>
      </c>
      <c r="C159" s="3">
        <f>C158/SQRT(6)</f>
        <v>0.10311668958305317</v>
      </c>
      <c r="D159" s="3">
        <f t="shared" ref="D159:G159" si="26">D158/SQRT(6)</f>
        <v>0.13417234184861995</v>
      </c>
      <c r="E159" s="3" t="e">
        <f t="shared" si="26"/>
        <v>#DIV/0!</v>
      </c>
      <c r="F159" s="3">
        <f t="shared" si="26"/>
        <v>4.2175484141307257E-2</v>
      </c>
      <c r="G159" s="3">
        <f t="shared" si="26"/>
        <v>5.8082838590889703E-2</v>
      </c>
    </row>
    <row r="160" spans="2:7" x14ac:dyDescent="0.2">
      <c r="B160" s="3" t="s">
        <v>103</v>
      </c>
      <c r="F160" s="3">
        <f>_xlfn.T.TEST(C150:C155,F150:F155,2,2)</f>
        <v>2.5173619551454824E-2</v>
      </c>
      <c r="G160" s="3">
        <f>_xlfn.T.TEST(D150:D155,G150:G155,2,2)</f>
        <v>3.1604424642925184E-2</v>
      </c>
    </row>
    <row r="164" spans="2:7" x14ac:dyDescent="0.2">
      <c r="B164" s="7" t="s">
        <v>6</v>
      </c>
    </row>
    <row r="165" spans="2:7" x14ac:dyDescent="0.2">
      <c r="C165" s="21" t="s">
        <v>1</v>
      </c>
      <c r="F165" s="21" t="s">
        <v>104</v>
      </c>
    </row>
    <row r="166" spans="2:7" x14ac:dyDescent="0.2">
      <c r="B166" s="23" t="s">
        <v>38</v>
      </c>
      <c r="C166" s="3" t="s">
        <v>15</v>
      </c>
      <c r="D166" s="3" t="s">
        <v>45</v>
      </c>
      <c r="F166" s="3" t="s">
        <v>15</v>
      </c>
      <c r="G166" s="3" t="s">
        <v>45</v>
      </c>
    </row>
    <row r="167" spans="2:7" x14ac:dyDescent="0.2">
      <c r="B167" s="3">
        <v>1</v>
      </c>
      <c r="C167" s="22">
        <v>0.43302159829769798</v>
      </c>
      <c r="D167" s="22">
        <v>1.1914585814229599</v>
      </c>
      <c r="F167" s="22">
        <v>0.56102189167851801</v>
      </c>
      <c r="G167" s="22">
        <v>0.40582930483308799</v>
      </c>
    </row>
    <row r="168" spans="2:7" x14ac:dyDescent="0.2">
      <c r="B168" s="3">
        <v>2</v>
      </c>
      <c r="C168" s="22">
        <v>0.41341755737924601</v>
      </c>
      <c r="D168" s="22">
        <v>0.61630235417453605</v>
      </c>
      <c r="F168" s="22">
        <v>0.61455842263459504</v>
      </c>
      <c r="G168" s="22">
        <v>0.57724590946767396</v>
      </c>
    </row>
    <row r="169" spans="2:7" x14ac:dyDescent="0.2">
      <c r="B169" s="3">
        <v>3</v>
      </c>
      <c r="C169" s="22">
        <v>2.25689689218816</v>
      </c>
      <c r="D169" s="22">
        <v>1.8728314055002699</v>
      </c>
      <c r="F169" s="22">
        <v>0.69674640987460401</v>
      </c>
      <c r="G169" s="22">
        <v>0.34348540317682502</v>
      </c>
    </row>
    <row r="170" spans="2:7" x14ac:dyDescent="0.2">
      <c r="B170" s="3">
        <v>4</v>
      </c>
      <c r="C170" s="22">
        <v>1.80094949746336</v>
      </c>
      <c r="D170" s="22">
        <v>1.4766952589576099</v>
      </c>
      <c r="F170" s="22">
        <v>0.34588595244777098</v>
      </c>
      <c r="G170" s="22">
        <v>0.48635511693862798</v>
      </c>
    </row>
    <row r="171" spans="2:7" x14ac:dyDescent="0.2">
      <c r="B171" s="3">
        <v>5</v>
      </c>
      <c r="C171" s="22">
        <v>0.43745791766303699</v>
      </c>
      <c r="D171" s="22">
        <v>0.552769670391424</v>
      </c>
      <c r="F171" s="22">
        <v>0.64652966744959794</v>
      </c>
      <c r="G171" s="22">
        <v>0.62824747874201103</v>
      </c>
    </row>
    <row r="172" spans="2:7" x14ac:dyDescent="0.2">
      <c r="B172" s="3">
        <v>6</v>
      </c>
      <c r="C172" s="22"/>
      <c r="D172" s="22">
        <v>0.55276511750454704</v>
      </c>
      <c r="F172" s="22">
        <v>0.62168263023537096</v>
      </c>
    </row>
    <row r="174" spans="2:7" x14ac:dyDescent="0.2">
      <c r="B174" s="3" t="s">
        <v>16</v>
      </c>
      <c r="C174" s="3">
        <f>AVERAGE(C167:C172)</f>
        <v>1.0683486925983003</v>
      </c>
      <c r="D174" s="3">
        <f t="shared" ref="D174:G174" si="27">AVERAGE(D167:D172)</f>
        <v>1.0438037313252246</v>
      </c>
      <c r="F174" s="3">
        <f t="shared" si="27"/>
        <v>0.58107082905340945</v>
      </c>
      <c r="G174" s="3">
        <f t="shared" si="27"/>
        <v>0.48823264263164523</v>
      </c>
    </row>
    <row r="175" spans="2:7" x14ac:dyDescent="0.2">
      <c r="B175" s="3" t="s">
        <v>66</v>
      </c>
      <c r="C175" s="3">
        <f>STDEV(C167:C172)</f>
        <v>0.89162060885886496</v>
      </c>
      <c r="D175" s="3">
        <f t="shared" ref="D175:G175" si="28">STDEV(D167:D172)</f>
        <v>0.55883355495660392</v>
      </c>
      <c r="F175" s="3">
        <f t="shared" si="28"/>
        <v>0.12341014781246537</v>
      </c>
      <c r="G175" s="3">
        <f t="shared" si="28"/>
        <v>0.11755117451209994</v>
      </c>
    </row>
    <row r="176" spans="2:7" x14ac:dyDescent="0.2">
      <c r="B176" s="3" t="s">
        <v>4</v>
      </c>
      <c r="C176" s="3">
        <f>C175/SQRT(5)</f>
        <v>0.39874485830963463</v>
      </c>
      <c r="D176" s="3">
        <f>D175/SQRT(6)</f>
        <v>0.22814284346487682</v>
      </c>
      <c r="F176" s="3">
        <f>F175/SQRT(6)</f>
        <v>5.0381981870331639E-2</v>
      </c>
      <c r="G176" s="3">
        <f t="shared" ref="G176" si="29">G175/SQRT(5)</f>
        <v>5.2570483408799225E-2</v>
      </c>
    </row>
    <row r="177" spans="2:7" x14ac:dyDescent="0.2">
      <c r="B177" s="3" t="s">
        <v>103</v>
      </c>
      <c r="F177" s="3">
        <f>_xlfn.T.TEST(C167:C171,F167:F172,2,3)</f>
        <v>0.29015362168102243</v>
      </c>
      <c r="G177" s="3">
        <f>_xlfn.T.TEST(D167:D172,G167:G171,2,3)</f>
        <v>5.8889597051418781E-2</v>
      </c>
    </row>
    <row r="183" spans="2:7" x14ac:dyDescent="0.2">
      <c r="B183" s="7" t="s">
        <v>64</v>
      </c>
    </row>
    <row r="184" spans="2:7" x14ac:dyDescent="0.2">
      <c r="C184" s="21" t="s">
        <v>1</v>
      </c>
      <c r="F184" s="21" t="s">
        <v>104</v>
      </c>
    </row>
    <row r="185" spans="2:7" x14ac:dyDescent="0.2">
      <c r="B185" s="23" t="s">
        <v>38</v>
      </c>
      <c r="C185" s="3" t="s">
        <v>15</v>
      </c>
      <c r="D185" s="3" t="s">
        <v>45</v>
      </c>
      <c r="F185" s="3" t="s">
        <v>15</v>
      </c>
      <c r="G185" s="3" t="s">
        <v>45</v>
      </c>
    </row>
    <row r="186" spans="2:7" x14ac:dyDescent="0.2">
      <c r="B186" s="3">
        <v>1</v>
      </c>
      <c r="C186" s="22">
        <v>1.16757099051165</v>
      </c>
      <c r="D186" s="22">
        <v>0.98173816954585003</v>
      </c>
      <c r="F186" s="22">
        <v>1.4541956216222101</v>
      </c>
      <c r="G186" s="22">
        <v>1.51975636057295</v>
      </c>
    </row>
    <row r="187" spans="2:7" x14ac:dyDescent="0.2">
      <c r="B187" s="3">
        <v>2</v>
      </c>
      <c r="C187" s="22">
        <v>0.79941034980417003</v>
      </c>
      <c r="D187" s="22">
        <v>0.93910603381301005</v>
      </c>
      <c r="F187" s="22">
        <v>1.4826550207198801</v>
      </c>
      <c r="G187" s="22">
        <v>1.6697813037187399</v>
      </c>
    </row>
    <row r="188" spans="2:7" x14ac:dyDescent="0.2">
      <c r="B188" s="3">
        <v>3</v>
      </c>
      <c r="C188" s="22">
        <v>0.93621709930996</v>
      </c>
      <c r="D188" s="22">
        <v>1.1088908549715299</v>
      </c>
      <c r="F188" s="22">
        <v>0.93029320089273004</v>
      </c>
      <c r="G188" s="22">
        <v>1.04764444168802</v>
      </c>
    </row>
    <row r="189" spans="2:7" x14ac:dyDescent="0.2">
      <c r="B189" s="3">
        <v>4</v>
      </c>
      <c r="C189" s="22">
        <v>0.94416941392531994</v>
      </c>
      <c r="D189" s="22">
        <v>1.12314847887963</v>
      </c>
      <c r="F189" s="22">
        <v>0.69748721378803002</v>
      </c>
      <c r="G189" s="22">
        <v>0.87051795078782002</v>
      </c>
    </row>
    <row r="190" spans="2:7" x14ac:dyDescent="0.2">
      <c r="B190" s="3">
        <v>5</v>
      </c>
      <c r="C190" s="22">
        <v>1.1129892879952099</v>
      </c>
      <c r="D190" s="22">
        <v>1.24646454373241</v>
      </c>
      <c r="F190" s="22">
        <v>1.1567712704420701</v>
      </c>
      <c r="G190" s="22">
        <v>1.3233301539584399</v>
      </c>
    </row>
    <row r="191" spans="2:7" x14ac:dyDescent="0.2">
      <c r="B191" s="3">
        <v>6</v>
      </c>
      <c r="C191" s="22">
        <v>1.089003953627</v>
      </c>
      <c r="D191" s="22">
        <v>1.1884746223143701</v>
      </c>
      <c r="F191" s="22">
        <v>1.3738379450823699</v>
      </c>
      <c r="G191" s="22">
        <v>1.7053102260847099</v>
      </c>
    </row>
    <row r="193" spans="2:7" x14ac:dyDescent="0.2">
      <c r="B193" s="3" t="s">
        <v>16</v>
      </c>
      <c r="C193" s="3">
        <f>AVERAGE(C186:C191)</f>
        <v>1.0082268491955517</v>
      </c>
      <c r="D193" s="3">
        <f t="shared" ref="D193:G193" si="30">AVERAGE(D186:D191)</f>
        <v>1.0979704505427998</v>
      </c>
      <c r="E193" s="3" t="e">
        <f t="shared" si="30"/>
        <v>#DIV/0!</v>
      </c>
      <c r="F193" s="3">
        <f t="shared" si="30"/>
        <v>1.1825400454245483</v>
      </c>
      <c r="G193" s="3">
        <f t="shared" si="30"/>
        <v>1.3560567394684464</v>
      </c>
    </row>
    <row r="194" spans="2:7" x14ac:dyDescent="0.2">
      <c r="B194" s="3" t="s">
        <v>66</v>
      </c>
      <c r="C194" s="3">
        <f>STDEV(C186:C191)</f>
        <v>0.13840791456083801</v>
      </c>
      <c r="D194" s="3">
        <f t="shared" ref="D194:G194" si="31">STDEV(D186:D191)</f>
        <v>0.11810379774819266</v>
      </c>
      <c r="E194" s="3" t="e">
        <f t="shared" si="31"/>
        <v>#DIV/0!</v>
      </c>
      <c r="F194" s="3">
        <f t="shared" si="31"/>
        <v>0.31623705877340119</v>
      </c>
      <c r="G194" s="3">
        <f t="shared" si="31"/>
        <v>0.34033388200771558</v>
      </c>
    </row>
    <row r="195" spans="2:7" x14ac:dyDescent="0.2">
      <c r="B195" s="3" t="s">
        <v>4</v>
      </c>
      <c r="C195" s="3">
        <f>C194/SQRT(6)</f>
        <v>5.6504794506130537E-2</v>
      </c>
      <c r="D195" s="3">
        <f t="shared" ref="D195:G195" si="32">D194/SQRT(6)</f>
        <v>4.8215673527989493E-2</v>
      </c>
      <c r="E195" s="3" t="e">
        <f t="shared" si="32"/>
        <v>#DIV/0!</v>
      </c>
      <c r="F195" s="3">
        <f t="shared" si="32"/>
        <v>0.12910323862556122</v>
      </c>
      <c r="G195" s="3">
        <f t="shared" si="32"/>
        <v>0.13894072551657996</v>
      </c>
    </row>
    <row r="196" spans="2:7" x14ac:dyDescent="0.2">
      <c r="B196" s="3" t="s">
        <v>103</v>
      </c>
      <c r="F196" s="3">
        <f>_xlfn.T.TEST(C186:C191,F186:F191,2,2)</f>
        <v>0.24438277450065798</v>
      </c>
      <c r="G196" s="3">
        <f>_xlfn.T.TEST(D186:D191,G186:G191,2,2)</f>
        <v>0.10981285746515961</v>
      </c>
    </row>
    <row r="201" spans="2:7" x14ac:dyDescent="0.2">
      <c r="B201" s="7" t="s">
        <v>65</v>
      </c>
    </row>
    <row r="202" spans="2:7" x14ac:dyDescent="0.2">
      <c r="C202" s="21" t="s">
        <v>1</v>
      </c>
      <c r="F202" s="21" t="s">
        <v>104</v>
      </c>
    </row>
    <row r="203" spans="2:7" x14ac:dyDescent="0.2">
      <c r="B203" s="23" t="s">
        <v>38</v>
      </c>
      <c r="C203" s="3" t="s">
        <v>15</v>
      </c>
      <c r="D203" s="3" t="s">
        <v>45</v>
      </c>
      <c r="F203" s="3" t="s">
        <v>15</v>
      </c>
      <c r="G203" s="3" t="s">
        <v>45</v>
      </c>
    </row>
    <row r="204" spans="2:7" x14ac:dyDescent="0.2">
      <c r="B204" s="3">
        <v>1</v>
      </c>
      <c r="C204" s="22">
        <v>1.1173814220167499</v>
      </c>
      <c r="D204" s="22">
        <v>1.1465628925412099</v>
      </c>
      <c r="F204" s="22">
        <v>0.82346611708715001</v>
      </c>
      <c r="G204" s="22">
        <v>0.90169216267118002</v>
      </c>
    </row>
    <row r="205" spans="2:7" x14ac:dyDescent="0.2">
      <c r="B205" s="3">
        <v>2</v>
      </c>
      <c r="C205" s="22">
        <v>1.14189916109526</v>
      </c>
      <c r="D205" s="22">
        <v>1.1262355717038199</v>
      </c>
      <c r="F205" s="22">
        <v>0.81907949090843002</v>
      </c>
      <c r="G205" s="22">
        <v>1.20277252441009</v>
      </c>
    </row>
    <row r="206" spans="2:7" x14ac:dyDescent="0.2">
      <c r="B206" s="3">
        <v>3</v>
      </c>
      <c r="C206" s="22">
        <v>1.2692112046091899</v>
      </c>
      <c r="D206" s="22">
        <v>1.50235141791126</v>
      </c>
      <c r="F206" s="22">
        <v>0.47219475216402002</v>
      </c>
      <c r="G206" s="22">
        <v>0.54914259938707</v>
      </c>
    </row>
    <row r="207" spans="2:7" x14ac:dyDescent="0.2">
      <c r="B207" s="3">
        <v>4</v>
      </c>
      <c r="C207" s="22">
        <v>1.2939228929251501</v>
      </c>
      <c r="D207" s="22">
        <v>1.04984156646368</v>
      </c>
      <c r="F207" s="22">
        <v>0.43301107187909998</v>
      </c>
      <c r="G207" s="22">
        <v>0.79532936953966005</v>
      </c>
    </row>
    <row r="208" spans="2:7" x14ac:dyDescent="0.2">
      <c r="B208" s="3">
        <v>5</v>
      </c>
      <c r="C208" s="22">
        <v>0.64564374225376997</v>
      </c>
      <c r="D208" s="22">
        <v>0.61176062334340997</v>
      </c>
      <c r="F208" s="22">
        <v>0.47903715793543999</v>
      </c>
      <c r="G208" s="22">
        <v>0.51253408885945995</v>
      </c>
    </row>
    <row r="209" spans="2:7" x14ac:dyDescent="0.2">
      <c r="B209" s="3">
        <v>6</v>
      </c>
      <c r="C209" s="22">
        <v>0.73915506890282001</v>
      </c>
      <c r="D209" s="22">
        <v>0.60611778157131002</v>
      </c>
      <c r="F209" s="22">
        <v>0.51133733807850001</v>
      </c>
      <c r="G209" s="22">
        <v>0.49042841302205997</v>
      </c>
    </row>
    <row r="211" spans="2:7" x14ac:dyDescent="0.2">
      <c r="B211" s="3" t="s">
        <v>16</v>
      </c>
      <c r="C211" s="3">
        <f>AVERAGE(C204:C209)</f>
        <v>1.0345355819671567</v>
      </c>
      <c r="D211" s="3">
        <f t="shared" ref="D211:G211" si="33">AVERAGE(D204:D209)</f>
        <v>1.0071449755891151</v>
      </c>
      <c r="E211" s="3" t="e">
        <f t="shared" si="33"/>
        <v>#DIV/0!</v>
      </c>
      <c r="F211" s="3">
        <f t="shared" si="33"/>
        <v>0.58968765467544004</v>
      </c>
      <c r="G211" s="3">
        <f t="shared" si="33"/>
        <v>0.74198319298158666</v>
      </c>
    </row>
    <row r="212" spans="2:7" x14ac:dyDescent="0.2">
      <c r="B212" s="3" t="s">
        <v>66</v>
      </c>
      <c r="C212" s="3">
        <f>STDEV(C204:C209)</f>
        <v>0.27540199954937705</v>
      </c>
      <c r="D212" s="3">
        <f t="shared" ref="D212:G212" si="34">STDEV(D204:D209)</f>
        <v>0.34578141690450415</v>
      </c>
      <c r="E212" s="3" t="e">
        <f t="shared" si="34"/>
        <v>#DIV/0!</v>
      </c>
      <c r="F212" s="3">
        <f t="shared" si="34"/>
        <v>0.18111180099312787</v>
      </c>
      <c r="G212" s="3">
        <f t="shared" si="34"/>
        <v>0.2806399012085849</v>
      </c>
    </row>
    <row r="213" spans="2:7" x14ac:dyDescent="0.2">
      <c r="B213" s="3" t="s">
        <v>4</v>
      </c>
      <c r="C213" s="3">
        <f>C212/SQRT(6)</f>
        <v>0.11243239550636276</v>
      </c>
      <c r="D213" s="3">
        <f t="shared" ref="D213:G213" si="35">D212/SQRT(6)</f>
        <v>0.14116467232543614</v>
      </c>
      <c r="E213" s="3" t="e">
        <f t="shared" si="35"/>
        <v>#DIV/0!</v>
      </c>
      <c r="F213" s="3">
        <f t="shared" si="35"/>
        <v>7.3938583138275824E-2</v>
      </c>
      <c r="G213" s="3">
        <f t="shared" si="35"/>
        <v>0.1145707599043522</v>
      </c>
    </row>
    <row r="214" spans="2:7" x14ac:dyDescent="0.2">
      <c r="B214" s="3" t="s">
        <v>103</v>
      </c>
      <c r="F214" s="3">
        <f>_xlfn.T.TEST(C204:C209,F204:F209,2,2)</f>
        <v>7.9353661742983528E-3</v>
      </c>
      <c r="G214" s="3">
        <f>_xlfn.T.TEST(D204:D209,G204:G209,2,2)</f>
        <v>0.17539100371059588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abSelected="1" topLeftCell="A13" workbookViewId="0">
      <selection activeCell="R28" sqref="R28"/>
    </sheetView>
  </sheetViews>
  <sheetFormatPr defaultRowHeight="14.25" x14ac:dyDescent="0.2"/>
  <cols>
    <col min="1" max="1" width="9.140625" style="3"/>
    <col min="2" max="5" width="11.28515625" style="3" bestFit="1" customWidth="1"/>
    <col min="6" max="7" width="10.140625" style="3" bestFit="1" customWidth="1"/>
    <col min="8" max="8" width="9.28515625" style="3" bestFit="1" customWidth="1"/>
    <col min="9" max="16384" width="9.140625" style="3"/>
  </cols>
  <sheetData>
    <row r="2" spans="1:8" ht="15" x14ac:dyDescent="0.25">
      <c r="A2" s="2" t="s">
        <v>86</v>
      </c>
    </row>
    <row r="4" spans="1:8" ht="15" x14ac:dyDescent="0.25">
      <c r="B4" s="14"/>
      <c r="C4" s="15" t="s">
        <v>73</v>
      </c>
      <c r="D4" s="14"/>
    </row>
    <row r="5" spans="1:8" x14ac:dyDescent="0.2">
      <c r="A5" s="3" t="s">
        <v>57</v>
      </c>
      <c r="B5" s="3">
        <v>1</v>
      </c>
      <c r="C5" s="3">
        <v>2</v>
      </c>
      <c r="D5" s="3">
        <v>3</v>
      </c>
      <c r="F5" s="3" t="s">
        <v>16</v>
      </c>
      <c r="G5" s="3" t="s">
        <v>66</v>
      </c>
      <c r="H5" s="3" t="s">
        <v>4</v>
      </c>
    </row>
    <row r="6" spans="1:8" x14ac:dyDescent="0.2">
      <c r="A6" s="23" t="s">
        <v>24</v>
      </c>
      <c r="B6" s="22">
        <v>1276002</v>
      </c>
      <c r="C6" s="22">
        <v>807894</v>
      </c>
      <c r="D6" s="22">
        <v>1633736</v>
      </c>
      <c r="F6" s="3">
        <f>AVERAGE(B6:D6)</f>
        <v>1239210.6666666667</v>
      </c>
      <c r="G6" s="3">
        <f>STDEV(B6:D6)</f>
        <v>414148.46842326183</v>
      </c>
      <c r="H6" s="3">
        <f>G6/SQRT(3)</f>
        <v>239108.72972864145</v>
      </c>
    </row>
    <row r="7" spans="1:8" x14ac:dyDescent="0.2">
      <c r="A7" s="23" t="s">
        <v>29</v>
      </c>
      <c r="B7" s="22">
        <v>600364</v>
      </c>
      <c r="C7" s="22">
        <v>585521</v>
      </c>
      <c r="D7" s="22">
        <v>669653</v>
      </c>
      <c r="F7" s="3">
        <f>AVERAGE(B7:D7)</f>
        <v>618512.66666666663</v>
      </c>
      <c r="G7" s="3">
        <f>STDEV(B7:D7)</f>
        <v>44906.335102447774</v>
      </c>
      <c r="H7" s="3">
        <f>G7/SQRT(3)</f>
        <v>25926.684659717765</v>
      </c>
    </row>
    <row r="8" spans="1:8" x14ac:dyDescent="0.2">
      <c r="A8" s="23" t="s">
        <v>30</v>
      </c>
      <c r="B8" s="22">
        <v>0</v>
      </c>
      <c r="C8" s="22">
        <v>0</v>
      </c>
      <c r="D8" s="22">
        <v>0</v>
      </c>
      <c r="F8" s="3">
        <f>AVERAGE(B8:D8)</f>
        <v>0</v>
      </c>
      <c r="G8" s="3">
        <f>STDEV(B8:D8)</f>
        <v>0</v>
      </c>
      <c r="H8" s="3">
        <f>G8/SQRT(3)</f>
        <v>0</v>
      </c>
    </row>
    <row r="9" spans="1:8" x14ac:dyDescent="0.2">
      <c r="A9" s="23" t="s">
        <v>25</v>
      </c>
      <c r="B9" s="22">
        <v>0</v>
      </c>
      <c r="C9" s="22">
        <v>0</v>
      </c>
      <c r="D9" s="22">
        <v>0</v>
      </c>
      <c r="F9" s="3">
        <f>AVERAGE(B9:D9)</f>
        <v>0</v>
      </c>
      <c r="G9" s="3">
        <f>STDEV(B9:D9)</f>
        <v>0</v>
      </c>
      <c r="H9" s="3">
        <f>G9/SQRT(3)</f>
        <v>0</v>
      </c>
    </row>
    <row r="12" spans="1:8" ht="15" x14ac:dyDescent="0.25">
      <c r="A12" s="2" t="s">
        <v>87</v>
      </c>
    </row>
    <row r="14" spans="1:8" ht="15" x14ac:dyDescent="0.25">
      <c r="B14" s="14"/>
      <c r="C14" s="15" t="s">
        <v>73</v>
      </c>
      <c r="D14" s="14"/>
    </row>
    <row r="15" spans="1:8" x14ac:dyDescent="0.2">
      <c r="A15" s="3" t="s">
        <v>57</v>
      </c>
      <c r="B15" s="3">
        <v>1</v>
      </c>
      <c r="C15" s="3">
        <v>2</v>
      </c>
      <c r="D15" s="3">
        <v>3</v>
      </c>
      <c r="F15" s="3" t="s">
        <v>16</v>
      </c>
      <c r="G15" s="3" t="s">
        <v>66</v>
      </c>
      <c r="H15" s="3" t="s">
        <v>4</v>
      </c>
    </row>
    <row r="16" spans="1:8" x14ac:dyDescent="0.2">
      <c r="A16" s="23" t="s">
        <v>24</v>
      </c>
      <c r="B16" s="22">
        <v>69234</v>
      </c>
      <c r="C16" s="22">
        <v>76809</v>
      </c>
      <c r="D16" s="22">
        <v>58949</v>
      </c>
      <c r="F16" s="3">
        <f>AVERAGE(B16:D16)</f>
        <v>68330.666666666672</v>
      </c>
      <c r="G16" s="3">
        <f>STDEV(B16:D16)</f>
        <v>8964.2014888852773</v>
      </c>
      <c r="H16" s="3">
        <f>G16/SQRT(3)</f>
        <v>5175.4841426779594</v>
      </c>
    </row>
    <row r="17" spans="1:8" x14ac:dyDescent="0.2">
      <c r="A17" s="23" t="s">
        <v>29</v>
      </c>
      <c r="B17" s="22">
        <v>0</v>
      </c>
      <c r="C17" s="22">
        <v>0</v>
      </c>
      <c r="D17" s="22">
        <v>0</v>
      </c>
      <c r="F17" s="3">
        <f>AVERAGE(B17:D17)</f>
        <v>0</v>
      </c>
      <c r="G17" s="3">
        <f>STDEV(B17:D17)</f>
        <v>0</v>
      </c>
      <c r="H17" s="3">
        <f>G17/SQRT(3)</f>
        <v>0</v>
      </c>
    </row>
    <row r="18" spans="1:8" x14ac:dyDescent="0.2">
      <c r="A18" s="23" t="s">
        <v>30</v>
      </c>
      <c r="B18" s="22">
        <v>0</v>
      </c>
      <c r="C18" s="22">
        <v>0</v>
      </c>
      <c r="D18" s="22">
        <v>0</v>
      </c>
      <c r="F18" s="3">
        <f>AVERAGE(B18:D18)</f>
        <v>0</v>
      </c>
      <c r="G18" s="3">
        <f>STDEV(B18:D18)</f>
        <v>0</v>
      </c>
      <c r="H18" s="3">
        <f>G18/SQRT(3)</f>
        <v>0</v>
      </c>
    </row>
    <row r="19" spans="1:8" x14ac:dyDescent="0.2">
      <c r="A19" s="23" t="s">
        <v>25</v>
      </c>
      <c r="B19" s="22">
        <v>144421</v>
      </c>
      <c r="C19" s="22">
        <v>101628</v>
      </c>
      <c r="D19" s="22">
        <v>554758</v>
      </c>
      <c r="F19" s="3">
        <f>AVERAGE(B19:D19)</f>
        <v>266935.66666666669</v>
      </c>
      <c r="G19" s="3">
        <f>STDEV(B19:D19)</f>
        <v>250178.10033320927</v>
      </c>
      <c r="H19" s="3">
        <f>G19/SQRT(3)</f>
        <v>144440.39357272757</v>
      </c>
    </row>
    <row r="22" spans="1:8" ht="15" x14ac:dyDescent="0.25">
      <c r="A22" s="2" t="s">
        <v>88</v>
      </c>
    </row>
    <row r="24" spans="1:8" ht="15" x14ac:dyDescent="0.25">
      <c r="B24" s="14"/>
      <c r="C24" s="15" t="s">
        <v>73</v>
      </c>
      <c r="D24" s="14"/>
    </row>
    <row r="25" spans="1:8" x14ac:dyDescent="0.2">
      <c r="A25" s="3" t="s">
        <v>57</v>
      </c>
      <c r="B25" s="3">
        <v>1</v>
      </c>
      <c r="C25" s="3">
        <v>2</v>
      </c>
      <c r="D25" s="3">
        <v>3</v>
      </c>
      <c r="F25" s="3" t="s">
        <v>16</v>
      </c>
      <c r="G25" s="3" t="s">
        <v>66</v>
      </c>
      <c r="H25" s="3" t="s">
        <v>4</v>
      </c>
    </row>
    <row r="26" spans="1:8" x14ac:dyDescent="0.2">
      <c r="A26" s="23" t="s">
        <v>24</v>
      </c>
      <c r="B26" s="22">
        <v>3543433</v>
      </c>
      <c r="C26" s="22">
        <v>4659169</v>
      </c>
      <c r="D26" s="22">
        <v>2904657</v>
      </c>
      <c r="F26" s="3">
        <f>AVERAGE(B26:D26)</f>
        <v>3702419.6666666665</v>
      </c>
      <c r="G26" s="3">
        <f>STDEV(B26:D26)</f>
        <v>887995.30385544943</v>
      </c>
      <c r="H26" s="3">
        <f>G26/SQRT(3)</f>
        <v>512684.32772006729</v>
      </c>
    </row>
    <row r="27" spans="1:8" x14ac:dyDescent="0.2">
      <c r="A27" s="23" t="s">
        <v>29</v>
      </c>
      <c r="B27" s="22">
        <v>0</v>
      </c>
      <c r="C27" s="22">
        <v>0</v>
      </c>
      <c r="D27" s="22">
        <v>0</v>
      </c>
      <c r="F27" s="3">
        <f>AVERAGE(B27:D27)</f>
        <v>0</v>
      </c>
      <c r="G27" s="3">
        <f>STDEV(B27:D27)</f>
        <v>0</v>
      </c>
      <c r="H27" s="3">
        <f>G27/SQRT(3)</f>
        <v>0</v>
      </c>
    </row>
    <row r="28" spans="1:8" x14ac:dyDescent="0.2">
      <c r="A28" s="23" t="s">
        <v>30</v>
      </c>
      <c r="B28" s="22">
        <v>109408</v>
      </c>
      <c r="C28" s="22">
        <v>68819</v>
      </c>
      <c r="D28" s="22">
        <v>138232</v>
      </c>
      <c r="F28" s="3">
        <f>AVERAGE(B28:D28)</f>
        <v>105486.33333333333</v>
      </c>
      <c r="G28" s="3">
        <f>STDEV(B28:D28)</f>
        <v>34872.277590276979</v>
      </c>
      <c r="H28" s="3">
        <f>G28/SQRT(3)</f>
        <v>20133.51885400177</v>
      </c>
    </row>
    <row r="29" spans="1:8" x14ac:dyDescent="0.2">
      <c r="A29" s="23" t="s">
        <v>25</v>
      </c>
      <c r="B29" s="22">
        <v>2517950</v>
      </c>
      <c r="C29" s="22">
        <v>2553503</v>
      </c>
      <c r="D29" s="22">
        <v>2594157</v>
      </c>
      <c r="F29" s="3">
        <f>AVERAGE(B29:D29)</f>
        <v>2555203.3333333335</v>
      </c>
      <c r="G29" s="3">
        <f>STDEV(B29:D29)</f>
        <v>38131.942808272091</v>
      </c>
      <c r="H29" s="3">
        <f>G29/SQRT(3)</f>
        <v>22015.487445079307</v>
      </c>
    </row>
    <row r="32" spans="1:8" ht="15" x14ac:dyDescent="0.25">
      <c r="A32" s="2" t="s">
        <v>89</v>
      </c>
    </row>
    <row r="33" spans="1:7" x14ac:dyDescent="0.2">
      <c r="B33" s="14"/>
      <c r="C33" s="14"/>
      <c r="D33" s="14" t="s">
        <v>54</v>
      </c>
      <c r="E33" s="14"/>
      <c r="F33" s="14"/>
    </row>
    <row r="34" spans="1:7" x14ac:dyDescent="0.2">
      <c r="B34" s="3">
        <v>0</v>
      </c>
      <c r="C34" s="3">
        <v>6</v>
      </c>
      <c r="D34" s="3">
        <v>12</v>
      </c>
      <c r="E34" s="3">
        <v>24</v>
      </c>
      <c r="F34" s="3">
        <v>48</v>
      </c>
    </row>
    <row r="36" spans="1:7" x14ac:dyDescent="0.2">
      <c r="A36" s="3" t="s">
        <v>24</v>
      </c>
      <c r="B36" s="3">
        <v>167145213</v>
      </c>
      <c r="C36" s="3">
        <v>125045663</v>
      </c>
      <c r="D36" s="3">
        <v>215954065</v>
      </c>
      <c r="E36" s="3">
        <v>198309272</v>
      </c>
      <c r="F36" s="3">
        <v>96211260</v>
      </c>
      <c r="G36" s="24"/>
    </row>
    <row r="37" spans="1:7" x14ac:dyDescent="0.2">
      <c r="A37" s="3" t="s">
        <v>29</v>
      </c>
      <c r="B37" s="3">
        <v>0</v>
      </c>
      <c r="C37" s="3">
        <v>0</v>
      </c>
      <c r="D37" s="3">
        <v>107518</v>
      </c>
      <c r="E37" s="3">
        <v>99299</v>
      </c>
      <c r="F37" s="3">
        <v>99847</v>
      </c>
      <c r="G37" s="24" t="s">
        <v>73</v>
      </c>
    </row>
    <row r="38" spans="1:7" x14ac:dyDescent="0.2">
      <c r="A38" s="3" t="s">
        <v>30</v>
      </c>
      <c r="B38" s="3">
        <v>0</v>
      </c>
      <c r="C38" s="3">
        <v>72618</v>
      </c>
      <c r="D38" s="3">
        <v>279701</v>
      </c>
      <c r="E38" s="3">
        <v>378082</v>
      </c>
      <c r="F38" s="3">
        <v>555691</v>
      </c>
      <c r="G38" s="24"/>
    </row>
    <row r="39" spans="1:7" x14ac:dyDescent="0.2">
      <c r="A39" s="3" t="s">
        <v>25</v>
      </c>
      <c r="B39" s="3">
        <v>0</v>
      </c>
      <c r="C39" s="3">
        <v>83754</v>
      </c>
      <c r="D39" s="3">
        <v>652770</v>
      </c>
      <c r="E39" s="3">
        <v>1326081</v>
      </c>
      <c r="F39" s="3">
        <v>2507293</v>
      </c>
      <c r="G39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M27" sqref="M27"/>
    </sheetView>
  </sheetViews>
  <sheetFormatPr defaultRowHeight="14.25" x14ac:dyDescent="0.2"/>
  <cols>
    <col min="1" max="1" width="13.42578125" style="3" customWidth="1"/>
    <col min="2" max="16384" width="9.140625" style="3"/>
  </cols>
  <sheetData>
    <row r="1" spans="1:9" ht="15" x14ac:dyDescent="0.25">
      <c r="A1" s="2" t="s">
        <v>33</v>
      </c>
    </row>
    <row r="3" spans="1:9" x14ac:dyDescent="0.2">
      <c r="B3" s="3" t="s">
        <v>24</v>
      </c>
    </row>
    <row r="4" spans="1:9" ht="15" x14ac:dyDescent="0.25">
      <c r="C4" s="14"/>
      <c r="D4" s="15" t="s">
        <v>73</v>
      </c>
      <c r="E4" s="14"/>
    </row>
    <row r="5" spans="1:9" x14ac:dyDescent="0.2">
      <c r="B5" s="3" t="s">
        <v>38</v>
      </c>
      <c r="C5" s="3">
        <v>1</v>
      </c>
      <c r="D5" s="3">
        <v>2</v>
      </c>
      <c r="E5" s="3">
        <v>3</v>
      </c>
      <c r="G5" s="3" t="s">
        <v>16</v>
      </c>
      <c r="H5" s="3" t="s">
        <v>66</v>
      </c>
      <c r="I5" s="3" t="s">
        <v>4</v>
      </c>
    </row>
    <row r="6" spans="1:9" x14ac:dyDescent="0.2">
      <c r="B6" s="3" t="s">
        <v>54</v>
      </c>
    </row>
    <row r="7" spans="1:9" x14ac:dyDescent="0.2">
      <c r="B7" s="3">
        <v>0</v>
      </c>
      <c r="C7" s="3">
        <v>985086</v>
      </c>
      <c r="D7" s="3">
        <v>367357</v>
      </c>
      <c r="E7" s="3">
        <v>464577</v>
      </c>
      <c r="G7" s="3">
        <f t="shared" ref="G7:G16" si="0">AVERAGE(C7:E7)</f>
        <v>605673.33333333337</v>
      </c>
      <c r="H7" s="3">
        <f t="shared" ref="H7:H16" si="1">STDEV(C7:E7)</f>
        <v>332157.20799093519</v>
      </c>
      <c r="I7" s="3">
        <f t="shared" ref="I7:I16" si="2">H7/SQRT(3)</f>
        <v>191771.05344684096</v>
      </c>
    </row>
    <row r="8" spans="1:9" x14ac:dyDescent="0.2">
      <c r="B8" s="3">
        <v>0.5</v>
      </c>
      <c r="C8" s="3">
        <v>490402</v>
      </c>
      <c r="D8" s="3">
        <v>231357</v>
      </c>
      <c r="E8" s="3">
        <v>180991</v>
      </c>
      <c r="G8" s="3">
        <f t="shared" si="0"/>
        <v>300916.66666666669</v>
      </c>
      <c r="H8" s="3">
        <f t="shared" si="1"/>
        <v>166020.18597246942</v>
      </c>
      <c r="I8" s="3">
        <f t="shared" si="2"/>
        <v>95851.799062116959</v>
      </c>
    </row>
    <row r="9" spans="1:9" x14ac:dyDescent="0.2">
      <c r="B9" s="3">
        <v>1</v>
      </c>
      <c r="C9" s="3">
        <v>219013</v>
      </c>
      <c r="D9" s="3">
        <v>314304</v>
      </c>
      <c r="E9" s="3">
        <v>99345</v>
      </c>
      <c r="G9" s="3">
        <f t="shared" si="0"/>
        <v>210887.33333333334</v>
      </c>
      <c r="H9" s="3">
        <f t="shared" si="1"/>
        <v>107709.62243148629</v>
      </c>
      <c r="I9" s="3">
        <f t="shared" si="2"/>
        <v>62186.179505131571</v>
      </c>
    </row>
    <row r="10" spans="1:9" x14ac:dyDescent="0.2">
      <c r="B10" s="3">
        <v>3</v>
      </c>
      <c r="C10" s="3">
        <v>361819</v>
      </c>
      <c r="D10" s="3">
        <v>28797</v>
      </c>
      <c r="E10" s="3">
        <v>637158</v>
      </c>
      <c r="G10" s="3">
        <f t="shared" si="0"/>
        <v>342591.33333333331</v>
      </c>
      <c r="H10" s="3">
        <f t="shared" si="1"/>
        <v>304635.93674143788</v>
      </c>
      <c r="I10" s="3">
        <f t="shared" si="2"/>
        <v>175881.64008250297</v>
      </c>
    </row>
    <row r="11" spans="1:9" x14ac:dyDescent="0.2">
      <c r="B11" s="3">
        <v>6</v>
      </c>
      <c r="C11" s="3">
        <v>114431</v>
      </c>
      <c r="D11" s="3">
        <v>100349</v>
      </c>
      <c r="E11" s="3">
        <v>118056</v>
      </c>
      <c r="G11" s="3">
        <f t="shared" si="0"/>
        <v>110945.33333333333</v>
      </c>
      <c r="H11" s="3">
        <f t="shared" si="1"/>
        <v>9353.9759639061158</v>
      </c>
      <c r="I11" s="3">
        <f t="shared" si="2"/>
        <v>5400.5205407544854</v>
      </c>
    </row>
    <row r="12" spans="1:9" x14ac:dyDescent="0.2">
      <c r="B12" s="3">
        <v>12</v>
      </c>
      <c r="C12" s="3">
        <v>141426</v>
      </c>
      <c r="D12" s="3">
        <v>769773</v>
      </c>
      <c r="E12" s="3">
        <v>57627</v>
      </c>
      <c r="G12" s="3">
        <f t="shared" si="0"/>
        <v>322942</v>
      </c>
      <c r="H12" s="3">
        <f t="shared" si="1"/>
        <v>389228.75667273096</v>
      </c>
      <c r="I12" s="3">
        <f t="shared" si="2"/>
        <v>224721.32744134459</v>
      </c>
    </row>
    <row r="13" spans="1:9" x14ac:dyDescent="0.2">
      <c r="B13" s="3">
        <v>24</v>
      </c>
      <c r="C13" s="3">
        <v>467847</v>
      </c>
      <c r="D13" s="3">
        <v>65214</v>
      </c>
      <c r="E13" s="3">
        <v>134899</v>
      </c>
      <c r="G13" s="3">
        <f t="shared" si="0"/>
        <v>222653.33333333334</v>
      </c>
      <c r="H13" s="3">
        <f t="shared" si="1"/>
        <v>215183.52733500148</v>
      </c>
      <c r="I13" s="3">
        <f t="shared" si="2"/>
        <v>124236.2674320363</v>
      </c>
    </row>
    <row r="14" spans="1:9" x14ac:dyDescent="0.2">
      <c r="B14" s="3">
        <v>48</v>
      </c>
      <c r="C14" s="3">
        <v>199427</v>
      </c>
      <c r="D14" s="3">
        <v>154258</v>
      </c>
      <c r="E14" s="3">
        <v>37143</v>
      </c>
      <c r="G14" s="3">
        <f t="shared" si="0"/>
        <v>130276</v>
      </c>
      <c r="H14" s="3">
        <f t="shared" si="1"/>
        <v>83757.843853575891</v>
      </c>
      <c r="I14" s="3">
        <f t="shared" si="2"/>
        <v>48357.613695604683</v>
      </c>
    </row>
    <row r="15" spans="1:9" x14ac:dyDescent="0.2">
      <c r="B15" s="3">
        <v>72</v>
      </c>
      <c r="C15" s="3">
        <v>32303</v>
      </c>
      <c r="D15" s="3">
        <v>75157</v>
      </c>
      <c r="E15" s="3">
        <v>245613</v>
      </c>
      <c r="G15" s="3">
        <f t="shared" si="0"/>
        <v>117691</v>
      </c>
      <c r="H15" s="3">
        <f t="shared" si="1"/>
        <v>112836.80645959456</v>
      </c>
      <c r="I15" s="3">
        <f t="shared" si="2"/>
        <v>65146.360583944625</v>
      </c>
    </row>
    <row r="16" spans="1:9" x14ac:dyDescent="0.2">
      <c r="B16" s="3">
        <v>96</v>
      </c>
      <c r="C16" s="3">
        <v>59419</v>
      </c>
      <c r="D16" s="3">
        <v>22382</v>
      </c>
      <c r="E16" s="3">
        <v>116736</v>
      </c>
      <c r="G16" s="3">
        <f t="shared" si="0"/>
        <v>66179</v>
      </c>
      <c r="H16" s="3">
        <f t="shared" si="1"/>
        <v>47538.852836390572</v>
      </c>
      <c r="I16" s="3">
        <f t="shared" si="2"/>
        <v>27446.569482056104</v>
      </c>
    </row>
    <row r="20" spans="1:9" ht="15" x14ac:dyDescent="0.25">
      <c r="A20" s="2" t="s">
        <v>34</v>
      </c>
    </row>
    <row r="21" spans="1:9" x14ac:dyDescent="0.2">
      <c r="B21" s="3" t="s">
        <v>25</v>
      </c>
    </row>
    <row r="22" spans="1:9" ht="15" x14ac:dyDescent="0.25">
      <c r="C22" s="14"/>
      <c r="D22" s="15" t="s">
        <v>73</v>
      </c>
      <c r="E22" s="14"/>
    </row>
    <row r="23" spans="1:9" x14ac:dyDescent="0.2">
      <c r="B23" s="3" t="s">
        <v>38</v>
      </c>
      <c r="C23" s="3">
        <v>1</v>
      </c>
      <c r="D23" s="3">
        <v>2</v>
      </c>
      <c r="E23" s="3">
        <v>3</v>
      </c>
      <c r="G23" s="3" t="s">
        <v>16</v>
      </c>
      <c r="H23" s="3" t="s">
        <v>66</v>
      </c>
      <c r="I23" s="3" t="s">
        <v>4</v>
      </c>
    </row>
    <row r="24" spans="1:9" x14ac:dyDescent="0.2">
      <c r="B24" s="3" t="s">
        <v>54</v>
      </c>
    </row>
    <row r="25" spans="1:9" x14ac:dyDescent="0.2">
      <c r="B25" s="3">
        <v>0</v>
      </c>
      <c r="C25" s="3">
        <v>24382</v>
      </c>
      <c r="D25" s="3">
        <v>23284</v>
      </c>
      <c r="E25" s="3">
        <v>22178</v>
      </c>
      <c r="G25" s="3">
        <f t="shared" ref="G25:G34" si="3">AVERAGE(C25:E25)</f>
        <v>23281.333333333332</v>
      </c>
      <c r="H25" s="3">
        <f t="shared" ref="H25:H34" si="4">STDEV(C25:E25)</f>
        <v>1102.0024198400533</v>
      </c>
      <c r="I25" s="3">
        <f t="shared" ref="I25:I34" si="5">H25/SQRT(3)</f>
        <v>636.24139374227377</v>
      </c>
    </row>
    <row r="26" spans="1:9" x14ac:dyDescent="0.2">
      <c r="B26" s="3">
        <v>0.5</v>
      </c>
      <c r="C26" s="3">
        <v>501393</v>
      </c>
      <c r="D26" s="3">
        <v>304484</v>
      </c>
      <c r="E26" s="3">
        <v>470475</v>
      </c>
      <c r="G26" s="3">
        <f t="shared" si="3"/>
        <v>425450.66666666669</v>
      </c>
      <c r="H26" s="3">
        <f t="shared" si="4"/>
        <v>105894.67179387895</v>
      </c>
      <c r="I26" s="3">
        <f t="shared" si="5"/>
        <v>61138.317265943086</v>
      </c>
    </row>
    <row r="27" spans="1:9" x14ac:dyDescent="0.2">
      <c r="B27" s="3">
        <v>1</v>
      </c>
      <c r="C27" s="3">
        <v>948229</v>
      </c>
      <c r="D27" s="3">
        <v>786995</v>
      </c>
      <c r="E27" s="3">
        <v>293743</v>
      </c>
      <c r="G27" s="3">
        <f t="shared" si="3"/>
        <v>676322.33333333337</v>
      </c>
      <c r="H27" s="3">
        <f t="shared" si="4"/>
        <v>340990.19107495359</v>
      </c>
      <c r="I27" s="3">
        <f t="shared" si="5"/>
        <v>196870.77860814639</v>
      </c>
    </row>
    <row r="28" spans="1:9" x14ac:dyDescent="0.2">
      <c r="B28" s="3">
        <v>3</v>
      </c>
      <c r="C28" s="3">
        <v>487286</v>
      </c>
      <c r="D28" s="3">
        <v>226957</v>
      </c>
      <c r="E28" s="3">
        <v>322412</v>
      </c>
      <c r="G28" s="3">
        <f t="shared" si="3"/>
        <v>345551.66666666669</v>
      </c>
      <c r="H28" s="3">
        <f t="shared" si="4"/>
        <v>131698.06448970063</v>
      </c>
      <c r="I28" s="3">
        <f t="shared" si="5"/>
        <v>76035.912984881361</v>
      </c>
    </row>
    <row r="29" spans="1:9" x14ac:dyDescent="0.2">
      <c r="B29" s="3">
        <v>6</v>
      </c>
      <c r="C29" s="3">
        <v>39411</v>
      </c>
      <c r="D29" s="3">
        <v>851186</v>
      </c>
      <c r="E29" s="3">
        <v>496659</v>
      </c>
      <c r="G29" s="3">
        <f t="shared" si="3"/>
        <v>462418.66666666669</v>
      </c>
      <c r="H29" s="3">
        <f t="shared" si="4"/>
        <v>406969.24082334933</v>
      </c>
      <c r="I29" s="3">
        <f t="shared" si="5"/>
        <v>234963.8007412584</v>
      </c>
    </row>
    <row r="30" spans="1:9" x14ac:dyDescent="0.2">
      <c r="B30" s="3">
        <v>12</v>
      </c>
      <c r="C30" s="3">
        <v>352004</v>
      </c>
      <c r="D30" s="3">
        <v>1237594</v>
      </c>
      <c r="E30" s="3">
        <v>632261</v>
      </c>
      <c r="G30" s="3">
        <f t="shared" si="3"/>
        <v>740619.66666666663</v>
      </c>
      <c r="H30" s="3">
        <f t="shared" si="4"/>
        <v>452629.66374988435</v>
      </c>
      <c r="I30" s="3">
        <f t="shared" si="5"/>
        <v>261325.85820920553</v>
      </c>
    </row>
    <row r="31" spans="1:9" x14ac:dyDescent="0.2">
      <c r="B31" s="3">
        <v>24</v>
      </c>
      <c r="C31" s="3">
        <v>601870</v>
      </c>
      <c r="D31" s="3">
        <v>213647</v>
      </c>
      <c r="E31" s="3">
        <v>336475</v>
      </c>
      <c r="G31" s="3">
        <f t="shared" si="3"/>
        <v>383997.33333333331</v>
      </c>
      <c r="H31" s="3">
        <f t="shared" si="4"/>
        <v>198426.44369219881</v>
      </c>
      <c r="I31" s="3">
        <f t="shared" si="5"/>
        <v>114561.56068003111</v>
      </c>
    </row>
    <row r="32" spans="1:9" x14ac:dyDescent="0.2">
      <c r="B32" s="3">
        <v>48</v>
      </c>
      <c r="C32" s="3">
        <v>362372</v>
      </c>
      <c r="D32" s="3">
        <v>136138</v>
      </c>
      <c r="E32" s="3">
        <v>136258</v>
      </c>
      <c r="G32" s="3">
        <f t="shared" si="3"/>
        <v>211589.33333333334</v>
      </c>
      <c r="H32" s="3">
        <f t="shared" si="4"/>
        <v>130581.63356817579</v>
      </c>
      <c r="I32" s="3">
        <f t="shared" si="5"/>
        <v>75391.341291807374</v>
      </c>
    </row>
    <row r="33" spans="2:9" x14ac:dyDescent="0.2">
      <c r="B33" s="3">
        <v>72</v>
      </c>
      <c r="C33" s="3">
        <v>95013</v>
      </c>
      <c r="D33" s="3">
        <v>81707</v>
      </c>
      <c r="E33" s="3">
        <v>98907</v>
      </c>
      <c r="G33" s="3">
        <f t="shared" si="3"/>
        <v>91875.666666666672</v>
      </c>
      <c r="H33" s="3">
        <f t="shared" si="4"/>
        <v>9018.9880437515458</v>
      </c>
      <c r="I33" s="3">
        <f t="shared" si="5"/>
        <v>5207.1151748779712</v>
      </c>
    </row>
    <row r="34" spans="2:9" x14ac:dyDescent="0.2">
      <c r="B34" s="3">
        <v>96</v>
      </c>
      <c r="C34" s="3">
        <v>79937</v>
      </c>
      <c r="D34" s="3">
        <v>37636</v>
      </c>
      <c r="E34" s="3">
        <v>44380</v>
      </c>
      <c r="G34" s="3">
        <f t="shared" si="3"/>
        <v>53984.333333333336</v>
      </c>
      <c r="H34" s="3">
        <f t="shared" si="4"/>
        <v>22727.209778882516</v>
      </c>
      <c r="I34" s="3">
        <f t="shared" si="5"/>
        <v>13121.560683766917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12" sqref="A12"/>
    </sheetView>
  </sheetViews>
  <sheetFormatPr defaultRowHeight="14.25" x14ac:dyDescent="0.2"/>
  <cols>
    <col min="1" max="1" width="11.5703125" style="3" customWidth="1"/>
    <col min="2" max="2" width="10.7109375" style="3" customWidth="1"/>
    <col min="3" max="7" width="9.28515625" style="3" bestFit="1" customWidth="1"/>
    <col min="8" max="8" width="9.140625" style="3"/>
    <col min="9" max="9" width="12.42578125" style="3" bestFit="1" customWidth="1"/>
    <col min="10" max="11" width="9.28515625" style="3" bestFit="1" customWidth="1"/>
    <col min="12" max="16384" width="9.140625" style="3"/>
  </cols>
  <sheetData>
    <row r="1" spans="1:11" ht="15" x14ac:dyDescent="0.25">
      <c r="A1" s="2" t="s">
        <v>35</v>
      </c>
    </row>
    <row r="3" spans="1:11" ht="15" x14ac:dyDescent="0.25">
      <c r="A3" s="2" t="s">
        <v>36</v>
      </c>
      <c r="C3" s="14"/>
      <c r="D3" s="14"/>
      <c r="E3" s="15" t="s">
        <v>73</v>
      </c>
      <c r="F3" s="14"/>
      <c r="G3" s="14"/>
    </row>
    <row r="4" spans="1:11" x14ac:dyDescent="0.2">
      <c r="B4" s="3" t="s">
        <v>38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I4" s="3" t="s">
        <v>16</v>
      </c>
      <c r="J4" s="3" t="s">
        <v>66</v>
      </c>
      <c r="K4" s="3" t="s">
        <v>4</v>
      </c>
    </row>
    <row r="6" spans="1:11" x14ac:dyDescent="0.2">
      <c r="B6" s="4" t="s">
        <v>24</v>
      </c>
      <c r="C6" s="1">
        <v>1440698</v>
      </c>
      <c r="D6" s="1">
        <v>637821</v>
      </c>
      <c r="E6" s="1">
        <v>962173</v>
      </c>
      <c r="F6" s="1">
        <v>786534</v>
      </c>
      <c r="G6" s="1">
        <v>804382</v>
      </c>
      <c r="I6" s="3">
        <f>AVERAGE(C6:G6)</f>
        <v>926321.6</v>
      </c>
      <c r="J6" s="3">
        <f>STDEV(C6:G6)</f>
        <v>309641.25981577463</v>
      </c>
      <c r="K6" s="3">
        <f>J6/SQRT(5)</f>
        <v>138475.78111734919</v>
      </c>
    </row>
    <row r="7" spans="1:11" x14ac:dyDescent="0.2">
      <c r="B7" s="4" t="s">
        <v>29</v>
      </c>
      <c r="C7" s="1">
        <v>537545</v>
      </c>
      <c r="D7" s="1">
        <v>202450</v>
      </c>
      <c r="E7" s="1">
        <v>242141</v>
      </c>
      <c r="F7" s="1">
        <v>320134</v>
      </c>
      <c r="G7" s="1">
        <v>208309</v>
      </c>
      <c r="I7" s="3">
        <f>AVERAGE(C7:G7)</f>
        <v>302115.8</v>
      </c>
      <c r="J7" s="3">
        <f>STDEV(C7:G7)</f>
        <v>139715.3604608312</v>
      </c>
      <c r="K7" s="3">
        <f t="shared" ref="K7:K9" si="0">J7/SQRT(5)</f>
        <v>62482.608698260978</v>
      </c>
    </row>
    <row r="8" spans="1:11" x14ac:dyDescent="0.2">
      <c r="B8" s="4" t="s">
        <v>30</v>
      </c>
      <c r="C8" s="1">
        <v>8902725</v>
      </c>
      <c r="D8" s="1">
        <v>5530347</v>
      </c>
      <c r="E8" s="1">
        <v>7832982</v>
      </c>
      <c r="F8" s="1">
        <v>8347136</v>
      </c>
      <c r="G8" s="1">
        <v>5631349</v>
      </c>
      <c r="I8" s="3">
        <f>AVERAGE(C8:G8)</f>
        <v>7248907.7999999998</v>
      </c>
      <c r="J8" s="3">
        <f>STDEV(C8:G8)</f>
        <v>1569419.2298546948</v>
      </c>
      <c r="K8" s="3">
        <f t="shared" si="0"/>
        <v>701865.61663009296</v>
      </c>
    </row>
    <row r="9" spans="1:11" x14ac:dyDescent="0.2">
      <c r="B9" s="4" t="s">
        <v>25</v>
      </c>
      <c r="C9" s="1">
        <v>25128876</v>
      </c>
      <c r="D9" s="1">
        <v>33804689</v>
      </c>
      <c r="E9" s="1">
        <v>42322776</v>
      </c>
      <c r="F9" s="1">
        <v>38223502</v>
      </c>
      <c r="G9" s="1">
        <v>33816434</v>
      </c>
      <c r="I9" s="3">
        <f>AVERAGE(C9:G9)</f>
        <v>34659255.399999999</v>
      </c>
      <c r="J9" s="3">
        <f>STDEV(C9:G9)</f>
        <v>6397307.3430250129</v>
      </c>
      <c r="K9" s="3">
        <f t="shared" si="0"/>
        <v>2860962.8183924984</v>
      </c>
    </row>
    <row r="12" spans="1:11" ht="15" x14ac:dyDescent="0.25">
      <c r="A12" s="8" t="s">
        <v>104</v>
      </c>
      <c r="C12" s="14"/>
      <c r="D12" s="14"/>
      <c r="E12" s="15" t="s">
        <v>73</v>
      </c>
      <c r="F12" s="14"/>
      <c r="G12" s="14"/>
    </row>
    <row r="13" spans="1:11" x14ac:dyDescent="0.2">
      <c r="B13" s="3" t="s">
        <v>38</v>
      </c>
      <c r="C13" s="3">
        <v>1</v>
      </c>
      <c r="D13" s="3">
        <v>2</v>
      </c>
      <c r="E13" s="3">
        <v>3</v>
      </c>
      <c r="F13" s="3">
        <v>4</v>
      </c>
      <c r="G13" s="3">
        <v>5</v>
      </c>
      <c r="I13" s="3" t="s">
        <v>16</v>
      </c>
      <c r="J13" s="3" t="s">
        <v>66</v>
      </c>
      <c r="K13" s="3" t="s">
        <v>4</v>
      </c>
    </row>
    <row r="15" spans="1:11" x14ac:dyDescent="0.2">
      <c r="B15" s="4" t="s">
        <v>24</v>
      </c>
      <c r="C15" s="1">
        <v>9013966</v>
      </c>
      <c r="D15" s="1">
        <v>8656189</v>
      </c>
      <c r="E15" s="1">
        <v>10850185</v>
      </c>
      <c r="F15" s="1">
        <v>9048561</v>
      </c>
      <c r="G15" s="1">
        <v>9732432</v>
      </c>
      <c r="I15" s="3">
        <f>AVERAGE(C15:G15)</f>
        <v>9460266.5999999996</v>
      </c>
      <c r="J15" s="3">
        <f>STDEV(C15:G15)</f>
        <v>869076.18726283149</v>
      </c>
      <c r="K15" s="3">
        <f>J15/SQRT(5)</f>
        <v>388662.6864692056</v>
      </c>
    </row>
    <row r="16" spans="1:11" x14ac:dyDescent="0.2">
      <c r="B16" s="4" t="s">
        <v>29</v>
      </c>
      <c r="C16" s="1">
        <v>958189</v>
      </c>
      <c r="D16" s="1">
        <v>844828</v>
      </c>
      <c r="E16" s="1">
        <v>939094</v>
      </c>
      <c r="F16" s="1">
        <v>804319</v>
      </c>
      <c r="G16" s="1">
        <v>727171</v>
      </c>
      <c r="I16" s="3">
        <f>AVERAGE(C16:G16)</f>
        <v>854720.2</v>
      </c>
      <c r="J16" s="3">
        <f>STDEV(C16:G16)</f>
        <v>95827.534799242334</v>
      </c>
      <c r="K16" s="3">
        <f>J16/SQRT(5)</f>
        <v>42855.376385466501</v>
      </c>
    </row>
    <row r="17" spans="2:11" x14ac:dyDescent="0.2">
      <c r="B17" s="4" t="s">
        <v>30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I17" s="3">
        <f>AVERAGE(C17:G17)</f>
        <v>0</v>
      </c>
      <c r="J17" s="3">
        <f>STDEV(C17:G17)</f>
        <v>0</v>
      </c>
      <c r="K17" s="3">
        <f>J17/SQRT(5)</f>
        <v>0</v>
      </c>
    </row>
    <row r="18" spans="2:11" x14ac:dyDescent="0.2">
      <c r="B18" s="4" t="s">
        <v>25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I18" s="3">
        <f>AVERAGE(C18:G18)</f>
        <v>0</v>
      </c>
      <c r="J18" s="3">
        <f>STDEV(C18:G18)</f>
        <v>0</v>
      </c>
      <c r="K18" s="3">
        <f>J18/SQRT(5)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zoomScaleNormal="100" workbookViewId="0">
      <selection activeCell="D104" sqref="D104:H104"/>
    </sheetView>
  </sheetViews>
  <sheetFormatPr defaultRowHeight="14.25" x14ac:dyDescent="0.2"/>
  <cols>
    <col min="1" max="1" width="12" style="3" customWidth="1"/>
    <col min="2" max="2" width="14.5703125" style="3" customWidth="1"/>
    <col min="3" max="3" width="16.28515625" style="3" customWidth="1"/>
    <col min="4" max="4" width="17.85546875" style="3" customWidth="1"/>
    <col min="5" max="5" width="9.140625" style="3"/>
    <col min="6" max="6" width="19.5703125" style="3" customWidth="1"/>
    <col min="7" max="7" width="9.140625" style="3"/>
    <col min="8" max="8" width="23.7109375" style="3" customWidth="1"/>
    <col min="9" max="9" width="13.42578125" style="3" customWidth="1"/>
    <col min="10" max="16384" width="9.140625" style="3"/>
  </cols>
  <sheetData>
    <row r="1" spans="1:7" ht="15" x14ac:dyDescent="0.25">
      <c r="A1" s="2" t="s">
        <v>39</v>
      </c>
    </row>
    <row r="2" spans="1:7" x14ac:dyDescent="0.2">
      <c r="C2" s="14"/>
      <c r="D2" s="14" t="s">
        <v>74</v>
      </c>
      <c r="E2" s="14"/>
      <c r="F2" s="14"/>
      <c r="G2" s="14"/>
    </row>
    <row r="3" spans="1:7" ht="15" x14ac:dyDescent="0.25">
      <c r="B3" s="9" t="s">
        <v>38</v>
      </c>
      <c r="C3" s="2" t="s">
        <v>36</v>
      </c>
      <c r="F3" s="7" t="s">
        <v>104</v>
      </c>
    </row>
    <row r="4" spans="1:7" x14ac:dyDescent="0.2">
      <c r="C4" s="3" t="s">
        <v>15</v>
      </c>
      <c r="D4" s="3" t="s">
        <v>67</v>
      </c>
      <c r="F4" s="3" t="s">
        <v>15</v>
      </c>
      <c r="G4" s="3" t="s">
        <v>67</v>
      </c>
    </row>
    <row r="5" spans="1:7" x14ac:dyDescent="0.2">
      <c r="B5" s="3">
        <v>1</v>
      </c>
      <c r="C5" s="3">
        <v>6.4149733479708182</v>
      </c>
      <c r="D5" s="3">
        <v>5.9030899869919438</v>
      </c>
      <c r="F5" s="3">
        <v>6.0934216851622347</v>
      </c>
      <c r="G5" s="3">
        <v>5.3802112417116064</v>
      </c>
    </row>
    <row r="6" spans="1:7" x14ac:dyDescent="0.2">
      <c r="B6" s="3">
        <v>2</v>
      </c>
      <c r="C6" s="3">
        <v>6.5797835966168101</v>
      </c>
      <c r="D6" s="3">
        <v>5.6020599913279625</v>
      </c>
      <c r="F6" s="3">
        <v>6.1760912590556813</v>
      </c>
      <c r="G6" s="3">
        <v>5.5051499783199063</v>
      </c>
    </row>
    <row r="7" spans="1:7" x14ac:dyDescent="0.2">
      <c r="B7" s="3">
        <v>3</v>
      </c>
      <c r="C7" s="3">
        <v>6.1461280356782382</v>
      </c>
      <c r="D7" s="3">
        <v>5.6020599913279625</v>
      </c>
      <c r="F7" s="3">
        <v>6.0863598306747484</v>
      </c>
      <c r="G7" s="3">
        <v>5.0791812460476251</v>
      </c>
    </row>
    <row r="8" spans="1:7" x14ac:dyDescent="0.2">
      <c r="B8" s="3">
        <v>4</v>
      </c>
      <c r="C8" s="3">
        <v>5.9030899869919438</v>
      </c>
      <c r="D8" s="3">
        <v>5.7781512503836439</v>
      </c>
      <c r="F8" s="3">
        <v>6.1643528557844371</v>
      </c>
      <c r="G8" s="3">
        <v>5.7634279935629369</v>
      </c>
    </row>
    <row r="9" spans="1:7" x14ac:dyDescent="0.2">
      <c r="B9" s="3">
        <v>5</v>
      </c>
      <c r="C9" s="3">
        <v>6.3424226808222066</v>
      </c>
      <c r="D9" s="3">
        <v>5.6020599913279625</v>
      </c>
      <c r="F9" s="3">
        <v>5.9912260756924951</v>
      </c>
      <c r="G9" s="3">
        <v>5.4471580313422194</v>
      </c>
    </row>
    <row r="10" spans="1:7" x14ac:dyDescent="0.2">
      <c r="B10" s="3">
        <v>6</v>
      </c>
      <c r="C10" s="3">
        <v>6.3010299956639813</v>
      </c>
      <c r="D10" s="3">
        <v>5.3010299956639813</v>
      </c>
      <c r="F10" s="3">
        <v>5.9637878273455556</v>
      </c>
      <c r="G10" s="3">
        <v>5.0791812460476251</v>
      </c>
    </row>
    <row r="11" spans="1:7" x14ac:dyDescent="0.2">
      <c r="B11" s="3">
        <v>7</v>
      </c>
      <c r="C11" s="3">
        <v>6.4471580313422194</v>
      </c>
      <c r="D11" s="3">
        <v>5.3010299956639813</v>
      </c>
      <c r="F11" s="3">
        <v>6.1702617153949575</v>
      </c>
      <c r="G11" s="3">
        <v>5.3802112417116064</v>
      </c>
    </row>
    <row r="12" spans="1:7" x14ac:dyDescent="0.2">
      <c r="B12" s="3">
        <v>8</v>
      </c>
      <c r="C12" s="3">
        <v>6.3802112417116064</v>
      </c>
      <c r="D12" s="3">
        <v>5.3010299956639813</v>
      </c>
      <c r="F12" s="3">
        <v>6.1398790864012369</v>
      </c>
      <c r="G12" s="3">
        <v>5.4149733479708182</v>
      </c>
    </row>
    <row r="13" spans="1:7" x14ac:dyDescent="0.2">
      <c r="B13" s="3">
        <v>9</v>
      </c>
      <c r="C13" s="3">
        <v>6.4149733479708182</v>
      </c>
      <c r="D13" s="3">
        <v>6.0791812460476251</v>
      </c>
      <c r="F13" s="3">
        <v>6.2600713879850751</v>
      </c>
      <c r="G13" s="3">
        <v>5.3424226808222066</v>
      </c>
    </row>
    <row r="14" spans="1:7" x14ac:dyDescent="0.2">
      <c r="B14" s="3">
        <v>10</v>
      </c>
      <c r="C14" s="3">
        <v>5.9030899869919438</v>
      </c>
      <c r="D14" s="3">
        <v>5.3010299956639813</v>
      </c>
      <c r="F14" s="3">
        <v>6.0253058652647704</v>
      </c>
      <c r="G14" s="3">
        <v>5.3802112417116064</v>
      </c>
    </row>
    <row r="15" spans="1:7" x14ac:dyDescent="0.2">
      <c r="B15" s="3">
        <v>11</v>
      </c>
      <c r="C15" s="3">
        <v>5.7781512503836439</v>
      </c>
      <c r="D15" s="3">
        <v>5.7781512503836439</v>
      </c>
      <c r="F15" s="3">
        <v>6.2095150145426308</v>
      </c>
      <c r="G15" s="3">
        <v>5.5051499783199063</v>
      </c>
    </row>
    <row r="16" spans="1:7" x14ac:dyDescent="0.2">
      <c r="B16" s="3">
        <v>12</v>
      </c>
      <c r="C16" s="3">
        <v>6</v>
      </c>
      <c r="D16" s="3">
        <v>5.9030899869919438</v>
      </c>
      <c r="F16" s="3">
        <v>5.8061799739838875</v>
      </c>
      <c r="G16" s="3">
        <v>5.0791812460476251</v>
      </c>
    </row>
    <row r="17" spans="1:10" x14ac:dyDescent="0.2">
      <c r="B17" s="3">
        <v>13</v>
      </c>
      <c r="C17" s="3">
        <v>6.3802112417116064</v>
      </c>
      <c r="D17" s="3">
        <v>5.7781512503836439</v>
      </c>
      <c r="F17" s="3">
        <v>6.1583624920952493</v>
      </c>
      <c r="G17" s="3">
        <v>5.3802112417116064</v>
      </c>
    </row>
    <row r="18" spans="1:10" x14ac:dyDescent="0.2">
      <c r="B18" s="3">
        <v>14</v>
      </c>
      <c r="C18" s="3">
        <v>6.4149733479708182</v>
      </c>
      <c r="D18" s="3">
        <v>5.6020599913279625</v>
      </c>
      <c r="F18" s="3">
        <v>5.7634279935629369</v>
      </c>
      <c r="G18" s="3">
        <v>5.3424226808222066</v>
      </c>
    </row>
    <row r="19" spans="1:10" x14ac:dyDescent="0.2">
      <c r="B19" s="3">
        <v>15</v>
      </c>
      <c r="C19" s="3">
        <v>6.3010299956639813</v>
      </c>
      <c r="D19" s="3">
        <v>5.3010299956639813</v>
      </c>
      <c r="F19" s="3">
        <v>5.9637878273455556</v>
      </c>
      <c r="G19" s="3">
        <v>5.5051499783199063</v>
      </c>
    </row>
    <row r="20" spans="1:10" x14ac:dyDescent="0.2">
      <c r="B20" s="3">
        <v>16</v>
      </c>
      <c r="C20" s="3">
        <v>6.1461280356782382</v>
      </c>
      <c r="D20" s="3">
        <v>5.3010299956639813</v>
      </c>
      <c r="F20" s="3">
        <v>6.2355284469075487</v>
      </c>
      <c r="G20" s="3">
        <v>5.8808135922807914</v>
      </c>
    </row>
    <row r="21" spans="1:10" x14ac:dyDescent="0.2">
      <c r="B21" s="3">
        <v>17</v>
      </c>
      <c r="C21" s="3">
        <v>6.2552725051033065</v>
      </c>
      <c r="D21" s="3">
        <v>5.6020599913279625</v>
      </c>
      <c r="F21" s="3">
        <v>6.2095150145426308</v>
      </c>
      <c r="G21" s="3">
        <v>5.7634279935629369</v>
      </c>
    </row>
    <row r="24" spans="1:10" x14ac:dyDescent="0.2">
      <c r="B24" s="3" t="s">
        <v>16</v>
      </c>
      <c r="C24" s="3">
        <v>6.2416839193101286</v>
      </c>
      <c r="D24" s="3">
        <v>5.5903702883415383</v>
      </c>
      <c r="F24" s="3">
        <v>6.0833573148083318</v>
      </c>
      <c r="G24" s="3">
        <v>5.425204997665479</v>
      </c>
    </row>
    <row r="25" spans="1:10" x14ac:dyDescent="0.2">
      <c r="B25" s="3" t="s">
        <v>66</v>
      </c>
      <c r="C25" s="3">
        <v>0.22682625343756097</v>
      </c>
      <c r="D25" s="3">
        <v>0.25535496334977992</v>
      </c>
      <c r="F25" s="3">
        <v>0.14523523760974932</v>
      </c>
      <c r="G25" s="3">
        <v>0.22873700644079617</v>
      </c>
    </row>
    <row r="26" spans="1:10" x14ac:dyDescent="0.2">
      <c r="B26" s="3" t="s">
        <v>4</v>
      </c>
      <c r="C26" s="3">
        <v>5.5013447152128518E-2</v>
      </c>
      <c r="D26" s="3">
        <v>6.1932675642168769E-2</v>
      </c>
      <c r="F26" s="3">
        <v>3.5224719130980887E-2</v>
      </c>
      <c r="G26" s="3">
        <v>5.5476872826058218E-2</v>
      </c>
    </row>
    <row r="27" spans="1:10" x14ac:dyDescent="0.2">
      <c r="B27" s="3" t="s">
        <v>105</v>
      </c>
      <c r="D27" s="3" t="s">
        <v>98</v>
      </c>
      <c r="G27" s="3" t="s">
        <v>98</v>
      </c>
    </row>
    <row r="30" spans="1:10" ht="15" x14ac:dyDescent="0.25">
      <c r="A30" s="2" t="s">
        <v>40</v>
      </c>
      <c r="B30" s="14"/>
      <c r="C30" s="14"/>
      <c r="D30" s="14"/>
      <c r="E30" s="15" t="s">
        <v>75</v>
      </c>
      <c r="F30" s="14"/>
      <c r="G30" s="14"/>
      <c r="H30" s="14"/>
      <c r="I30" s="14"/>
      <c r="J30" s="14"/>
    </row>
    <row r="31" spans="1:10" ht="15" x14ac:dyDescent="0.25">
      <c r="B31" s="6"/>
      <c r="C31" s="2" t="s">
        <v>36</v>
      </c>
      <c r="D31" s="2"/>
      <c r="E31" s="2"/>
      <c r="F31" s="2"/>
      <c r="G31" s="2"/>
      <c r="H31" s="2"/>
      <c r="I31" s="7" t="s">
        <v>104</v>
      </c>
    </row>
    <row r="33" spans="1:11" x14ac:dyDescent="0.2">
      <c r="A33" s="3" t="s">
        <v>38</v>
      </c>
      <c r="B33" s="9" t="s">
        <v>12</v>
      </c>
      <c r="C33" s="9" t="s">
        <v>13</v>
      </c>
      <c r="D33" s="9" t="s">
        <v>14</v>
      </c>
      <c r="H33" s="10" t="s">
        <v>12</v>
      </c>
      <c r="I33" s="10" t="s">
        <v>13</v>
      </c>
      <c r="J33" s="10" t="s">
        <v>14</v>
      </c>
      <c r="K33" s="10"/>
    </row>
    <row r="34" spans="1:11" x14ac:dyDescent="0.2">
      <c r="A34" s="3">
        <v>1</v>
      </c>
      <c r="B34" s="9">
        <v>5</v>
      </c>
      <c r="C34" s="9">
        <v>1</v>
      </c>
      <c r="D34" s="9">
        <v>9</v>
      </c>
      <c r="H34" s="9">
        <v>1</v>
      </c>
      <c r="I34" s="9">
        <v>1</v>
      </c>
      <c r="J34" s="9">
        <v>9</v>
      </c>
    </row>
    <row r="35" spans="1:11" x14ac:dyDescent="0.2">
      <c r="A35" s="3">
        <v>2</v>
      </c>
      <c r="B35" s="9">
        <v>8</v>
      </c>
      <c r="C35" s="9">
        <v>2</v>
      </c>
      <c r="D35" s="9">
        <v>2</v>
      </c>
      <c r="H35" s="9">
        <v>3</v>
      </c>
      <c r="I35" s="9">
        <v>3</v>
      </c>
      <c r="J35" s="9">
        <v>2</v>
      </c>
    </row>
    <row r="36" spans="1:11" x14ac:dyDescent="0.2">
      <c r="A36" s="3">
        <v>3</v>
      </c>
      <c r="B36" s="9">
        <v>5</v>
      </c>
      <c r="C36" s="9">
        <v>6</v>
      </c>
      <c r="D36" s="9">
        <v>5</v>
      </c>
      <c r="H36" s="9">
        <v>2</v>
      </c>
      <c r="I36" s="9">
        <v>12</v>
      </c>
      <c r="J36" s="9">
        <v>2</v>
      </c>
    </row>
    <row r="37" spans="1:11" x14ac:dyDescent="0.2">
      <c r="A37" s="3">
        <v>4</v>
      </c>
      <c r="B37" s="9">
        <v>14</v>
      </c>
      <c r="C37" s="9">
        <v>6</v>
      </c>
      <c r="D37" s="9">
        <v>4</v>
      </c>
      <c r="H37" s="9">
        <v>2</v>
      </c>
      <c r="I37" s="9">
        <v>10</v>
      </c>
      <c r="J37" s="9">
        <v>19</v>
      </c>
    </row>
    <row r="38" spans="1:11" x14ac:dyDescent="0.2">
      <c r="A38" s="3">
        <v>5</v>
      </c>
      <c r="B38" s="9">
        <v>9</v>
      </c>
      <c r="C38" s="9">
        <v>1</v>
      </c>
      <c r="D38" s="9">
        <v>2</v>
      </c>
      <c r="H38" s="9">
        <v>5</v>
      </c>
      <c r="I38" s="9">
        <v>5</v>
      </c>
      <c r="J38" s="9">
        <v>1</v>
      </c>
    </row>
    <row r="39" spans="1:11" x14ac:dyDescent="0.2">
      <c r="A39" s="3">
        <v>6</v>
      </c>
      <c r="B39" s="9">
        <v>3</v>
      </c>
      <c r="C39" s="9">
        <v>5</v>
      </c>
      <c r="D39" s="9">
        <v>3</v>
      </c>
      <c r="H39" s="9">
        <v>1</v>
      </c>
      <c r="I39" s="9">
        <v>9</v>
      </c>
      <c r="J39" s="9">
        <v>3</v>
      </c>
    </row>
    <row r="40" spans="1:11" x14ac:dyDescent="0.2">
      <c r="A40" s="3">
        <v>7</v>
      </c>
      <c r="B40" s="9">
        <v>5</v>
      </c>
      <c r="C40" s="9">
        <v>2</v>
      </c>
      <c r="D40" s="9">
        <v>1</v>
      </c>
      <c r="H40" s="9">
        <v>6</v>
      </c>
      <c r="I40" s="9">
        <v>10</v>
      </c>
      <c r="J40" s="9">
        <v>3</v>
      </c>
    </row>
    <row r="41" spans="1:11" x14ac:dyDescent="0.2">
      <c r="A41" s="3">
        <v>8</v>
      </c>
      <c r="B41" s="9">
        <v>8</v>
      </c>
      <c r="C41" s="9">
        <v>2</v>
      </c>
      <c r="D41" s="9">
        <v>2</v>
      </c>
      <c r="H41" s="9">
        <v>4</v>
      </c>
      <c r="I41" s="9">
        <v>8</v>
      </c>
      <c r="J41" s="9">
        <v>2</v>
      </c>
    </row>
    <row r="42" spans="1:11" x14ac:dyDescent="0.2">
      <c r="A42" s="3">
        <v>9</v>
      </c>
      <c r="B42" s="9">
        <v>7</v>
      </c>
      <c r="C42" s="9">
        <v>4</v>
      </c>
      <c r="D42" s="9">
        <v>10</v>
      </c>
      <c r="H42" s="9">
        <v>1</v>
      </c>
      <c r="I42" s="9">
        <v>6</v>
      </c>
      <c r="J42" s="9">
        <v>3</v>
      </c>
    </row>
    <row r="43" spans="1:11" x14ac:dyDescent="0.2">
      <c r="A43" s="3">
        <v>10</v>
      </c>
      <c r="B43" s="9">
        <v>5</v>
      </c>
      <c r="C43" s="9">
        <v>1</v>
      </c>
      <c r="D43" s="9">
        <v>1</v>
      </c>
      <c r="H43" s="9">
        <v>14</v>
      </c>
      <c r="I43" s="9">
        <v>5</v>
      </c>
      <c r="J43" s="9">
        <v>15</v>
      </c>
    </row>
    <row r="44" spans="1:11" x14ac:dyDescent="0.2">
      <c r="A44" s="3">
        <v>11</v>
      </c>
      <c r="B44" s="9">
        <v>11</v>
      </c>
      <c r="C44" s="9">
        <v>1</v>
      </c>
      <c r="D44" s="9">
        <v>0</v>
      </c>
      <c r="H44" s="9">
        <v>5</v>
      </c>
      <c r="I44" s="9">
        <v>4</v>
      </c>
      <c r="J44" s="9">
        <v>4</v>
      </c>
    </row>
    <row r="45" spans="1:11" x14ac:dyDescent="0.2">
      <c r="A45" s="3">
        <v>12</v>
      </c>
      <c r="B45" s="9">
        <v>4</v>
      </c>
      <c r="C45" s="9">
        <v>1</v>
      </c>
      <c r="D45" s="9">
        <v>3</v>
      </c>
      <c r="H45" s="9">
        <v>1</v>
      </c>
      <c r="I45" s="9">
        <v>5</v>
      </c>
      <c r="J45" s="9">
        <v>4</v>
      </c>
    </row>
    <row r="46" spans="1:11" x14ac:dyDescent="0.2">
      <c r="A46" s="3">
        <v>13</v>
      </c>
      <c r="B46" s="9">
        <v>12</v>
      </c>
      <c r="C46" s="9">
        <v>0</v>
      </c>
      <c r="D46" s="9">
        <v>0</v>
      </c>
      <c r="H46" s="9">
        <v>6</v>
      </c>
      <c r="I46" s="9">
        <v>6</v>
      </c>
      <c r="J46" s="9">
        <v>4</v>
      </c>
    </row>
    <row r="47" spans="1:11" x14ac:dyDescent="0.2">
      <c r="A47" s="3">
        <v>14</v>
      </c>
      <c r="B47" s="9">
        <v>4</v>
      </c>
      <c r="C47" s="9">
        <v>2</v>
      </c>
      <c r="D47" s="9">
        <v>1</v>
      </c>
      <c r="H47" s="9">
        <v>15</v>
      </c>
      <c r="I47" s="9">
        <v>3</v>
      </c>
      <c r="J47" s="9">
        <v>12</v>
      </c>
    </row>
    <row r="48" spans="1:11" x14ac:dyDescent="0.2">
      <c r="A48" s="3">
        <v>15</v>
      </c>
      <c r="B48" s="9">
        <v>10</v>
      </c>
      <c r="C48" s="9">
        <v>3</v>
      </c>
      <c r="D48" s="9">
        <v>5</v>
      </c>
      <c r="H48" s="9">
        <v>4</v>
      </c>
      <c r="I48" s="9">
        <v>10</v>
      </c>
      <c r="J48" s="9">
        <v>4</v>
      </c>
    </row>
    <row r="49" spans="1:10" x14ac:dyDescent="0.2">
      <c r="A49" s="3">
        <v>16</v>
      </c>
      <c r="B49" s="9"/>
      <c r="C49" s="9">
        <v>6</v>
      </c>
      <c r="D49" s="9">
        <v>1</v>
      </c>
      <c r="H49" s="9">
        <v>2</v>
      </c>
      <c r="I49" s="9">
        <v>6</v>
      </c>
      <c r="J49" s="9">
        <v>7</v>
      </c>
    </row>
    <row r="50" spans="1:10" x14ac:dyDescent="0.2">
      <c r="A50" s="3">
        <v>17</v>
      </c>
      <c r="B50" s="9"/>
      <c r="C50" s="9">
        <v>2</v>
      </c>
      <c r="D50" s="9">
        <v>2</v>
      </c>
      <c r="H50" s="9"/>
      <c r="I50" s="9">
        <v>4</v>
      </c>
      <c r="J50" s="9">
        <v>10</v>
      </c>
    </row>
    <row r="51" spans="1:10" x14ac:dyDescent="0.2">
      <c r="A51" s="3">
        <v>18</v>
      </c>
      <c r="B51" s="9"/>
      <c r="C51" s="9">
        <v>4</v>
      </c>
      <c r="D51" s="9">
        <v>3</v>
      </c>
      <c r="H51" s="9"/>
      <c r="I51" s="9"/>
      <c r="J51" s="9"/>
    </row>
    <row r="52" spans="1:10" x14ac:dyDescent="0.2">
      <c r="B52" s="9"/>
      <c r="C52" s="9"/>
      <c r="D52" s="9"/>
      <c r="H52" s="9">
        <v>4.5</v>
      </c>
      <c r="I52" s="9">
        <v>6.2941176470588234</v>
      </c>
      <c r="J52" s="9">
        <v>6.117647058823529</v>
      </c>
    </row>
    <row r="53" spans="1:10" x14ac:dyDescent="0.2">
      <c r="A53" s="3" t="s">
        <v>16</v>
      </c>
      <c r="B53" s="9">
        <v>7.333333333333333</v>
      </c>
      <c r="C53" s="9">
        <v>2.7222222222222223</v>
      </c>
      <c r="D53" s="9">
        <v>3</v>
      </c>
      <c r="H53" s="9">
        <v>4.2895221179054435</v>
      </c>
      <c r="I53" s="9">
        <v>3.0570554844971518</v>
      </c>
      <c r="J53" s="9">
        <v>5.1706183496412743</v>
      </c>
    </row>
    <row r="54" spans="1:10" x14ac:dyDescent="0.2">
      <c r="A54" s="3" t="s">
        <v>66</v>
      </c>
      <c r="B54" s="9">
        <v>3.3094381626464866</v>
      </c>
      <c r="C54" s="9">
        <v>1.9645551975404016</v>
      </c>
      <c r="D54" s="9">
        <v>2.7865221840769436</v>
      </c>
      <c r="H54" s="9">
        <v>1.0723805294763609</v>
      </c>
      <c r="I54" s="9">
        <v>0.74144486270326648</v>
      </c>
      <c r="J54" s="9">
        <v>1.2540591532545788</v>
      </c>
    </row>
    <row r="55" spans="1:10" x14ac:dyDescent="0.2">
      <c r="A55" s="3" t="s">
        <v>4</v>
      </c>
      <c r="B55" s="9">
        <v>0.85449325928220765</v>
      </c>
      <c r="C55" s="9">
        <v>0.46305010073203184</v>
      </c>
      <c r="D55" s="9">
        <v>0.65678957742918531</v>
      </c>
      <c r="H55" s="9"/>
      <c r="I55" s="9">
        <v>0.18009414201437884</v>
      </c>
      <c r="J55" s="9">
        <v>0.33461067992277138</v>
      </c>
    </row>
    <row r="56" spans="1:10" x14ac:dyDescent="0.2">
      <c r="A56" s="3" t="s">
        <v>105</v>
      </c>
      <c r="B56" s="9"/>
      <c r="C56" s="9" t="s">
        <v>106</v>
      </c>
      <c r="D56" s="9" t="s">
        <v>107</v>
      </c>
      <c r="H56" s="9"/>
      <c r="I56" s="9" t="s">
        <v>116</v>
      </c>
      <c r="J56" s="9" t="s">
        <v>113</v>
      </c>
    </row>
    <row r="62" spans="1:10" ht="15" x14ac:dyDescent="0.25">
      <c r="A62" s="2" t="s">
        <v>41</v>
      </c>
      <c r="B62" s="14"/>
      <c r="C62" s="14"/>
      <c r="D62" s="15" t="s">
        <v>76</v>
      </c>
      <c r="E62" s="14"/>
      <c r="F62" s="14"/>
      <c r="G62" s="14"/>
      <c r="H62" s="14"/>
    </row>
    <row r="64" spans="1:10" ht="15" x14ac:dyDescent="0.25">
      <c r="A64" s="9" t="s">
        <v>38</v>
      </c>
      <c r="B64" s="12" t="s">
        <v>36</v>
      </c>
      <c r="C64" s="12"/>
      <c r="D64" s="12"/>
      <c r="E64" s="12"/>
      <c r="F64" s="13" t="s">
        <v>104</v>
      </c>
      <c r="G64" s="9"/>
      <c r="H64" s="9"/>
    </row>
    <row r="65" spans="1:8" x14ac:dyDescent="0.2">
      <c r="A65" s="9"/>
      <c r="B65" s="9" t="s">
        <v>15</v>
      </c>
      <c r="C65" s="9" t="s">
        <v>26</v>
      </c>
      <c r="D65" s="9" t="s">
        <v>27</v>
      </c>
      <c r="E65" s="9"/>
      <c r="F65" s="9" t="s">
        <v>15</v>
      </c>
      <c r="G65" s="9" t="s">
        <v>26</v>
      </c>
      <c r="H65" s="9" t="s">
        <v>27</v>
      </c>
    </row>
    <row r="66" spans="1:8" x14ac:dyDescent="0.2">
      <c r="A66" s="9">
        <v>1</v>
      </c>
      <c r="B66" s="9">
        <v>4</v>
      </c>
      <c r="C66" s="9">
        <v>2</v>
      </c>
      <c r="D66" s="9">
        <v>5</v>
      </c>
      <c r="E66" s="9"/>
      <c r="F66" s="9">
        <v>6</v>
      </c>
      <c r="G66" s="9">
        <v>4</v>
      </c>
      <c r="H66" s="9">
        <v>6</v>
      </c>
    </row>
    <row r="67" spans="1:8" x14ac:dyDescent="0.2">
      <c r="A67" s="9">
        <v>2</v>
      </c>
      <c r="B67" s="9">
        <v>8</v>
      </c>
      <c r="C67" s="9">
        <v>1</v>
      </c>
      <c r="D67" s="9">
        <v>5</v>
      </c>
      <c r="E67" s="9"/>
      <c r="F67" s="9">
        <v>4</v>
      </c>
      <c r="G67" s="9">
        <v>7</v>
      </c>
      <c r="H67" s="9">
        <v>6</v>
      </c>
    </row>
    <row r="68" spans="1:8" x14ac:dyDescent="0.2">
      <c r="A68" s="9">
        <v>3</v>
      </c>
      <c r="B68" s="9">
        <v>7</v>
      </c>
      <c r="C68" s="9">
        <v>1</v>
      </c>
      <c r="D68" s="9">
        <v>5</v>
      </c>
      <c r="E68" s="9"/>
      <c r="F68" s="9">
        <v>8</v>
      </c>
      <c r="G68" s="9">
        <v>4</v>
      </c>
      <c r="H68" s="9">
        <v>5</v>
      </c>
    </row>
    <row r="69" spans="1:8" x14ac:dyDescent="0.2">
      <c r="A69" s="9">
        <v>4</v>
      </c>
      <c r="B69" s="9">
        <v>3</v>
      </c>
      <c r="C69" s="9">
        <v>3</v>
      </c>
      <c r="D69" s="9">
        <v>3</v>
      </c>
      <c r="E69" s="9"/>
      <c r="F69" s="9">
        <v>4</v>
      </c>
      <c r="G69" s="9">
        <v>4</v>
      </c>
      <c r="H69" s="9">
        <v>4</v>
      </c>
    </row>
    <row r="70" spans="1:8" x14ac:dyDescent="0.2">
      <c r="A70" s="9">
        <v>5</v>
      </c>
      <c r="B70" s="9">
        <v>5</v>
      </c>
      <c r="C70" s="9">
        <v>1</v>
      </c>
      <c r="D70" s="9">
        <v>5</v>
      </c>
      <c r="E70" s="9"/>
      <c r="F70" s="9">
        <v>5</v>
      </c>
      <c r="G70" s="9">
        <v>5</v>
      </c>
      <c r="H70" s="9">
        <v>6</v>
      </c>
    </row>
    <row r="71" spans="1:8" x14ac:dyDescent="0.2">
      <c r="A71" s="9">
        <v>6</v>
      </c>
      <c r="B71" s="9">
        <v>3</v>
      </c>
      <c r="C71" s="9">
        <v>2</v>
      </c>
      <c r="D71" s="9">
        <v>7</v>
      </c>
      <c r="E71" s="9"/>
      <c r="F71" s="9">
        <v>4</v>
      </c>
      <c r="G71" s="9">
        <v>9</v>
      </c>
      <c r="H71" s="9">
        <v>9</v>
      </c>
    </row>
    <row r="72" spans="1:8" x14ac:dyDescent="0.2">
      <c r="A72" s="9">
        <v>7</v>
      </c>
      <c r="B72" s="9">
        <v>13</v>
      </c>
      <c r="C72" s="9">
        <v>0</v>
      </c>
      <c r="D72" s="9">
        <v>5</v>
      </c>
      <c r="E72" s="9"/>
      <c r="F72" s="9">
        <v>1</v>
      </c>
      <c r="G72" s="9">
        <v>6</v>
      </c>
      <c r="H72" s="9">
        <v>5</v>
      </c>
    </row>
    <row r="73" spans="1:8" x14ac:dyDescent="0.2">
      <c r="A73" s="9">
        <v>8</v>
      </c>
      <c r="B73" s="9">
        <v>2</v>
      </c>
      <c r="C73" s="9">
        <v>2</v>
      </c>
      <c r="D73" s="9">
        <v>4</v>
      </c>
      <c r="E73" s="9"/>
      <c r="F73" s="9">
        <v>7</v>
      </c>
      <c r="G73" s="9">
        <v>6</v>
      </c>
      <c r="H73" s="9">
        <v>7</v>
      </c>
    </row>
    <row r="74" spans="1:8" x14ac:dyDescent="0.2">
      <c r="A74" s="9">
        <v>9</v>
      </c>
      <c r="B74" s="9">
        <v>5</v>
      </c>
      <c r="C74" s="9">
        <v>2</v>
      </c>
      <c r="D74" s="9">
        <v>5</v>
      </c>
      <c r="E74" s="9"/>
      <c r="F74" s="9">
        <v>4</v>
      </c>
      <c r="G74" s="9">
        <v>4</v>
      </c>
      <c r="H74" s="9">
        <v>6</v>
      </c>
    </row>
    <row r="75" spans="1:8" x14ac:dyDescent="0.2">
      <c r="A75" s="9">
        <v>10</v>
      </c>
      <c r="B75" s="9">
        <v>5</v>
      </c>
      <c r="C75" s="9">
        <v>2</v>
      </c>
      <c r="D75" s="9">
        <v>6</v>
      </c>
      <c r="E75" s="9"/>
      <c r="F75" s="9">
        <v>8</v>
      </c>
      <c r="G75" s="9">
        <v>5</v>
      </c>
      <c r="H75" s="9">
        <v>5</v>
      </c>
    </row>
    <row r="76" spans="1:8" x14ac:dyDescent="0.2">
      <c r="A76" s="9">
        <v>11</v>
      </c>
      <c r="B76" s="9">
        <v>7</v>
      </c>
      <c r="C76" s="9">
        <v>2</v>
      </c>
      <c r="D76" s="9">
        <v>6</v>
      </c>
      <c r="E76" s="9"/>
      <c r="F76" s="9">
        <v>10</v>
      </c>
      <c r="G76" s="9">
        <v>8</v>
      </c>
      <c r="H76" s="9">
        <v>6</v>
      </c>
    </row>
    <row r="77" spans="1:8" x14ac:dyDescent="0.2">
      <c r="A77" s="9">
        <v>12</v>
      </c>
      <c r="B77" s="9">
        <v>6</v>
      </c>
      <c r="C77" s="9">
        <v>1</v>
      </c>
      <c r="D77" s="9">
        <v>6</v>
      </c>
      <c r="E77" s="9"/>
      <c r="F77" s="9">
        <v>4</v>
      </c>
      <c r="G77" s="9"/>
      <c r="H77" s="9">
        <v>8</v>
      </c>
    </row>
    <row r="78" spans="1:8" x14ac:dyDescent="0.2">
      <c r="A78" s="9"/>
      <c r="B78" s="9"/>
      <c r="C78" s="9"/>
      <c r="D78" s="9"/>
      <c r="E78" s="9"/>
      <c r="F78" s="9"/>
      <c r="G78" s="9"/>
      <c r="H78" s="9"/>
    </row>
    <row r="79" spans="1:8" x14ac:dyDescent="0.2">
      <c r="A79" s="9" t="s">
        <v>16</v>
      </c>
      <c r="B79" s="9">
        <v>5.666666666666667</v>
      </c>
      <c r="C79" s="9">
        <v>1.5833333333333333</v>
      </c>
      <c r="D79" s="9">
        <v>5.166666666666667</v>
      </c>
      <c r="E79" s="9"/>
      <c r="F79" s="9">
        <v>5.416666666666667</v>
      </c>
      <c r="G79" s="9">
        <v>5.6363636363636367</v>
      </c>
      <c r="H79" s="9">
        <v>6.083333333333333</v>
      </c>
    </row>
    <row r="80" spans="1:8" x14ac:dyDescent="0.2">
      <c r="A80" s="9" t="s">
        <v>66</v>
      </c>
      <c r="B80" s="9">
        <v>2.9336088024923512</v>
      </c>
      <c r="C80" s="9">
        <v>0.79296146109875909</v>
      </c>
      <c r="D80" s="9">
        <v>1.0298573010888752</v>
      </c>
      <c r="E80" s="9"/>
      <c r="F80" s="9">
        <v>2.466441431158124</v>
      </c>
      <c r="G80" s="9">
        <v>1.7477257950106064</v>
      </c>
      <c r="H80" s="9">
        <v>1.3789543689024497</v>
      </c>
    </row>
    <row r="81" spans="1:8" x14ac:dyDescent="0.2">
      <c r="A81" s="9" t="s">
        <v>4</v>
      </c>
      <c r="B81" s="9">
        <v>1.7127780949359293</v>
      </c>
      <c r="C81" s="9">
        <v>0.89048383539442144</v>
      </c>
      <c r="D81" s="9">
        <v>1.0148188513665259</v>
      </c>
      <c r="E81" s="9"/>
      <c r="F81" s="9">
        <v>1.5704908249200706</v>
      </c>
      <c r="G81" s="9">
        <v>1.3220158073981592</v>
      </c>
      <c r="H81" s="9">
        <v>1.1742888779608065</v>
      </c>
    </row>
    <row r="82" spans="1:8" x14ac:dyDescent="0.2">
      <c r="A82" s="3" t="s">
        <v>105</v>
      </c>
      <c r="B82" s="9"/>
      <c r="C82" s="9" t="s">
        <v>98</v>
      </c>
      <c r="D82" s="9" t="s">
        <v>116</v>
      </c>
      <c r="E82" s="9"/>
      <c r="F82" s="9"/>
      <c r="G82" s="9" t="s">
        <v>116</v>
      </c>
      <c r="H82" s="9" t="s">
        <v>113</v>
      </c>
    </row>
    <row r="85" spans="1:8" ht="15" x14ac:dyDescent="0.25">
      <c r="A85" s="2" t="s">
        <v>42</v>
      </c>
      <c r="B85" s="14"/>
      <c r="C85" s="14"/>
      <c r="D85" s="15" t="s">
        <v>77</v>
      </c>
      <c r="E85" s="14"/>
      <c r="F85" s="14"/>
      <c r="G85" s="14"/>
      <c r="H85" s="14"/>
    </row>
    <row r="86" spans="1:8" ht="15" x14ac:dyDescent="0.25">
      <c r="B86" s="7" t="s">
        <v>36</v>
      </c>
      <c r="C86" s="2"/>
      <c r="D86" s="2"/>
      <c r="E86" s="2"/>
      <c r="F86" s="7" t="s">
        <v>104</v>
      </c>
    </row>
    <row r="87" spans="1:8" ht="15" x14ac:dyDescent="0.25">
      <c r="A87" s="2" t="s">
        <v>38</v>
      </c>
      <c r="B87" s="3" t="s">
        <v>15</v>
      </c>
      <c r="C87" s="3" t="s">
        <v>26</v>
      </c>
      <c r="D87" s="3" t="s">
        <v>27</v>
      </c>
      <c r="F87" s="3" t="s">
        <v>15</v>
      </c>
      <c r="G87" s="3" t="s">
        <v>26</v>
      </c>
      <c r="H87" s="3" t="s">
        <v>27</v>
      </c>
    </row>
    <row r="88" spans="1:8" x14ac:dyDescent="0.2">
      <c r="A88" s="3">
        <v>1</v>
      </c>
      <c r="B88" s="3">
        <v>6</v>
      </c>
      <c r="C88" s="3">
        <v>4</v>
      </c>
      <c r="D88" s="3">
        <v>9</v>
      </c>
      <c r="F88" s="3">
        <v>10</v>
      </c>
      <c r="G88" s="3">
        <v>5</v>
      </c>
      <c r="H88" s="3">
        <v>10</v>
      </c>
    </row>
    <row r="89" spans="1:8" x14ac:dyDescent="0.2">
      <c r="A89" s="3">
        <v>2</v>
      </c>
      <c r="B89" s="3">
        <v>14</v>
      </c>
      <c r="C89" s="3">
        <v>2</v>
      </c>
      <c r="D89" s="3">
        <v>8</v>
      </c>
      <c r="F89" s="3">
        <v>4</v>
      </c>
      <c r="G89" s="3">
        <v>12</v>
      </c>
      <c r="H89" s="3">
        <v>6</v>
      </c>
    </row>
    <row r="90" spans="1:8" x14ac:dyDescent="0.2">
      <c r="A90" s="3">
        <v>3</v>
      </c>
      <c r="B90" s="3">
        <v>9</v>
      </c>
      <c r="C90" s="3">
        <v>4</v>
      </c>
      <c r="D90" s="3">
        <v>7</v>
      </c>
      <c r="F90" s="3">
        <v>16</v>
      </c>
      <c r="G90" s="3">
        <v>6</v>
      </c>
      <c r="H90" s="3">
        <v>6</v>
      </c>
    </row>
    <row r="91" spans="1:8" x14ac:dyDescent="0.2">
      <c r="A91" s="3">
        <v>4</v>
      </c>
      <c r="B91" s="3">
        <v>4</v>
      </c>
      <c r="C91" s="3">
        <v>6</v>
      </c>
      <c r="D91" s="3">
        <v>3</v>
      </c>
      <c r="F91" s="3">
        <v>7</v>
      </c>
      <c r="G91" s="3">
        <v>8</v>
      </c>
      <c r="H91" s="3">
        <v>4</v>
      </c>
    </row>
    <row r="92" spans="1:8" x14ac:dyDescent="0.2">
      <c r="A92" s="3">
        <v>5</v>
      </c>
      <c r="B92" s="3">
        <v>9</v>
      </c>
      <c r="C92" s="3">
        <v>2</v>
      </c>
      <c r="D92" s="3">
        <v>7</v>
      </c>
      <c r="F92" s="3">
        <v>6</v>
      </c>
      <c r="G92" s="3">
        <v>8</v>
      </c>
      <c r="H92" s="3">
        <v>9</v>
      </c>
    </row>
    <row r="93" spans="1:8" x14ac:dyDescent="0.2">
      <c r="A93" s="3">
        <v>6</v>
      </c>
      <c r="B93" s="3">
        <v>5</v>
      </c>
      <c r="C93" s="3">
        <v>3</v>
      </c>
      <c r="D93" s="3">
        <v>12</v>
      </c>
      <c r="F93" s="3">
        <v>9</v>
      </c>
      <c r="G93" s="3">
        <v>18</v>
      </c>
      <c r="H93" s="3">
        <v>11</v>
      </c>
    </row>
    <row r="94" spans="1:8" x14ac:dyDescent="0.2">
      <c r="A94" s="3">
        <v>7</v>
      </c>
      <c r="B94" s="3">
        <v>15</v>
      </c>
      <c r="C94" s="3">
        <v>2</v>
      </c>
      <c r="D94" s="3">
        <v>17</v>
      </c>
      <c r="F94" s="3">
        <v>3</v>
      </c>
      <c r="G94" s="3">
        <v>16</v>
      </c>
      <c r="H94" s="3">
        <v>7</v>
      </c>
    </row>
    <row r="95" spans="1:8" x14ac:dyDescent="0.2">
      <c r="A95" s="3">
        <v>8</v>
      </c>
      <c r="B95" s="3">
        <v>3</v>
      </c>
      <c r="C95" s="3">
        <v>4</v>
      </c>
      <c r="D95" s="3">
        <v>5</v>
      </c>
      <c r="F95" s="3">
        <v>10</v>
      </c>
      <c r="G95" s="3">
        <v>10</v>
      </c>
      <c r="H95" s="3">
        <v>10</v>
      </c>
    </row>
    <row r="96" spans="1:8" x14ac:dyDescent="0.2">
      <c r="A96" s="3">
        <v>9</v>
      </c>
      <c r="B96" s="3">
        <v>7</v>
      </c>
      <c r="C96" s="3">
        <v>3</v>
      </c>
      <c r="D96" s="3">
        <v>8</v>
      </c>
      <c r="F96" s="3">
        <v>14</v>
      </c>
      <c r="G96" s="3">
        <v>8</v>
      </c>
      <c r="H96" s="3">
        <v>10</v>
      </c>
    </row>
    <row r="97" spans="1:8" x14ac:dyDescent="0.2">
      <c r="A97" s="3">
        <v>10</v>
      </c>
      <c r="B97" s="3">
        <v>8</v>
      </c>
      <c r="C97" s="3">
        <v>1</v>
      </c>
      <c r="D97" s="3">
        <v>11</v>
      </c>
      <c r="F97" s="3">
        <v>9</v>
      </c>
      <c r="G97" s="3">
        <v>6</v>
      </c>
      <c r="H97" s="3">
        <v>6</v>
      </c>
    </row>
    <row r="98" spans="1:8" x14ac:dyDescent="0.2">
      <c r="A98" s="3">
        <v>11</v>
      </c>
      <c r="B98" s="3">
        <v>9</v>
      </c>
      <c r="C98" s="3">
        <v>7</v>
      </c>
      <c r="D98" s="3">
        <v>8</v>
      </c>
      <c r="F98" s="3">
        <v>17</v>
      </c>
      <c r="G98" s="3">
        <v>15</v>
      </c>
      <c r="H98" s="3">
        <v>15</v>
      </c>
    </row>
    <row r="99" spans="1:8" x14ac:dyDescent="0.2">
      <c r="A99" s="3">
        <v>12</v>
      </c>
      <c r="B99" s="3">
        <v>8</v>
      </c>
      <c r="C99" s="3">
        <v>2</v>
      </c>
      <c r="D99" s="3">
        <v>10</v>
      </c>
      <c r="F99" s="3">
        <v>5</v>
      </c>
      <c r="H99" s="3">
        <v>9</v>
      </c>
    </row>
    <row r="101" spans="1:8" x14ac:dyDescent="0.2">
      <c r="A101" s="3" t="s">
        <v>16</v>
      </c>
      <c r="B101" s="3">
        <v>8.0833333333333339</v>
      </c>
      <c r="C101" s="3">
        <v>3.3333333333333335</v>
      </c>
      <c r="D101" s="3">
        <v>8.75</v>
      </c>
      <c r="F101" s="3">
        <v>9.1666666666666661</v>
      </c>
      <c r="G101" s="3">
        <v>10.181818181818182</v>
      </c>
      <c r="H101" s="3">
        <v>8.5833333333333339</v>
      </c>
    </row>
    <row r="102" spans="1:8" x14ac:dyDescent="0.2">
      <c r="A102" s="3" t="s">
        <v>66</v>
      </c>
      <c r="B102" s="3">
        <v>3.6045005538110599</v>
      </c>
      <c r="C102" s="3">
        <v>1.7752507291971888</v>
      </c>
      <c r="D102" s="3">
        <v>3.5707142142714252</v>
      </c>
      <c r="F102" s="3">
        <v>4.5693312288329322</v>
      </c>
      <c r="G102" s="3">
        <v>4.4456311546996758</v>
      </c>
      <c r="H102" s="3">
        <v>2.9682665076785235</v>
      </c>
    </row>
    <row r="103" spans="1:8" x14ac:dyDescent="0.2">
      <c r="A103" s="3" t="s">
        <v>4</v>
      </c>
      <c r="B103" s="3">
        <v>1.8985522257265035</v>
      </c>
      <c r="C103" s="3">
        <v>1.3323853531156775</v>
      </c>
      <c r="D103" s="3">
        <v>1.8896333544556798</v>
      </c>
      <c r="F103" s="3">
        <v>2.1375994079417526</v>
      </c>
      <c r="G103" s="3">
        <v>2.1084665410434371</v>
      </c>
      <c r="H103" s="3">
        <v>1.7228657834197427</v>
      </c>
    </row>
    <row r="104" spans="1:8" x14ac:dyDescent="0.2">
      <c r="A104" s="3" t="s">
        <v>105</v>
      </c>
      <c r="C104" s="3" t="s">
        <v>108</v>
      </c>
      <c r="D104" s="9" t="s">
        <v>116</v>
      </c>
      <c r="E104" s="9"/>
      <c r="F104" s="9"/>
      <c r="G104" s="9" t="s">
        <v>116</v>
      </c>
      <c r="H104" s="9" t="s">
        <v>113</v>
      </c>
    </row>
    <row r="107" spans="1:8" ht="15" x14ac:dyDescent="0.25">
      <c r="A107" s="2" t="s">
        <v>43</v>
      </c>
    </row>
    <row r="108" spans="1:8" ht="15" x14ac:dyDescent="0.25">
      <c r="B108" s="15"/>
      <c r="C108" s="15"/>
      <c r="D108" s="15" t="s">
        <v>78</v>
      </c>
      <c r="E108" s="15"/>
      <c r="F108" s="15"/>
    </row>
    <row r="109" spans="1:8" x14ac:dyDescent="0.2">
      <c r="A109" s="7" t="s">
        <v>0</v>
      </c>
      <c r="B109" s="3" t="s">
        <v>36</v>
      </c>
      <c r="C109" s="6"/>
      <c r="D109" s="6"/>
      <c r="E109" s="6" t="s">
        <v>104</v>
      </c>
    </row>
    <row r="110" spans="1:8" x14ac:dyDescent="0.2">
      <c r="B110" s="3" t="s">
        <v>15</v>
      </c>
      <c r="C110" s="3" t="s">
        <v>67</v>
      </c>
      <c r="E110" s="3" t="s">
        <v>15</v>
      </c>
      <c r="F110" s="3" t="s">
        <v>67</v>
      </c>
    </row>
    <row r="111" spans="1:8" x14ac:dyDescent="0.2">
      <c r="A111" s="3">
        <v>1</v>
      </c>
      <c r="B111" s="3">
        <v>1.0041679999999999</v>
      </c>
      <c r="C111" s="3">
        <v>2.3230170000000001</v>
      </c>
      <c r="E111" s="3">
        <v>0.22006500000000001</v>
      </c>
      <c r="F111" s="3">
        <v>3.414482</v>
      </c>
    </row>
    <row r="112" spans="1:8" x14ac:dyDescent="0.2">
      <c r="A112" s="3">
        <v>2</v>
      </c>
      <c r="B112" s="3">
        <v>2.7817639999999999</v>
      </c>
      <c r="C112" s="3">
        <v>1.9000010000000001</v>
      </c>
      <c r="E112" s="3">
        <v>0.117115</v>
      </c>
      <c r="F112" s="3">
        <v>6.7817930000000004</v>
      </c>
    </row>
    <row r="113" spans="1:6" x14ac:dyDescent="0.2">
      <c r="A113" s="3">
        <v>3</v>
      </c>
      <c r="B113" s="3">
        <v>0.18505199999999999</v>
      </c>
      <c r="C113" s="3">
        <v>1.1615089999999999</v>
      </c>
      <c r="E113" s="3">
        <v>13.0502</v>
      </c>
      <c r="F113" s="3">
        <v>1.615148</v>
      </c>
    </row>
    <row r="114" spans="1:6" x14ac:dyDescent="0.2">
      <c r="A114" s="3">
        <v>4</v>
      </c>
      <c r="B114" s="3">
        <v>1.7975099999999999</v>
      </c>
      <c r="C114" s="3">
        <v>1.460032</v>
      </c>
      <c r="E114" s="3">
        <v>5.840128</v>
      </c>
      <c r="F114" s="3">
        <v>7.2183380000000001</v>
      </c>
    </row>
    <row r="115" spans="1:6" x14ac:dyDescent="0.2">
      <c r="A115" s="3">
        <v>5</v>
      </c>
      <c r="B115" s="3">
        <v>1.0762400000000001</v>
      </c>
      <c r="C115" s="3">
        <v>1.3435029999999999</v>
      </c>
      <c r="E115" s="3">
        <v>1.2798719999999999</v>
      </c>
      <c r="F115" s="3">
        <v>4.3519639999999997</v>
      </c>
    </row>
    <row r="116" spans="1:6" x14ac:dyDescent="0.2">
      <c r="A116" s="3">
        <v>6</v>
      </c>
      <c r="B116" s="3">
        <v>0.18723899999999999</v>
      </c>
      <c r="C116" s="3">
        <v>10.947620000000001</v>
      </c>
      <c r="E116" s="3">
        <v>0.27093099999999998</v>
      </c>
      <c r="F116" s="3">
        <v>5.3432230000000001</v>
      </c>
    </row>
    <row r="117" spans="1:6" x14ac:dyDescent="0.2">
      <c r="A117" s="3">
        <v>7</v>
      </c>
      <c r="B117" s="3">
        <v>0.82089999999999996</v>
      </c>
      <c r="C117" s="3">
        <v>1.200218</v>
      </c>
      <c r="E117" s="3">
        <v>0.61555800000000005</v>
      </c>
      <c r="F117" s="3">
        <v>4.537833</v>
      </c>
    </row>
    <row r="118" spans="1:6" x14ac:dyDescent="0.2">
      <c r="A118" s="3">
        <v>8</v>
      </c>
      <c r="B118" s="3">
        <v>0.62859299999999996</v>
      </c>
      <c r="C118" s="3">
        <v>1.057925</v>
      </c>
      <c r="E118" s="3">
        <v>0.66570600000000002</v>
      </c>
      <c r="F118" s="3">
        <v>1.106508</v>
      </c>
    </row>
    <row r="119" spans="1:6" x14ac:dyDescent="0.2">
      <c r="A119" s="3">
        <v>9</v>
      </c>
      <c r="B119" s="3">
        <v>3.425983</v>
      </c>
      <c r="C119" s="3">
        <v>1.583423</v>
      </c>
      <c r="E119" s="3">
        <v>0.58914200000000005</v>
      </c>
      <c r="F119" s="3">
        <v>2.5996790000000001</v>
      </c>
    </row>
    <row r="120" spans="1:6" x14ac:dyDescent="0.2">
      <c r="A120" s="3">
        <v>10</v>
      </c>
      <c r="B120" s="3">
        <v>1.530162</v>
      </c>
      <c r="C120" s="3">
        <v>6.0652239999999997</v>
      </c>
      <c r="E120" s="3">
        <v>0.36797400000000002</v>
      </c>
      <c r="F120" s="3">
        <v>3.7606259999999998</v>
      </c>
    </row>
    <row r="121" spans="1:6" x14ac:dyDescent="0.2">
      <c r="A121" s="3">
        <v>11</v>
      </c>
      <c r="B121" s="3">
        <v>1.974343</v>
      </c>
      <c r="E121" s="3">
        <v>0.184444</v>
      </c>
      <c r="F121" s="3">
        <v>4.4838040000000001</v>
      </c>
    </row>
    <row r="122" spans="1:6" x14ac:dyDescent="0.2">
      <c r="E122" s="3">
        <v>0.59699999999999998</v>
      </c>
      <c r="F122" s="3">
        <v>6.8471500000000001</v>
      </c>
    </row>
    <row r="124" spans="1:6" x14ac:dyDescent="0.2">
      <c r="A124" s="3" t="s">
        <v>16</v>
      </c>
      <c r="B124" s="3">
        <v>1.4010867272727272</v>
      </c>
      <c r="C124" s="3">
        <v>2.9042471999999999</v>
      </c>
      <c r="E124" s="3">
        <v>1.9831779166666668</v>
      </c>
      <c r="F124" s="3">
        <v>4.1103089090909091</v>
      </c>
    </row>
    <row r="125" spans="1:6" x14ac:dyDescent="0.2">
      <c r="A125" s="3" t="s">
        <v>66</v>
      </c>
      <c r="B125" s="3">
        <v>1.0323521235769404</v>
      </c>
      <c r="C125" s="3">
        <v>3.1911330883660121</v>
      </c>
      <c r="E125" s="3">
        <v>3.8220353651484853</v>
      </c>
      <c r="F125" s="3">
        <v>1.9192322855235364</v>
      </c>
    </row>
    <row r="126" spans="1:6" x14ac:dyDescent="0.2">
      <c r="A126" s="3" t="s">
        <v>4</v>
      </c>
      <c r="B126" s="3">
        <v>0.31126587685739288</v>
      </c>
      <c r="C126" s="3">
        <v>1.0091248875963965</v>
      </c>
      <c r="E126" s="3">
        <v>1.1033265734603739</v>
      </c>
      <c r="F126" s="3">
        <v>0.55403463834221722</v>
      </c>
    </row>
    <row r="127" spans="1:6" x14ac:dyDescent="0.2">
      <c r="A127" s="3" t="s">
        <v>105</v>
      </c>
      <c r="C127" s="3" t="s">
        <v>113</v>
      </c>
      <c r="F127" s="3" t="s">
        <v>113</v>
      </c>
    </row>
    <row r="129" spans="1:6" x14ac:dyDescent="0.2">
      <c r="A129" s="7" t="s">
        <v>5</v>
      </c>
    </row>
    <row r="130" spans="1:6" x14ac:dyDescent="0.2">
      <c r="A130" s="3" t="s">
        <v>38</v>
      </c>
    </row>
    <row r="131" spans="1:6" x14ac:dyDescent="0.2">
      <c r="A131" s="3">
        <v>1</v>
      </c>
      <c r="B131" s="3">
        <v>1.6207560000000001</v>
      </c>
      <c r="C131" s="3">
        <v>4.3069499999999996</v>
      </c>
      <c r="E131" s="3">
        <v>0.276752</v>
      </c>
      <c r="F131" s="3">
        <v>5.4894689999999997</v>
      </c>
    </row>
    <row r="132" spans="1:6" x14ac:dyDescent="0.2">
      <c r="A132" s="3">
        <v>2</v>
      </c>
      <c r="B132" s="3">
        <v>1.460707</v>
      </c>
      <c r="C132" s="3">
        <v>3.723519</v>
      </c>
      <c r="E132" s="3">
        <v>0.471937</v>
      </c>
      <c r="F132" s="3">
        <v>11.287599999999999</v>
      </c>
    </row>
    <row r="133" spans="1:6" x14ac:dyDescent="0.2">
      <c r="A133" s="3">
        <v>3</v>
      </c>
      <c r="B133" s="3">
        <v>1.3915249999999999</v>
      </c>
      <c r="C133" s="3">
        <v>1.2716190000000001</v>
      </c>
      <c r="E133" s="3">
        <v>2.8415270000000001</v>
      </c>
      <c r="F133" s="3">
        <v>2.2605390000000001</v>
      </c>
    </row>
    <row r="134" spans="1:6" x14ac:dyDescent="0.2">
      <c r="A134" s="3">
        <v>4</v>
      </c>
      <c r="B134" s="3">
        <v>0.649169</v>
      </c>
      <c r="C134" s="3">
        <v>1.4405969999999999</v>
      </c>
      <c r="E134" s="3">
        <v>3.4983309999999999</v>
      </c>
      <c r="F134" s="3">
        <v>1.3441240000000001</v>
      </c>
    </row>
    <row r="135" spans="1:6" x14ac:dyDescent="0.2">
      <c r="A135" s="3">
        <v>5</v>
      </c>
      <c r="B135" s="3">
        <v>0.70547499999999996</v>
      </c>
      <c r="C135" s="3">
        <v>3.2867609999999998</v>
      </c>
      <c r="E135" s="3">
        <v>1.9816009999999999</v>
      </c>
      <c r="F135" s="3">
        <v>0.72530899999999998</v>
      </c>
    </row>
    <row r="136" spans="1:6" x14ac:dyDescent="0.2">
      <c r="A136" s="3">
        <v>6</v>
      </c>
      <c r="B136" s="3">
        <v>0.66281000000000001</v>
      </c>
      <c r="C136" s="3">
        <v>0.67673700000000003</v>
      </c>
      <c r="E136" s="3">
        <v>1.94082</v>
      </c>
      <c r="F136" s="3">
        <v>1.823445</v>
      </c>
    </row>
    <row r="137" spans="1:6" x14ac:dyDescent="0.2">
      <c r="A137" s="3">
        <v>7</v>
      </c>
      <c r="B137" s="3">
        <v>1.0741810000000001</v>
      </c>
      <c r="C137" s="3">
        <v>5.1846030000000001</v>
      </c>
      <c r="E137" s="3">
        <v>0.59695299999999996</v>
      </c>
      <c r="F137" s="3">
        <v>5.5200610000000001</v>
      </c>
    </row>
    <row r="138" spans="1:6" x14ac:dyDescent="0.2">
      <c r="A138" s="3">
        <v>8</v>
      </c>
      <c r="B138" s="3">
        <v>0.63446599999999997</v>
      </c>
      <c r="C138" s="3">
        <v>10.351559999999999</v>
      </c>
      <c r="E138" s="3">
        <v>0.826206</v>
      </c>
      <c r="F138" s="3">
        <v>3.4398580000000001</v>
      </c>
    </row>
    <row r="139" spans="1:6" x14ac:dyDescent="0.2">
      <c r="A139" s="3">
        <v>9</v>
      </c>
      <c r="B139" s="3">
        <v>1.1577170000000001</v>
      </c>
      <c r="C139" s="3">
        <v>2.2142010000000001</v>
      </c>
      <c r="E139" s="3">
        <v>1.646846</v>
      </c>
      <c r="F139" s="3">
        <v>2.2540490000000002</v>
      </c>
    </row>
    <row r="140" spans="1:6" x14ac:dyDescent="0.2">
      <c r="A140" s="3">
        <v>10</v>
      </c>
      <c r="B140" s="3">
        <v>1.1579379999999999</v>
      </c>
      <c r="C140" s="3">
        <v>4.2001169999999997</v>
      </c>
      <c r="E140" s="3">
        <v>0.73390299999999997</v>
      </c>
      <c r="F140" s="3">
        <v>2.906908</v>
      </c>
    </row>
    <row r="141" spans="1:6" x14ac:dyDescent="0.2">
      <c r="A141" s="3">
        <v>11</v>
      </c>
      <c r="B141" s="3">
        <v>0.72577100000000005</v>
      </c>
      <c r="C141" s="3">
        <v>3.9674360000000002</v>
      </c>
      <c r="E141" s="3">
        <v>0.91126300000000005</v>
      </c>
      <c r="F141" s="3">
        <v>2.3822040000000002</v>
      </c>
    </row>
    <row r="142" spans="1:6" x14ac:dyDescent="0.2">
      <c r="A142" s="3">
        <v>12</v>
      </c>
      <c r="B142" s="3">
        <v>1.6088370000000001</v>
      </c>
      <c r="C142" s="3">
        <v>5.6145209999999999</v>
      </c>
      <c r="E142" s="3">
        <v>1.277277</v>
      </c>
      <c r="F142" s="3">
        <v>10.2416</v>
      </c>
    </row>
    <row r="143" spans="1:6" x14ac:dyDescent="0.2">
      <c r="A143" s="3">
        <v>13</v>
      </c>
      <c r="B143" s="3">
        <v>0.93720800000000004</v>
      </c>
      <c r="C143" s="3">
        <v>3.2651289999999999</v>
      </c>
      <c r="E143" s="3">
        <v>1.585323</v>
      </c>
      <c r="F143" s="3">
        <v>2.3090350000000002</v>
      </c>
    </row>
    <row r="144" spans="1:6" x14ac:dyDescent="0.2">
      <c r="A144" s="3">
        <v>14</v>
      </c>
      <c r="B144" s="3">
        <v>1.000181</v>
      </c>
      <c r="C144" s="3">
        <v>4.1363279999999998</v>
      </c>
      <c r="E144" s="3">
        <v>0.90914399999999995</v>
      </c>
      <c r="F144" s="3">
        <v>3.9509280000000002</v>
      </c>
    </row>
    <row r="145" spans="1:6" x14ac:dyDescent="0.2">
      <c r="A145" s="3">
        <v>15</v>
      </c>
      <c r="F145" s="3">
        <v>2.5329700000000002</v>
      </c>
    </row>
    <row r="146" spans="1:6" x14ac:dyDescent="0.2">
      <c r="A146" s="3">
        <v>16</v>
      </c>
      <c r="F146" s="3">
        <v>2.5213830000000002</v>
      </c>
    </row>
    <row r="148" spans="1:6" x14ac:dyDescent="0.2">
      <c r="A148" s="3" t="s">
        <v>16</v>
      </c>
      <c r="B148" s="3">
        <v>1.0561957857142856</v>
      </c>
      <c r="C148" s="3">
        <v>3.8314341428571423</v>
      </c>
      <c r="E148" s="3">
        <v>1.3927059285714287</v>
      </c>
      <c r="F148" s="3">
        <v>3.8118426250000002</v>
      </c>
    </row>
    <row r="149" spans="1:6" x14ac:dyDescent="0.2">
      <c r="A149" s="3" t="s">
        <v>66</v>
      </c>
      <c r="B149" s="3">
        <v>0.3583034388220685</v>
      </c>
      <c r="C149" s="3">
        <v>2.3771562515237816</v>
      </c>
      <c r="E149" s="3">
        <v>0.9299268971436131</v>
      </c>
      <c r="F149" s="3">
        <v>3.0104728878971567</v>
      </c>
    </row>
    <row r="150" spans="1:6" x14ac:dyDescent="0.2">
      <c r="A150" s="3" t="s">
        <v>4</v>
      </c>
      <c r="B150" s="3">
        <v>9.5760622041078408E-2</v>
      </c>
      <c r="C150" s="3">
        <v>0.63532173200212938</v>
      </c>
      <c r="E150" s="3">
        <v>0.24853341741836937</v>
      </c>
      <c r="F150" s="3">
        <v>0.75261822197428918</v>
      </c>
    </row>
    <row r="151" spans="1:6" x14ac:dyDescent="0.2">
      <c r="A151" s="3" t="s">
        <v>105</v>
      </c>
      <c r="C151" s="3" t="s">
        <v>114</v>
      </c>
      <c r="F151" s="3" t="s">
        <v>115</v>
      </c>
    </row>
    <row r="153" spans="1:6" x14ac:dyDescent="0.2">
      <c r="A153" s="7" t="s">
        <v>6</v>
      </c>
    </row>
    <row r="154" spans="1:6" x14ac:dyDescent="0.2">
      <c r="A154" s="3" t="s">
        <v>38</v>
      </c>
    </row>
    <row r="155" spans="1:6" x14ac:dyDescent="0.2">
      <c r="A155" s="3">
        <v>1</v>
      </c>
      <c r="B155" s="3">
        <v>1.4983070000000001</v>
      </c>
      <c r="C155" s="3">
        <v>4.0652200000000001</v>
      </c>
      <c r="E155" s="3">
        <v>0.94824600000000003</v>
      </c>
      <c r="F155" s="3">
        <v>4.9359690000000001</v>
      </c>
    </row>
    <row r="156" spans="1:6" x14ac:dyDescent="0.2">
      <c r="A156" s="3">
        <v>2</v>
      </c>
      <c r="B156" s="3">
        <v>1.143402</v>
      </c>
      <c r="C156" s="3">
        <v>5.8293429999999997</v>
      </c>
      <c r="E156" s="3">
        <v>1.5947530000000001</v>
      </c>
      <c r="F156" s="3">
        <v>1.4472689999999999</v>
      </c>
    </row>
    <row r="157" spans="1:6" x14ac:dyDescent="0.2">
      <c r="A157" s="3">
        <v>3</v>
      </c>
      <c r="B157" s="3">
        <v>1.233992</v>
      </c>
      <c r="C157" s="3">
        <v>5.7890769999999998</v>
      </c>
      <c r="E157" s="3">
        <v>2.1784970000000001</v>
      </c>
      <c r="F157" s="3">
        <v>6.1191589999999998</v>
      </c>
    </row>
    <row r="158" spans="1:6" x14ac:dyDescent="0.2">
      <c r="A158" s="3">
        <v>4</v>
      </c>
      <c r="B158" s="3">
        <v>0.77557200000000004</v>
      </c>
      <c r="C158" s="3">
        <v>4.4178160000000002</v>
      </c>
      <c r="E158" s="3">
        <v>1.52979</v>
      </c>
      <c r="F158" s="3">
        <v>4.7678320000000003</v>
      </c>
    </row>
    <row r="159" spans="1:6" x14ac:dyDescent="0.2">
      <c r="A159" s="3">
        <v>5</v>
      </c>
      <c r="B159" s="3">
        <v>0.83123800000000003</v>
      </c>
      <c r="C159" s="3">
        <v>3.3948160000000001</v>
      </c>
      <c r="E159" s="3">
        <v>2.682045</v>
      </c>
      <c r="F159" s="3">
        <v>4.093496</v>
      </c>
    </row>
    <row r="160" spans="1:6" x14ac:dyDescent="0.2">
      <c r="A160" s="3">
        <v>6</v>
      </c>
      <c r="B160" s="3">
        <v>0.73373600000000005</v>
      </c>
      <c r="C160" s="3">
        <v>4.150639</v>
      </c>
      <c r="E160" s="3">
        <v>1.002313</v>
      </c>
      <c r="F160" s="3">
        <v>2.0741000000000001</v>
      </c>
    </row>
    <row r="161" spans="1:6" x14ac:dyDescent="0.2">
      <c r="A161" s="3">
        <v>7</v>
      </c>
      <c r="B161" s="3">
        <v>1.091963</v>
      </c>
      <c r="C161" s="3">
        <v>9.7510709999999996</v>
      </c>
      <c r="E161" s="3">
        <v>0.44004900000000002</v>
      </c>
      <c r="F161" s="3">
        <v>2.1282369999999999</v>
      </c>
    </row>
    <row r="162" spans="1:6" x14ac:dyDescent="0.2">
      <c r="A162" s="3">
        <v>8</v>
      </c>
      <c r="B162" s="3">
        <v>1.423063</v>
      </c>
      <c r="C162" s="3">
        <v>5.1061909999999999</v>
      </c>
      <c r="E162" s="3">
        <v>1.2749029999999999</v>
      </c>
      <c r="F162" s="3">
        <v>1.5784659999999999</v>
      </c>
    </row>
    <row r="163" spans="1:6" x14ac:dyDescent="0.2">
      <c r="A163" s="3">
        <v>9</v>
      </c>
      <c r="B163" s="3">
        <v>0.67375700000000005</v>
      </c>
      <c r="C163" s="3">
        <v>10.097060000000001</v>
      </c>
      <c r="E163" s="3">
        <v>0.70987699999999998</v>
      </c>
      <c r="F163" s="3">
        <v>1.9518770000000001</v>
      </c>
    </row>
    <row r="164" spans="1:6" x14ac:dyDescent="0.2">
      <c r="A164" s="3">
        <v>10</v>
      </c>
      <c r="B164" s="3">
        <v>1.016481</v>
      </c>
      <c r="C164" s="3">
        <v>5.3166659999999997</v>
      </c>
      <c r="E164" s="3">
        <v>0.83920499999999998</v>
      </c>
      <c r="F164" s="3">
        <v>1.1259749999999999</v>
      </c>
    </row>
    <row r="165" spans="1:6" x14ac:dyDescent="0.2">
      <c r="A165" s="3">
        <v>11</v>
      </c>
      <c r="B165" s="3">
        <v>0.88064799999999999</v>
      </c>
      <c r="C165" s="3">
        <v>5.1834499999999997</v>
      </c>
      <c r="E165" s="3">
        <v>0.89904200000000001</v>
      </c>
      <c r="F165" s="3">
        <v>3.9038599999999999</v>
      </c>
    </row>
    <row r="166" spans="1:6" x14ac:dyDescent="0.2">
      <c r="A166" s="3">
        <v>12</v>
      </c>
      <c r="B166" s="3">
        <v>1.5198659999999999</v>
      </c>
      <c r="C166" s="3">
        <v>4.7953250000000001</v>
      </c>
      <c r="E166" s="3">
        <v>1.4823109999999999</v>
      </c>
      <c r="F166" s="3">
        <v>1.9603870000000001</v>
      </c>
    </row>
    <row r="167" spans="1:6" x14ac:dyDescent="0.2">
      <c r="A167" s="3">
        <v>13</v>
      </c>
      <c r="B167" s="3">
        <v>0.94330800000000004</v>
      </c>
      <c r="C167" s="3">
        <v>6.1233459999999997</v>
      </c>
      <c r="E167" s="3">
        <v>1.238999</v>
      </c>
      <c r="F167" s="3">
        <v>2.7460339999999999</v>
      </c>
    </row>
    <row r="168" spans="1:6" x14ac:dyDescent="0.2">
      <c r="A168" s="3">
        <v>14</v>
      </c>
      <c r="B168" s="3">
        <v>0.74422500000000003</v>
      </c>
      <c r="C168" s="3">
        <v>5.7208480000000002</v>
      </c>
      <c r="E168" s="3">
        <v>0.87367799999999995</v>
      </c>
      <c r="F168" s="3">
        <v>3.286292</v>
      </c>
    </row>
    <row r="169" spans="1:6" x14ac:dyDescent="0.2">
      <c r="A169" s="3">
        <v>15</v>
      </c>
      <c r="F169" s="3">
        <v>2.0787170000000001</v>
      </c>
    </row>
    <row r="170" spans="1:6" x14ac:dyDescent="0.2">
      <c r="A170" s="3" t="s">
        <v>2</v>
      </c>
      <c r="B170" s="3">
        <v>1.0363970000000002</v>
      </c>
      <c r="C170" s="3">
        <v>5.6957762857142864</v>
      </c>
      <c r="E170" s="3">
        <v>1.2638362857142857</v>
      </c>
      <c r="F170" s="3">
        <v>2.9465113333333335</v>
      </c>
    </row>
    <row r="171" spans="1:6" x14ac:dyDescent="0.2">
      <c r="A171" s="3" t="s">
        <v>3</v>
      </c>
      <c r="B171" s="3">
        <v>0.29116621422928662</v>
      </c>
      <c r="C171" s="3">
        <v>1.9526134954694159</v>
      </c>
      <c r="E171" s="3">
        <v>0.60100723920693544</v>
      </c>
      <c r="F171" s="3">
        <v>1.4954140512120311</v>
      </c>
    </row>
    <row r="172" spans="1:6" x14ac:dyDescent="0.2">
      <c r="A172" s="3" t="s">
        <v>4</v>
      </c>
      <c r="B172" s="3">
        <v>7.7817444017858159E-2</v>
      </c>
      <c r="C172" s="3">
        <v>0.52185790777411611</v>
      </c>
      <c r="E172" s="3">
        <v>0.16062594114880308</v>
      </c>
      <c r="F172" s="3">
        <v>0.38611424773525077</v>
      </c>
    </row>
    <row r="173" spans="1:6" x14ac:dyDescent="0.2">
      <c r="A173" s="3" t="s">
        <v>105</v>
      </c>
      <c r="C173" s="3" t="s">
        <v>98</v>
      </c>
      <c r="F173" s="3" t="s">
        <v>106</v>
      </c>
    </row>
    <row r="175" spans="1:6" x14ac:dyDescent="0.2">
      <c r="A175" s="7" t="s">
        <v>11</v>
      </c>
    </row>
    <row r="176" spans="1:6" x14ac:dyDescent="0.2">
      <c r="A176" s="3" t="s">
        <v>38</v>
      </c>
    </row>
    <row r="177" spans="1:6" x14ac:dyDescent="0.2">
      <c r="A177" s="3">
        <v>1</v>
      </c>
      <c r="B177" s="3">
        <v>1.3566039999999999</v>
      </c>
      <c r="C177" s="3">
        <v>5.6962010000000003</v>
      </c>
      <c r="E177" s="3">
        <v>2.0279189999999998</v>
      </c>
      <c r="F177" s="3">
        <v>7.3106520000000002</v>
      </c>
    </row>
    <row r="178" spans="1:6" x14ac:dyDescent="0.2">
      <c r="A178" s="3">
        <v>2</v>
      </c>
      <c r="B178" s="3">
        <v>2.5668519999999999</v>
      </c>
      <c r="C178" s="3">
        <v>8.3397260000000006</v>
      </c>
      <c r="E178" s="3">
        <v>3.8637450000000002</v>
      </c>
      <c r="F178" s="3">
        <v>0.55095255793830489</v>
      </c>
    </row>
    <row r="179" spans="1:6" x14ac:dyDescent="0.2">
      <c r="A179" s="3">
        <v>3</v>
      </c>
      <c r="B179" s="3">
        <v>2.4794149999999999</v>
      </c>
      <c r="C179" s="3">
        <v>4.993322</v>
      </c>
      <c r="E179" s="3">
        <v>3.2490100000000002</v>
      </c>
      <c r="F179" s="3">
        <v>8.3397260000000006</v>
      </c>
    </row>
    <row r="180" spans="1:6" x14ac:dyDescent="0.2">
      <c r="A180" s="3">
        <v>4</v>
      </c>
      <c r="B180" s="3">
        <v>2.114036</v>
      </c>
      <c r="C180" s="3">
        <v>2.4283899999999998</v>
      </c>
      <c r="E180" s="3">
        <v>1.5475650000000001</v>
      </c>
      <c r="F180" s="3">
        <v>3.482202</v>
      </c>
    </row>
    <row r="181" spans="1:6" x14ac:dyDescent="0.2">
      <c r="A181" s="3">
        <v>5</v>
      </c>
      <c r="B181" s="3">
        <v>7.4842000000000006E-2</v>
      </c>
      <c r="C181" s="3">
        <v>5.1694110000000002</v>
      </c>
      <c r="E181" s="3">
        <v>2.2815270000000001</v>
      </c>
      <c r="F181" s="3">
        <v>2.7894869999999998</v>
      </c>
    </row>
    <row r="182" spans="1:6" x14ac:dyDescent="0.2">
      <c r="A182" s="3">
        <v>6</v>
      </c>
      <c r="B182" s="3">
        <v>0.732043</v>
      </c>
      <c r="C182" s="3">
        <v>2.496661</v>
      </c>
      <c r="E182" s="3">
        <v>0.72698600000000002</v>
      </c>
      <c r="F182" s="3">
        <v>2.2191390000000002</v>
      </c>
    </row>
    <row r="184" spans="1:6" x14ac:dyDescent="0.2">
      <c r="A184" s="3" t="s">
        <v>16</v>
      </c>
      <c r="B184" s="3">
        <v>1.5539653333333334</v>
      </c>
      <c r="C184" s="3">
        <v>4.8539518333333334</v>
      </c>
      <c r="E184" s="3">
        <v>2.2827920000000002</v>
      </c>
      <c r="F184" s="3">
        <v>4.1153597596563847</v>
      </c>
    </row>
    <row r="185" spans="1:6" x14ac:dyDescent="0.2">
      <c r="A185" s="3" t="s">
        <v>66</v>
      </c>
      <c r="B185" s="3">
        <v>1.0097909971715264</v>
      </c>
      <c r="C185" s="3">
        <v>2.2099372845935168</v>
      </c>
      <c r="E185" s="3">
        <v>1.1365775388641113</v>
      </c>
      <c r="F185" s="3">
        <v>3.0500702230007257</v>
      </c>
    </row>
    <row r="186" spans="1:6" x14ac:dyDescent="0.2">
      <c r="A186" s="3" t="s">
        <v>4</v>
      </c>
      <c r="B186" s="3">
        <v>0.41224544832107524</v>
      </c>
      <c r="C186" s="3">
        <v>0.90220311846765489</v>
      </c>
      <c r="E186" s="3">
        <v>0.46400583722089828</v>
      </c>
      <c r="F186" s="3">
        <v>1.2451859543347799</v>
      </c>
    </row>
    <row r="187" spans="1:6" x14ac:dyDescent="0.2">
      <c r="A187" s="3" t="s">
        <v>105</v>
      </c>
      <c r="C187" s="3" t="s">
        <v>112</v>
      </c>
      <c r="F187" s="3" t="s">
        <v>113</v>
      </c>
    </row>
    <row r="189" spans="1:6" x14ac:dyDescent="0.2">
      <c r="A189" s="7" t="s">
        <v>7</v>
      </c>
    </row>
    <row r="190" spans="1:6" x14ac:dyDescent="0.2">
      <c r="A190" s="3" t="s">
        <v>38</v>
      </c>
      <c r="B190" s="3">
        <v>3.4105400000000001</v>
      </c>
      <c r="C190" s="3">
        <v>6.2333170000000004</v>
      </c>
      <c r="E190" s="3">
        <v>0.13678699999999999</v>
      </c>
      <c r="F190" s="3">
        <v>6.4980190000000002</v>
      </c>
    </row>
    <row r="191" spans="1:6" x14ac:dyDescent="0.2">
      <c r="A191" s="3">
        <v>1</v>
      </c>
      <c r="B191" s="3">
        <v>1.6021399999999999</v>
      </c>
      <c r="C191" s="3">
        <v>1.9724649999999999</v>
      </c>
      <c r="E191" s="3">
        <v>0.25348999999999999</v>
      </c>
      <c r="F191" s="3">
        <v>8.1680969999999995</v>
      </c>
    </row>
    <row r="192" spans="1:6" x14ac:dyDescent="0.2">
      <c r="A192" s="3">
        <v>2</v>
      </c>
      <c r="B192" s="3">
        <v>0.81790200000000002</v>
      </c>
      <c r="C192" s="3">
        <v>2.6573720000000001</v>
      </c>
      <c r="E192" s="3">
        <v>3.2265670000000002</v>
      </c>
      <c r="F192" s="3">
        <v>4.993322</v>
      </c>
    </row>
    <row r="193" spans="1:6" x14ac:dyDescent="0.2">
      <c r="A193" s="3">
        <v>3</v>
      </c>
      <c r="B193" s="3">
        <v>1.827663</v>
      </c>
      <c r="C193" s="3">
        <v>2.549121</v>
      </c>
      <c r="E193" s="3">
        <v>4.0278219999999996</v>
      </c>
      <c r="F193" s="3">
        <v>1.337928</v>
      </c>
    </row>
    <row r="194" spans="1:6" x14ac:dyDescent="0.2">
      <c r="A194" s="3">
        <v>4</v>
      </c>
      <c r="B194" s="3">
        <v>0.52123299999999995</v>
      </c>
      <c r="C194" s="3">
        <v>3.5800999999999998</v>
      </c>
      <c r="E194" s="3">
        <v>1.6471819999999999</v>
      </c>
      <c r="F194" s="3">
        <v>1.3103929999999999</v>
      </c>
    </row>
    <row r="195" spans="1:6" x14ac:dyDescent="0.2">
      <c r="A195" s="3">
        <v>5</v>
      </c>
      <c r="B195" s="3">
        <v>0.23488100000000001</v>
      </c>
      <c r="C195" s="3">
        <v>0.97265500000000005</v>
      </c>
      <c r="E195" s="3">
        <v>3.1601650000000001</v>
      </c>
      <c r="F195" s="3">
        <v>7.6500539999999999</v>
      </c>
    </row>
    <row r="196" spans="1:6" x14ac:dyDescent="0.2">
      <c r="A196" s="3">
        <v>6</v>
      </c>
      <c r="B196" s="3">
        <v>0.61727900000000002</v>
      </c>
      <c r="C196" s="3">
        <v>4.0705669999999996</v>
      </c>
      <c r="E196" s="3">
        <v>0.946496</v>
      </c>
      <c r="F196" s="3">
        <v>3.5953919999999999</v>
      </c>
    </row>
    <row r="197" spans="1:6" x14ac:dyDescent="0.2">
      <c r="A197" s="3">
        <v>7</v>
      </c>
      <c r="B197" s="3">
        <v>0.59404400000000002</v>
      </c>
      <c r="C197" s="3">
        <v>7.1846269999999999</v>
      </c>
      <c r="E197" s="3">
        <v>1.6039680000000001</v>
      </c>
      <c r="F197" s="3">
        <v>2.8838569999999999</v>
      </c>
    </row>
    <row r="198" spans="1:6" x14ac:dyDescent="0.2">
      <c r="A198" s="3">
        <v>8</v>
      </c>
      <c r="B198" s="3">
        <v>0.39606400000000003</v>
      </c>
      <c r="C198" s="3">
        <v>5.4206969999999997</v>
      </c>
      <c r="E198" s="3">
        <v>1.377362</v>
      </c>
      <c r="F198" s="3">
        <v>13.00291</v>
      </c>
    </row>
    <row r="199" spans="1:6" x14ac:dyDescent="0.2">
      <c r="A199" s="3">
        <v>9</v>
      </c>
      <c r="B199" s="3">
        <v>1.710105</v>
      </c>
      <c r="C199" s="3">
        <v>11.79185</v>
      </c>
      <c r="E199" s="3">
        <v>0.57052400000000003</v>
      </c>
      <c r="F199" s="3">
        <v>8.4142770000000002</v>
      </c>
    </row>
    <row r="200" spans="1:6" x14ac:dyDescent="0.2">
      <c r="A200" s="3">
        <v>10</v>
      </c>
      <c r="B200" s="3">
        <v>0.89754999999999996</v>
      </c>
      <c r="C200" s="3">
        <v>5.9480370000000002</v>
      </c>
      <c r="E200" s="3">
        <v>0.84880800000000001</v>
      </c>
      <c r="F200" s="3">
        <v>3.3526509999999998</v>
      </c>
    </row>
    <row r="201" spans="1:6" x14ac:dyDescent="0.2">
      <c r="A201" s="3">
        <v>11</v>
      </c>
      <c r="B201" s="3">
        <v>1.980917</v>
      </c>
      <c r="C201" s="3">
        <v>5.1798999999999999</v>
      </c>
      <c r="E201" s="3">
        <v>1.0278799999999999</v>
      </c>
      <c r="F201" s="3">
        <v>4.2134559999999999</v>
      </c>
    </row>
    <row r="202" spans="1:6" x14ac:dyDescent="0.2">
      <c r="A202" s="3">
        <v>12</v>
      </c>
      <c r="B202" s="3">
        <v>1.0158590000000001</v>
      </c>
      <c r="E202" s="3">
        <v>1.165996</v>
      </c>
    </row>
    <row r="203" spans="1:6" x14ac:dyDescent="0.2">
      <c r="A203" s="3">
        <v>13</v>
      </c>
      <c r="B203" s="3">
        <v>2.2292209999999999</v>
      </c>
      <c r="E203" s="3">
        <v>0.82397699999999996</v>
      </c>
    </row>
    <row r="205" spans="1:6" x14ac:dyDescent="0.2">
      <c r="A205" s="3" t="s">
        <v>16</v>
      </c>
      <c r="B205" s="3">
        <v>1.2753855714285716</v>
      </c>
      <c r="C205" s="3">
        <v>4.7967256666666671</v>
      </c>
      <c r="E205" s="3">
        <v>1.4869302857142856</v>
      </c>
      <c r="F205" s="3">
        <v>5.4516963333333335</v>
      </c>
    </row>
    <row r="206" spans="1:6" x14ac:dyDescent="0.2">
      <c r="A206" s="3" t="s">
        <v>66</v>
      </c>
      <c r="B206" s="3">
        <v>0.89048641489734415</v>
      </c>
      <c r="C206" s="3">
        <v>2.9044686965864206</v>
      </c>
      <c r="E206" s="3">
        <v>1.1757200503200274</v>
      </c>
      <c r="F206" s="3">
        <v>3.4293730869454135</v>
      </c>
    </row>
    <row r="207" spans="1:6" x14ac:dyDescent="0.2">
      <c r="A207" s="3" t="s">
        <v>4</v>
      </c>
      <c r="B207" s="3">
        <v>0.23799250515160661</v>
      </c>
      <c r="C207" s="3">
        <v>0.83844789191350577</v>
      </c>
      <c r="E207" s="3">
        <v>0.31422440078986863</v>
      </c>
      <c r="F207" s="3">
        <v>0.98997473744979625</v>
      </c>
    </row>
    <row r="208" spans="1:6" x14ac:dyDescent="0.2">
      <c r="A208" s="3" t="s">
        <v>105</v>
      </c>
      <c r="C208" s="3" t="s">
        <v>110</v>
      </c>
      <c r="F208" s="3" t="s">
        <v>111</v>
      </c>
    </row>
    <row r="210" spans="1:6" x14ac:dyDescent="0.2">
      <c r="A210" s="7" t="s">
        <v>8</v>
      </c>
    </row>
    <row r="211" spans="1:6" x14ac:dyDescent="0.2">
      <c r="A211" s="3" t="s">
        <v>38</v>
      </c>
    </row>
    <row r="212" spans="1:6" x14ac:dyDescent="0.2">
      <c r="A212" s="3">
        <v>1</v>
      </c>
      <c r="B212" s="3">
        <v>0.37414399999999998</v>
      </c>
      <c r="C212" s="3">
        <v>0.59943100000000005</v>
      </c>
      <c r="E212" s="3">
        <v>0.76401200000000002</v>
      </c>
      <c r="F212" s="3">
        <v>1.496577</v>
      </c>
    </row>
    <row r="213" spans="1:6" x14ac:dyDescent="0.2">
      <c r="A213" s="3">
        <v>2</v>
      </c>
      <c r="B213" s="3">
        <v>0.42977900000000002</v>
      </c>
      <c r="C213" s="3">
        <v>0.98055199999999998</v>
      </c>
      <c r="E213" s="3">
        <v>0.88372300000000004</v>
      </c>
      <c r="F213" s="3">
        <v>0.65142299999999997</v>
      </c>
    </row>
    <row r="214" spans="1:6" x14ac:dyDescent="0.2">
      <c r="A214" s="3">
        <v>3</v>
      </c>
      <c r="B214" s="3">
        <v>1.5386519999999999</v>
      </c>
      <c r="C214" s="3">
        <v>2.9113060000000002</v>
      </c>
      <c r="E214" s="3">
        <v>0.31900800000000001</v>
      </c>
      <c r="F214" s="3">
        <v>3.762435</v>
      </c>
    </row>
    <row r="215" spans="1:6" x14ac:dyDescent="0.2">
      <c r="A215" s="3">
        <v>4</v>
      </c>
      <c r="B215" s="3">
        <v>1.465778</v>
      </c>
      <c r="C215" s="3">
        <v>2.7734209999999999</v>
      </c>
      <c r="E215" s="3">
        <v>0.21940499999999999</v>
      </c>
      <c r="F215" s="3">
        <v>2.300052</v>
      </c>
    </row>
    <row r="216" spans="1:6" x14ac:dyDescent="0.2">
      <c r="A216" s="3">
        <v>5</v>
      </c>
      <c r="B216" s="3">
        <v>1.517469</v>
      </c>
      <c r="C216" s="3">
        <v>3.0987079999999998</v>
      </c>
      <c r="E216" s="3">
        <v>1.4256960000000001</v>
      </c>
      <c r="F216" s="3">
        <v>2.4311970000000001</v>
      </c>
    </row>
    <row r="217" spans="1:6" x14ac:dyDescent="0.2">
      <c r="A217" s="3">
        <v>6</v>
      </c>
      <c r="B217" s="3">
        <v>1.8171360000000001</v>
      </c>
      <c r="C217" s="3">
        <v>2.8712260000000001</v>
      </c>
      <c r="E217" s="3">
        <v>0.98737299999999995</v>
      </c>
      <c r="F217" s="3">
        <v>2.6975820000000001</v>
      </c>
    </row>
    <row r="218" spans="1:6" x14ac:dyDescent="0.2">
      <c r="A218" s="3">
        <v>7</v>
      </c>
      <c r="B218" s="3">
        <v>1.557507</v>
      </c>
      <c r="C218" s="3">
        <v>4.5900169999999996</v>
      </c>
      <c r="E218" s="3">
        <v>0.60469300000000004</v>
      </c>
      <c r="F218" s="3">
        <v>2.866568</v>
      </c>
    </row>
    <row r="219" spans="1:6" x14ac:dyDescent="0.2">
      <c r="A219" s="3">
        <v>8</v>
      </c>
      <c r="B219" s="3">
        <v>0.87282199999999999</v>
      </c>
      <c r="C219" s="3">
        <v>3.066379</v>
      </c>
      <c r="E219" s="3">
        <v>0.84400399999999998</v>
      </c>
      <c r="F219" s="3">
        <v>2.3515030000000001</v>
      </c>
    </row>
    <row r="220" spans="1:6" x14ac:dyDescent="0.2">
      <c r="A220" s="3">
        <v>9</v>
      </c>
      <c r="B220" s="3">
        <v>1.1875100000000001</v>
      </c>
      <c r="C220" s="3">
        <v>1.7161459999999999</v>
      </c>
      <c r="E220" s="3">
        <v>1.3546579999999999</v>
      </c>
      <c r="F220" s="3">
        <v>2.879772</v>
      </c>
    </row>
    <row r="221" spans="1:6" x14ac:dyDescent="0.2">
      <c r="A221" s="3">
        <v>10</v>
      </c>
      <c r="B221" s="3">
        <v>0.91524799999999995</v>
      </c>
      <c r="C221" s="3">
        <v>2.3746079999999998</v>
      </c>
      <c r="E221" s="3">
        <v>0.91935500000000003</v>
      </c>
      <c r="F221" s="3">
        <v>2.1253160000000002</v>
      </c>
    </row>
    <row r="222" spans="1:6" x14ac:dyDescent="0.2">
      <c r="A222" s="3">
        <v>11</v>
      </c>
      <c r="B222" s="3">
        <v>0.766706</v>
      </c>
      <c r="C222" s="3">
        <v>3.617353</v>
      </c>
      <c r="E222" s="3">
        <v>0.98151999999999995</v>
      </c>
      <c r="F222" s="3">
        <v>2.0684719999999999</v>
      </c>
    </row>
    <row r="223" spans="1:6" x14ac:dyDescent="0.2">
      <c r="A223" s="3">
        <v>12</v>
      </c>
      <c r="B223" s="3">
        <v>1.265568</v>
      </c>
      <c r="C223" s="3">
        <v>2.7433689999999999</v>
      </c>
      <c r="E223" s="3">
        <v>1.1882710000000001</v>
      </c>
      <c r="F223" s="3">
        <v>1.9418040000000001</v>
      </c>
    </row>
    <row r="224" spans="1:6" x14ac:dyDescent="0.2">
      <c r="A224" s="3">
        <v>13</v>
      </c>
      <c r="B224" s="3">
        <v>0.74979099999999999</v>
      </c>
      <c r="C224" s="3">
        <v>1.672509</v>
      </c>
      <c r="E224" s="3">
        <v>1.2040439999999999</v>
      </c>
      <c r="F224" s="3">
        <v>2.5333549999999998</v>
      </c>
    </row>
    <row r="225" spans="1:6" x14ac:dyDescent="0.2">
      <c r="A225" s="3">
        <v>14</v>
      </c>
      <c r="B225" s="3">
        <v>0.93027899999999997</v>
      </c>
      <c r="C225" s="3">
        <v>5.9454710000000004</v>
      </c>
      <c r="E225" s="3">
        <v>1.1203419999999999</v>
      </c>
      <c r="F225" s="3">
        <v>3.0060060000000002</v>
      </c>
    </row>
    <row r="226" spans="1:6" x14ac:dyDescent="0.2">
      <c r="A226" s="3">
        <v>15</v>
      </c>
      <c r="F226" s="3">
        <v>2.2260460000000002</v>
      </c>
    </row>
    <row r="227" spans="1:6" x14ac:dyDescent="0.2">
      <c r="A227" s="3">
        <v>16</v>
      </c>
      <c r="F227" s="3">
        <v>2.028591</v>
      </c>
    </row>
    <row r="229" spans="1:6" x14ac:dyDescent="0.2">
      <c r="A229" s="3" t="s">
        <v>16</v>
      </c>
      <c r="B229" s="3">
        <v>1.0991706428571428</v>
      </c>
      <c r="C229" s="3">
        <v>2.7828925714285715</v>
      </c>
      <c r="E229" s="3">
        <v>0.91543599999999992</v>
      </c>
      <c r="F229" s="3">
        <v>2.3354186875000003</v>
      </c>
    </row>
    <row r="230" spans="1:6" x14ac:dyDescent="0.2">
      <c r="A230" s="3" t="s">
        <v>66</v>
      </c>
      <c r="B230" s="3">
        <v>0.44579143430318852</v>
      </c>
      <c r="C230" s="3">
        <v>1.3790606048687197</v>
      </c>
      <c r="E230" s="3">
        <v>0.35391685237746101</v>
      </c>
      <c r="F230" s="3">
        <v>0.69096385456179632</v>
      </c>
    </row>
    <row r="231" spans="1:6" x14ac:dyDescent="0.2">
      <c r="A231" s="3" t="s">
        <v>4</v>
      </c>
      <c r="B231" s="3">
        <v>0.11914277236579111</v>
      </c>
      <c r="C231" s="3">
        <v>0.36856944992971319</v>
      </c>
      <c r="E231" s="3">
        <v>9.45882575001364E-2</v>
      </c>
      <c r="F231" s="3">
        <v>0.17274096364044908</v>
      </c>
    </row>
    <row r="232" spans="1:6" x14ac:dyDescent="0.2">
      <c r="A232" s="3" t="s">
        <v>105</v>
      </c>
      <c r="C232" s="3" t="s">
        <v>98</v>
      </c>
      <c r="F232" s="3" t="s">
        <v>98</v>
      </c>
    </row>
    <row r="234" spans="1:6" x14ac:dyDescent="0.2">
      <c r="A234" s="7" t="s">
        <v>9</v>
      </c>
    </row>
    <row r="235" spans="1:6" x14ac:dyDescent="0.2">
      <c r="A235" s="3" t="s">
        <v>38</v>
      </c>
    </row>
    <row r="236" spans="1:6" x14ac:dyDescent="0.2">
      <c r="A236" s="3">
        <v>1</v>
      </c>
      <c r="B236" s="3">
        <v>0.32234299999999999</v>
      </c>
      <c r="C236" s="3">
        <v>0.360149</v>
      </c>
      <c r="E236" s="3">
        <v>0.83895600000000004</v>
      </c>
      <c r="F236" s="3">
        <v>4.1315030000000004</v>
      </c>
    </row>
    <row r="237" spans="1:6" x14ac:dyDescent="0.2">
      <c r="A237" s="3">
        <v>2</v>
      </c>
      <c r="B237" s="3">
        <v>0.31790499999999999</v>
      </c>
      <c r="C237" s="3">
        <v>0.53095700000000001</v>
      </c>
      <c r="E237" s="3">
        <v>1.099362</v>
      </c>
      <c r="F237" s="3">
        <v>3.3096220000000001</v>
      </c>
    </row>
    <row r="238" spans="1:6" x14ac:dyDescent="0.2">
      <c r="A238" s="3">
        <v>3</v>
      </c>
      <c r="B238" s="3">
        <v>1.785919</v>
      </c>
      <c r="C238" s="3">
        <v>4.2771999999999997</v>
      </c>
      <c r="E238" s="3">
        <v>0.23111200000000001</v>
      </c>
      <c r="F238" s="3">
        <v>2.3565339999999999</v>
      </c>
    </row>
    <row r="239" spans="1:6" x14ac:dyDescent="0.2">
      <c r="A239" s="3">
        <v>4</v>
      </c>
      <c r="B239" s="3">
        <v>1.3441240000000001</v>
      </c>
      <c r="C239" s="3">
        <v>4.4898480000000003</v>
      </c>
      <c r="E239" s="3">
        <v>0.17883099999999999</v>
      </c>
      <c r="F239" s="3">
        <v>4.2183149999999996</v>
      </c>
    </row>
    <row r="240" spans="1:6" x14ac:dyDescent="0.2">
      <c r="A240" s="3">
        <v>5</v>
      </c>
      <c r="B240" s="3">
        <v>1.823445</v>
      </c>
      <c r="C240" s="3">
        <v>6.6652849999999999</v>
      </c>
      <c r="E240" s="3">
        <v>0.91172200000000003</v>
      </c>
      <c r="F240" s="3">
        <v>2.4708410000000001</v>
      </c>
    </row>
    <row r="241" spans="1:6" x14ac:dyDescent="0.2">
      <c r="A241" s="3">
        <v>6</v>
      </c>
      <c r="B241" s="3">
        <v>2.2294170000000002</v>
      </c>
      <c r="C241" s="3">
        <v>4.8455709999999996</v>
      </c>
      <c r="E241" s="3">
        <v>1.0692999999999999</v>
      </c>
      <c r="F241" s="3">
        <v>2.1063010000000002</v>
      </c>
    </row>
    <row r="242" spans="1:6" x14ac:dyDescent="0.2">
      <c r="A242" s="3">
        <v>7</v>
      </c>
      <c r="B242" s="3">
        <v>1.698798</v>
      </c>
      <c r="C242" s="3">
        <v>7.049347</v>
      </c>
      <c r="E242" s="3">
        <v>0.54644599999999999</v>
      </c>
      <c r="F242" s="3">
        <v>3.1757270000000002</v>
      </c>
    </row>
    <row r="243" spans="1:6" x14ac:dyDescent="0.2">
      <c r="A243" s="3">
        <v>8</v>
      </c>
      <c r="B243" s="3">
        <v>0.70011400000000001</v>
      </c>
      <c r="C243" s="3">
        <v>3.2414369999999999</v>
      </c>
      <c r="E243" s="3">
        <v>0.95665100000000003</v>
      </c>
      <c r="F243" s="3">
        <v>1.763088</v>
      </c>
    </row>
    <row r="244" spans="1:6" x14ac:dyDescent="0.2">
      <c r="A244" s="3">
        <v>9</v>
      </c>
      <c r="B244" s="3">
        <v>0.89043799999999995</v>
      </c>
      <c r="C244" s="3">
        <v>1.09484</v>
      </c>
      <c r="E244" s="3">
        <v>1.119391</v>
      </c>
      <c r="F244" s="3">
        <v>1.704485</v>
      </c>
    </row>
    <row r="245" spans="1:6" x14ac:dyDescent="0.2">
      <c r="A245" s="3">
        <v>10</v>
      </c>
      <c r="B245" s="3">
        <v>1.0583009999999999</v>
      </c>
      <c r="C245" s="3">
        <v>2.9034840000000002</v>
      </c>
      <c r="E245" s="3">
        <v>1.0353589999999999</v>
      </c>
      <c r="F245" s="3">
        <v>1.6520220000000001</v>
      </c>
    </row>
    <row r="246" spans="1:6" x14ac:dyDescent="0.2">
      <c r="A246" s="3">
        <v>11</v>
      </c>
      <c r="B246" s="3">
        <v>0.76478500000000005</v>
      </c>
      <c r="C246" s="3">
        <v>4.4232480000000001</v>
      </c>
      <c r="E246" s="3">
        <v>0.99670899999999996</v>
      </c>
      <c r="F246" s="3">
        <v>2.6372930000000001</v>
      </c>
    </row>
    <row r="247" spans="1:6" x14ac:dyDescent="0.2">
      <c r="A247" s="3">
        <v>12</v>
      </c>
      <c r="B247" s="3">
        <v>1.4230659999999999</v>
      </c>
      <c r="C247" s="3">
        <v>3.9555479999999998</v>
      </c>
      <c r="E247" s="3">
        <v>1.286152</v>
      </c>
      <c r="F247" s="3">
        <v>2.4182429999999999</v>
      </c>
    </row>
    <row r="248" spans="1:6" x14ac:dyDescent="0.2">
      <c r="A248" s="3">
        <v>13</v>
      </c>
      <c r="B248" s="3">
        <v>0.77427599999999996</v>
      </c>
      <c r="C248" s="3">
        <v>4.6871530000000003</v>
      </c>
      <c r="E248" s="3">
        <v>1.287555</v>
      </c>
      <c r="F248" s="3">
        <v>2.4173580000000001</v>
      </c>
    </row>
    <row r="249" spans="1:6" x14ac:dyDescent="0.2">
      <c r="A249" s="3">
        <v>14</v>
      </c>
      <c r="B249" s="3">
        <v>1.058805</v>
      </c>
      <c r="C249" s="3">
        <v>9.0800590000000003</v>
      </c>
      <c r="F249" s="3">
        <v>2.2896239999999999</v>
      </c>
    </row>
    <row r="251" spans="1:6" x14ac:dyDescent="0.2">
      <c r="A251" s="3" t="s">
        <v>16</v>
      </c>
      <c r="B251" s="3">
        <v>1.1565525714285714</v>
      </c>
      <c r="C251" s="3">
        <v>4.1145804285714282</v>
      </c>
      <c r="E251" s="3">
        <v>0.88904199999999989</v>
      </c>
      <c r="F251" s="3">
        <v>2.6179254285714291</v>
      </c>
    </row>
    <row r="252" spans="1:6" x14ac:dyDescent="0.2">
      <c r="A252" s="3" t="s">
        <v>66</v>
      </c>
      <c r="B252" s="3">
        <v>0.58106943229104147</v>
      </c>
      <c r="C252" s="3">
        <v>2.4684319064444602</v>
      </c>
      <c r="E252" s="3">
        <v>0.35841496628977448</v>
      </c>
      <c r="F252" s="3">
        <v>0.81711578243343153</v>
      </c>
    </row>
    <row r="253" spans="1:6" x14ac:dyDescent="0.2">
      <c r="A253" s="3" t="s">
        <v>4</v>
      </c>
      <c r="B253" s="3">
        <v>0.15529733811145113</v>
      </c>
      <c r="C253" s="3">
        <v>0.65971617689259976</v>
      </c>
      <c r="E253" s="3">
        <v>9.9406426065498404E-2</v>
      </c>
      <c r="F253" s="3">
        <v>0.21838337879940128</v>
      </c>
    </row>
    <row r="254" spans="1:6" x14ac:dyDescent="0.2">
      <c r="A254" s="3" t="s">
        <v>105</v>
      </c>
      <c r="C254" s="3" t="s">
        <v>98</v>
      </c>
      <c r="F254" s="3" t="s">
        <v>107</v>
      </c>
    </row>
    <row r="256" spans="1:6" x14ac:dyDescent="0.2">
      <c r="A256" s="7" t="s">
        <v>10</v>
      </c>
    </row>
    <row r="257" spans="1:6" x14ac:dyDescent="0.2">
      <c r="A257" s="3" t="s">
        <v>38</v>
      </c>
    </row>
    <row r="258" spans="1:6" x14ac:dyDescent="0.2">
      <c r="A258" s="3">
        <v>1</v>
      </c>
      <c r="B258" s="3">
        <v>0.13000700000000001</v>
      </c>
      <c r="C258" s="3">
        <v>4.3369070000000001</v>
      </c>
      <c r="E258" s="3">
        <v>0.42829200000000001</v>
      </c>
      <c r="F258" s="3">
        <v>4.4280350000000004</v>
      </c>
    </row>
    <row r="259" spans="1:6" x14ac:dyDescent="0.2">
      <c r="A259" s="3">
        <v>2</v>
      </c>
      <c r="B259" s="3">
        <v>0.119631</v>
      </c>
      <c r="C259" s="3">
        <v>8.0714980000000001</v>
      </c>
      <c r="E259" s="3">
        <v>0.16117100000000001</v>
      </c>
      <c r="F259" s="3">
        <v>4.1767750000000001</v>
      </c>
    </row>
    <row r="260" spans="1:6" x14ac:dyDescent="0.2">
      <c r="A260" s="3">
        <v>3</v>
      </c>
      <c r="B260" s="3">
        <v>2.4227850000000002</v>
      </c>
      <c r="C260" s="3">
        <v>2.5456669999999999</v>
      </c>
      <c r="E260" s="3">
        <v>0.23391600000000001</v>
      </c>
      <c r="F260" s="3">
        <v>5.8590450000000001</v>
      </c>
    </row>
    <row r="261" spans="1:6" x14ac:dyDescent="0.2">
      <c r="A261" s="3">
        <v>4</v>
      </c>
      <c r="B261" s="3">
        <v>0.43127100000000002</v>
      </c>
      <c r="C261" s="3">
        <v>2.765733</v>
      </c>
      <c r="E261" s="3">
        <v>0.475796</v>
      </c>
      <c r="F261" s="3">
        <v>3.5658609999999999</v>
      </c>
    </row>
    <row r="262" spans="1:6" x14ac:dyDescent="0.2">
      <c r="A262" s="3">
        <v>5</v>
      </c>
      <c r="B262" s="3">
        <v>0.270426</v>
      </c>
      <c r="C262" s="3">
        <v>3.8756590000000002</v>
      </c>
      <c r="E262" s="3">
        <v>1.4385030000000001</v>
      </c>
      <c r="F262" s="3">
        <v>5.5207449999999998</v>
      </c>
    </row>
    <row r="263" spans="1:6" x14ac:dyDescent="0.2">
      <c r="A263" s="3">
        <v>6</v>
      </c>
      <c r="B263" s="3">
        <v>0.27272999999999997</v>
      </c>
      <c r="C263" s="3">
        <v>1.855416</v>
      </c>
      <c r="E263" s="3">
        <v>2.0222479999999998</v>
      </c>
      <c r="F263" s="3">
        <v>6.9098839999999999</v>
      </c>
    </row>
    <row r="264" spans="1:6" x14ac:dyDescent="0.2">
      <c r="A264" s="3">
        <v>7</v>
      </c>
      <c r="B264" s="3">
        <v>0.972773</v>
      </c>
      <c r="E264" s="3">
        <v>1.979087</v>
      </c>
    </row>
    <row r="265" spans="1:6" x14ac:dyDescent="0.2">
      <c r="A265" s="3">
        <v>8</v>
      </c>
      <c r="B265" s="3">
        <v>2.9395920000000002</v>
      </c>
      <c r="E265" s="3">
        <v>1.560665</v>
      </c>
    </row>
    <row r="266" spans="1:6" x14ac:dyDescent="0.2">
      <c r="A266" s="3">
        <v>9</v>
      </c>
      <c r="B266" s="3">
        <v>1.8303830000000001</v>
      </c>
    </row>
    <row r="267" spans="1:6" x14ac:dyDescent="0.2">
      <c r="A267" s="3">
        <v>10</v>
      </c>
      <c r="B267" s="3">
        <v>2.590462</v>
      </c>
    </row>
    <row r="269" spans="1:6" x14ac:dyDescent="0.2">
      <c r="A269" s="3" t="s">
        <v>16</v>
      </c>
      <c r="B269" s="3">
        <v>1.1980060000000001</v>
      </c>
      <c r="C269" s="3">
        <v>3.9084799999999995</v>
      </c>
      <c r="E269" s="3">
        <v>1.03745975</v>
      </c>
      <c r="F269" s="3">
        <v>5.0767241666666658</v>
      </c>
    </row>
    <row r="270" spans="1:6" x14ac:dyDescent="0.2">
      <c r="A270" s="3" t="s">
        <v>66</v>
      </c>
      <c r="B270" s="3">
        <v>1.1318964949744006</v>
      </c>
      <c r="C270" s="3">
        <v>2.2313022004097975</v>
      </c>
      <c r="E270" s="3">
        <v>0.79202861100228827</v>
      </c>
      <c r="F270" s="3">
        <v>1.2396022755039506</v>
      </c>
    </row>
    <row r="271" spans="1:6" x14ac:dyDescent="0.2">
      <c r="A271" s="3" t="s">
        <v>4</v>
      </c>
      <c r="B271" s="3">
        <v>0.35793709996804368</v>
      </c>
      <c r="C271" s="3">
        <v>0.91092530882555578</v>
      </c>
      <c r="E271" s="3">
        <v>0.28002440086674008</v>
      </c>
      <c r="F271" s="3">
        <v>0.50606550982960241</v>
      </c>
    </row>
    <row r="272" spans="1:6" x14ac:dyDescent="0.2">
      <c r="A272" s="3" t="s">
        <v>105</v>
      </c>
      <c r="C272" s="3" t="s">
        <v>109</v>
      </c>
      <c r="F272" s="3" t="s">
        <v>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opLeftCell="A31" workbookViewId="0">
      <selection activeCell="I44" sqref="I44"/>
    </sheetView>
  </sheetViews>
  <sheetFormatPr defaultRowHeight="14.25" x14ac:dyDescent="0.2"/>
  <cols>
    <col min="1" max="1" width="34.140625" style="27" customWidth="1"/>
    <col min="2" max="2" width="11.85546875" style="9" customWidth="1"/>
    <col min="3" max="3" width="9.140625" style="9"/>
    <col min="4" max="4" width="17" style="9" customWidth="1"/>
    <col min="5" max="5" width="16.5703125" style="9" customWidth="1"/>
    <col min="6" max="6" width="9.140625" style="9"/>
    <col min="7" max="7" width="12.85546875" style="9" customWidth="1"/>
    <col min="8" max="8" width="17.28515625" style="9" customWidth="1"/>
    <col min="9" max="9" width="18.85546875" style="9" customWidth="1"/>
    <col min="10" max="16" width="9.140625" style="9"/>
    <col min="17" max="17" width="19.85546875" style="9" customWidth="1"/>
    <col min="18" max="18" width="26" style="9" customWidth="1"/>
    <col min="19" max="19" width="41" style="9" customWidth="1"/>
    <col min="20" max="20" width="17.42578125" style="3" customWidth="1"/>
    <col min="21" max="23" width="9.140625" style="3"/>
    <col min="24" max="24" width="16" style="3" customWidth="1"/>
    <col min="25" max="16384" width="9.140625" style="3"/>
  </cols>
  <sheetData>
    <row r="1" spans="1:11" ht="15" x14ac:dyDescent="0.25">
      <c r="A1" s="26" t="s">
        <v>44</v>
      </c>
    </row>
    <row r="3" spans="1:11" ht="15" x14ac:dyDescent="0.25">
      <c r="B3" s="18"/>
      <c r="C3" s="19"/>
      <c r="D3" s="19" t="s">
        <v>73</v>
      </c>
      <c r="E3" s="18"/>
      <c r="F3" s="18"/>
      <c r="G3" s="18"/>
    </row>
    <row r="4" spans="1:11" ht="15" x14ac:dyDescent="0.25">
      <c r="B4" s="12" t="s">
        <v>45</v>
      </c>
    </row>
    <row r="5" spans="1:11" x14ac:dyDescent="0.2">
      <c r="A5" s="27" t="s">
        <v>38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I5" s="9" t="s">
        <v>16</v>
      </c>
      <c r="J5" s="9" t="s">
        <v>66</v>
      </c>
      <c r="K5" s="9" t="s">
        <v>4</v>
      </c>
    </row>
    <row r="6" spans="1:11" x14ac:dyDescent="0.2">
      <c r="A6" s="4" t="s">
        <v>24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I6" s="9">
        <f>AVERAGE(B6:G6)</f>
        <v>0</v>
      </c>
      <c r="J6" s="9">
        <f>STDEV(B6:G6)</f>
        <v>0</v>
      </c>
      <c r="K6" s="9">
        <f>J6/SQRT(6)</f>
        <v>0</v>
      </c>
    </row>
    <row r="7" spans="1:11" x14ac:dyDescent="0.2">
      <c r="A7" s="4" t="s">
        <v>29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I7" s="9">
        <f>AVERAGE(B7:G7)</f>
        <v>0</v>
      </c>
      <c r="J7" s="9">
        <f>STDEV(B7:G7)</f>
        <v>0</v>
      </c>
      <c r="K7" s="9">
        <f t="shared" ref="K7:K9" si="0">J7/SQRT(6)</f>
        <v>0</v>
      </c>
    </row>
    <row r="8" spans="1:11" x14ac:dyDescent="0.2">
      <c r="A8" s="4" t="s">
        <v>30</v>
      </c>
      <c r="B8" s="16">
        <v>84736</v>
      </c>
      <c r="C8" s="16">
        <v>178907</v>
      </c>
      <c r="D8" s="16">
        <v>72936</v>
      </c>
      <c r="E8" s="16">
        <v>134088</v>
      </c>
      <c r="F8" s="16">
        <v>183030</v>
      </c>
      <c r="G8" s="16">
        <v>199620</v>
      </c>
      <c r="I8" s="9">
        <f>AVERAGE(B8:G8)</f>
        <v>142219.5</v>
      </c>
      <c r="J8" s="9">
        <f>STDEV(B8:G8)</f>
        <v>53808.855039853799</v>
      </c>
      <c r="K8" s="9">
        <f t="shared" si="0"/>
        <v>21967.373081838134</v>
      </c>
    </row>
    <row r="9" spans="1:11" x14ac:dyDescent="0.2">
      <c r="A9" s="4" t="s">
        <v>25</v>
      </c>
      <c r="B9" s="16">
        <v>287273</v>
      </c>
      <c r="C9" s="16">
        <v>408535</v>
      </c>
      <c r="D9" s="16">
        <v>200577</v>
      </c>
      <c r="E9" s="16">
        <v>376510</v>
      </c>
      <c r="F9" s="16">
        <v>357815</v>
      </c>
      <c r="G9" s="16">
        <v>603404</v>
      </c>
      <c r="I9" s="9">
        <f>AVERAGE(B9:G9)</f>
        <v>372352.33333333331</v>
      </c>
      <c r="J9" s="9">
        <f>STDEV(B9:G9)</f>
        <v>135401.57782783284</v>
      </c>
      <c r="K9" s="9">
        <f t="shared" si="0"/>
        <v>55277.462674322458</v>
      </c>
    </row>
    <row r="12" spans="1:11" ht="15" x14ac:dyDescent="0.25">
      <c r="B12" s="18"/>
      <c r="C12" s="19"/>
      <c r="D12" s="19" t="s">
        <v>73</v>
      </c>
      <c r="E12" s="18"/>
      <c r="F12" s="18"/>
      <c r="G12" s="18"/>
    </row>
    <row r="13" spans="1:11" ht="15" x14ac:dyDescent="0.25">
      <c r="B13" s="12" t="s">
        <v>68</v>
      </c>
    </row>
    <row r="14" spans="1:11" x14ac:dyDescent="0.2">
      <c r="A14" s="4" t="s">
        <v>24</v>
      </c>
      <c r="B14" s="16">
        <v>45825</v>
      </c>
      <c r="C14" s="16">
        <v>27890</v>
      </c>
      <c r="D14" s="16">
        <v>45552</v>
      </c>
      <c r="E14" s="16">
        <v>46022</v>
      </c>
      <c r="F14" s="16">
        <v>42638</v>
      </c>
      <c r="G14" s="16">
        <v>38666</v>
      </c>
      <c r="I14" s="9">
        <f>AVERAGE(B14:G14)</f>
        <v>41098.833333333336</v>
      </c>
      <c r="J14" s="9">
        <f>STDEV(B14:G14)</f>
        <v>7059.262069555627</v>
      </c>
      <c r="K14" s="9">
        <f>J14/SQRT(6)</f>
        <v>2881.9316718324767</v>
      </c>
    </row>
    <row r="15" spans="1:11" x14ac:dyDescent="0.2">
      <c r="A15" s="4" t="s">
        <v>29</v>
      </c>
      <c r="B15" s="16">
        <v>32017</v>
      </c>
      <c r="C15" s="16">
        <v>25471</v>
      </c>
      <c r="D15" s="16">
        <v>18423</v>
      </c>
      <c r="E15" s="16">
        <v>37595</v>
      </c>
      <c r="F15" s="16">
        <v>24402</v>
      </c>
      <c r="G15" s="16">
        <v>50454</v>
      </c>
      <c r="I15" s="9">
        <f>AVERAGE(B15:G15)</f>
        <v>31393.666666666668</v>
      </c>
      <c r="J15" s="9">
        <f>STDEV(B15:G15)</f>
        <v>11439.763663059941</v>
      </c>
      <c r="K15" s="9">
        <f>J15/SQRT(6)</f>
        <v>4670.263958754841</v>
      </c>
    </row>
    <row r="16" spans="1:11" x14ac:dyDescent="0.2">
      <c r="A16" s="4" t="s">
        <v>30</v>
      </c>
      <c r="B16" s="16">
        <v>3479423</v>
      </c>
      <c r="C16" s="16">
        <v>3405916</v>
      </c>
      <c r="D16" s="16">
        <v>2263313</v>
      </c>
      <c r="E16" s="16">
        <v>2907721</v>
      </c>
      <c r="F16" s="16">
        <v>3071065</v>
      </c>
      <c r="G16" s="16">
        <v>3903599</v>
      </c>
      <c r="I16" s="9">
        <f>AVERAGE(B16:G16)</f>
        <v>3171839.5</v>
      </c>
      <c r="J16" s="9">
        <f>STDEV(B16:G16)</f>
        <v>563951.3926322906</v>
      </c>
      <c r="K16" s="9">
        <f>J16/SQRT(6)</f>
        <v>230232.19194684745</v>
      </c>
    </row>
    <row r="17" spans="1:26" x14ac:dyDescent="0.2">
      <c r="A17" s="4" t="s">
        <v>25</v>
      </c>
      <c r="B17" s="16">
        <v>8679511</v>
      </c>
      <c r="C17" s="16">
        <v>6738526</v>
      </c>
      <c r="D17" s="16">
        <v>6799408</v>
      </c>
      <c r="E17" s="16">
        <v>6708858</v>
      </c>
      <c r="F17" s="16">
        <v>5958894</v>
      </c>
      <c r="G17" s="16">
        <v>8705005</v>
      </c>
      <c r="I17" s="9">
        <f>AVERAGE(B17:G17)</f>
        <v>7265033.666666667</v>
      </c>
      <c r="J17" s="9">
        <f>STDEV(B17:G17)</f>
        <v>1147485.3683498811</v>
      </c>
      <c r="K17" s="9">
        <f>J17/SQRT(6)</f>
        <v>468458.93996113515</v>
      </c>
    </row>
    <row r="21" spans="1:26" ht="15" x14ac:dyDescent="0.25">
      <c r="A21" s="26" t="s">
        <v>46</v>
      </c>
    </row>
    <row r="24" spans="1:26" ht="15" x14ac:dyDescent="0.25">
      <c r="B24" s="19"/>
      <c r="C24" s="19"/>
      <c r="D24" s="19"/>
      <c r="E24" s="19" t="s">
        <v>79</v>
      </c>
      <c r="F24" s="19"/>
      <c r="G24" s="19"/>
      <c r="H24" s="19"/>
      <c r="I24" s="19"/>
    </row>
    <row r="25" spans="1:26" x14ac:dyDescent="0.2">
      <c r="U25" s="9"/>
    </row>
    <row r="26" spans="1:26" ht="15" x14ac:dyDescent="0.25">
      <c r="B26" s="11"/>
      <c r="C26" s="12" t="s">
        <v>36</v>
      </c>
      <c r="G26" s="13" t="s">
        <v>37</v>
      </c>
      <c r="U26" s="9"/>
    </row>
    <row r="27" spans="1:26" x14ac:dyDescent="0.2">
      <c r="B27" s="9" t="s">
        <v>38</v>
      </c>
      <c r="C27" s="9" t="s">
        <v>15</v>
      </c>
      <c r="D27" s="9" t="s">
        <v>45</v>
      </c>
      <c r="E27" s="9" t="s">
        <v>47</v>
      </c>
      <c r="G27" s="9" t="s">
        <v>15</v>
      </c>
      <c r="H27" s="9" t="s">
        <v>45</v>
      </c>
      <c r="I27" s="9" t="s">
        <v>47</v>
      </c>
      <c r="U27" s="29"/>
      <c r="V27" s="28"/>
      <c r="W27" s="28"/>
      <c r="X27" s="28"/>
      <c r="Y27" s="28"/>
      <c r="Z27" s="28"/>
    </row>
    <row r="28" spans="1:26" x14ac:dyDescent="0.2">
      <c r="B28" s="9">
        <v>1</v>
      </c>
      <c r="C28" s="9">
        <v>3</v>
      </c>
      <c r="D28" s="9">
        <v>0</v>
      </c>
      <c r="E28" s="9">
        <v>3</v>
      </c>
      <c r="G28" s="9">
        <v>5</v>
      </c>
      <c r="H28" s="9">
        <v>10</v>
      </c>
      <c r="I28" s="9">
        <v>2</v>
      </c>
      <c r="U28" s="29"/>
      <c r="V28" s="28"/>
      <c r="W28" s="28"/>
      <c r="X28" s="28"/>
      <c r="Y28" s="28"/>
      <c r="Z28" s="28"/>
    </row>
    <row r="29" spans="1:26" x14ac:dyDescent="0.2">
      <c r="B29" s="9">
        <v>2</v>
      </c>
      <c r="C29" s="9">
        <v>8</v>
      </c>
      <c r="D29" s="9">
        <v>1</v>
      </c>
      <c r="E29" s="9">
        <v>2</v>
      </c>
      <c r="G29" s="9">
        <v>2</v>
      </c>
      <c r="H29" s="9">
        <v>4</v>
      </c>
      <c r="I29" s="9">
        <v>3</v>
      </c>
      <c r="U29" s="29"/>
      <c r="V29" s="28"/>
      <c r="W29" s="28"/>
      <c r="X29" s="28"/>
      <c r="Y29" s="28"/>
      <c r="Z29" s="28"/>
    </row>
    <row r="30" spans="1:26" x14ac:dyDescent="0.2">
      <c r="B30" s="9">
        <v>3</v>
      </c>
      <c r="C30" s="9">
        <v>4</v>
      </c>
      <c r="D30" s="9">
        <v>3</v>
      </c>
      <c r="E30" s="9">
        <v>6</v>
      </c>
      <c r="G30" s="9">
        <v>0</v>
      </c>
      <c r="H30" s="9">
        <v>8</v>
      </c>
      <c r="I30" s="9">
        <v>7</v>
      </c>
      <c r="U30" s="29"/>
      <c r="V30" s="28"/>
      <c r="W30" s="28"/>
      <c r="X30" s="28"/>
      <c r="Y30" s="28"/>
      <c r="Z30" s="28"/>
    </row>
    <row r="31" spans="1:26" x14ac:dyDescent="0.2">
      <c r="B31" s="9">
        <v>4</v>
      </c>
      <c r="C31" s="9">
        <v>5</v>
      </c>
      <c r="D31" s="9">
        <v>4</v>
      </c>
      <c r="E31" s="9">
        <v>5</v>
      </c>
      <c r="G31" s="9">
        <v>5</v>
      </c>
      <c r="H31" s="9">
        <v>12</v>
      </c>
      <c r="I31" s="9">
        <v>6</v>
      </c>
      <c r="U31" s="29"/>
      <c r="V31" s="28"/>
      <c r="W31" s="28"/>
      <c r="X31" s="28"/>
      <c r="Y31" s="28"/>
      <c r="Z31" s="28"/>
    </row>
    <row r="32" spans="1:26" x14ac:dyDescent="0.2">
      <c r="B32" s="9">
        <v>5</v>
      </c>
      <c r="C32" s="9">
        <v>7</v>
      </c>
      <c r="D32" s="9">
        <v>3</v>
      </c>
      <c r="E32" s="9">
        <v>3</v>
      </c>
      <c r="G32" s="9">
        <v>2</v>
      </c>
      <c r="H32" s="9">
        <v>7</v>
      </c>
      <c r="I32" s="9">
        <v>6</v>
      </c>
      <c r="U32" s="29"/>
      <c r="V32" s="28"/>
      <c r="W32" s="28"/>
      <c r="X32" s="28"/>
      <c r="Y32" s="28"/>
      <c r="Z32" s="28"/>
    </row>
    <row r="33" spans="1:26" x14ac:dyDescent="0.2">
      <c r="B33" s="9">
        <v>6</v>
      </c>
      <c r="C33" s="9">
        <v>3</v>
      </c>
      <c r="D33" s="9">
        <v>0</v>
      </c>
      <c r="E33" s="9">
        <v>6</v>
      </c>
      <c r="G33" s="9">
        <v>1</v>
      </c>
      <c r="H33" s="9">
        <v>1</v>
      </c>
      <c r="I33" s="9">
        <v>5</v>
      </c>
      <c r="U33" s="29"/>
      <c r="V33" s="28"/>
      <c r="W33" s="28"/>
      <c r="X33" s="28"/>
      <c r="Y33" s="28"/>
      <c r="Z33" s="28"/>
    </row>
    <row r="34" spans="1:26" x14ac:dyDescent="0.2">
      <c r="B34" s="9">
        <v>7</v>
      </c>
      <c r="C34" s="9">
        <v>10</v>
      </c>
      <c r="D34" s="9">
        <v>3</v>
      </c>
      <c r="E34" s="9">
        <v>5</v>
      </c>
      <c r="G34" s="9">
        <v>10</v>
      </c>
      <c r="H34" s="9">
        <v>2</v>
      </c>
      <c r="I34" s="9">
        <v>4</v>
      </c>
      <c r="U34" s="29"/>
      <c r="V34" s="28"/>
      <c r="W34" s="28"/>
      <c r="X34" s="28"/>
      <c r="Y34" s="28"/>
      <c r="Z34" s="28"/>
    </row>
    <row r="35" spans="1:26" x14ac:dyDescent="0.2">
      <c r="B35" s="9">
        <v>8</v>
      </c>
      <c r="C35" s="9">
        <v>3</v>
      </c>
      <c r="D35" s="9">
        <v>4</v>
      </c>
      <c r="E35" s="9">
        <v>6</v>
      </c>
      <c r="G35" s="9">
        <v>6</v>
      </c>
      <c r="H35" s="9">
        <v>3</v>
      </c>
      <c r="I35" s="9">
        <v>2</v>
      </c>
      <c r="U35" s="29"/>
      <c r="V35" s="28"/>
      <c r="W35" s="28"/>
      <c r="X35" s="28"/>
      <c r="Y35" s="28"/>
      <c r="Z35" s="28"/>
    </row>
    <row r="36" spans="1:26" x14ac:dyDescent="0.2">
      <c r="B36" s="9">
        <v>9</v>
      </c>
      <c r="C36" s="9">
        <v>4</v>
      </c>
      <c r="D36" s="9">
        <v>3</v>
      </c>
      <c r="E36" s="9">
        <v>2</v>
      </c>
      <c r="G36" s="9">
        <v>5</v>
      </c>
      <c r="H36" s="9">
        <v>5</v>
      </c>
      <c r="I36" s="9">
        <v>4</v>
      </c>
      <c r="U36" s="29"/>
      <c r="V36" s="28"/>
      <c r="W36" s="28"/>
      <c r="X36" s="28"/>
      <c r="Y36" s="28"/>
      <c r="Z36" s="28"/>
    </row>
    <row r="37" spans="1:26" x14ac:dyDescent="0.2">
      <c r="B37" s="9">
        <v>10</v>
      </c>
      <c r="C37" s="9">
        <v>7</v>
      </c>
      <c r="D37" s="9">
        <v>1</v>
      </c>
      <c r="E37" s="9">
        <v>7</v>
      </c>
      <c r="G37" s="9">
        <v>10</v>
      </c>
      <c r="H37" s="9">
        <v>7</v>
      </c>
      <c r="I37" s="9">
        <v>3</v>
      </c>
      <c r="U37" s="29"/>
      <c r="V37" s="28"/>
      <c r="W37" s="28"/>
      <c r="X37" s="28"/>
      <c r="Y37" s="28"/>
      <c r="Z37" s="28"/>
    </row>
    <row r="38" spans="1:26" x14ac:dyDescent="0.2">
      <c r="B38" s="9">
        <v>11</v>
      </c>
      <c r="C38" s="9">
        <v>9</v>
      </c>
      <c r="D38" s="9">
        <v>4</v>
      </c>
      <c r="E38" s="9">
        <v>3</v>
      </c>
      <c r="G38" s="9">
        <v>2</v>
      </c>
      <c r="H38" s="9">
        <v>4</v>
      </c>
      <c r="I38" s="9">
        <v>7</v>
      </c>
      <c r="U38" s="29"/>
      <c r="V38" s="28"/>
      <c r="W38" s="28"/>
      <c r="X38" s="28"/>
      <c r="Y38" s="28"/>
      <c r="Z38" s="28"/>
    </row>
    <row r="39" spans="1:26" x14ac:dyDescent="0.2">
      <c r="B39" s="9">
        <v>12</v>
      </c>
      <c r="C39" s="9">
        <v>6</v>
      </c>
      <c r="D39" s="9">
        <v>2</v>
      </c>
      <c r="E39" s="9">
        <v>6</v>
      </c>
      <c r="G39" s="9">
        <v>4</v>
      </c>
      <c r="H39" s="9">
        <v>5</v>
      </c>
      <c r="I39" s="9">
        <v>8</v>
      </c>
      <c r="U39" s="29"/>
      <c r="V39" s="28"/>
      <c r="W39" s="28"/>
      <c r="X39" s="28"/>
      <c r="Y39" s="28"/>
      <c r="Z39" s="28"/>
    </row>
    <row r="40" spans="1:26" x14ac:dyDescent="0.2">
      <c r="U40" s="29"/>
      <c r="V40" s="28"/>
      <c r="W40" s="28"/>
      <c r="X40" s="28"/>
      <c r="Y40" s="28"/>
      <c r="Z40" s="28"/>
    </row>
    <row r="41" spans="1:26" x14ac:dyDescent="0.2">
      <c r="A41" s="27" t="s">
        <v>16</v>
      </c>
      <c r="C41" s="9">
        <v>5.75</v>
      </c>
      <c r="D41" s="9">
        <v>2.3333333333333335</v>
      </c>
      <c r="E41" s="9">
        <v>4.5</v>
      </c>
      <c r="G41" s="9">
        <v>4.333333333333333</v>
      </c>
      <c r="H41" s="9">
        <v>5.666666666666667</v>
      </c>
      <c r="I41" s="9">
        <v>4.75</v>
      </c>
      <c r="U41" s="29"/>
      <c r="V41" s="28"/>
      <c r="W41" s="28"/>
      <c r="X41" s="28"/>
      <c r="Y41" s="28"/>
      <c r="Z41" s="28"/>
    </row>
    <row r="42" spans="1:26" x14ac:dyDescent="0.2">
      <c r="A42" s="27" t="s">
        <v>66</v>
      </c>
      <c r="C42" s="9">
        <v>2.4541245430351069</v>
      </c>
      <c r="D42" s="9">
        <v>1.4974726182552529</v>
      </c>
      <c r="E42" s="9">
        <v>1.7837651700316894</v>
      </c>
      <c r="G42" s="9">
        <v>3.2286595398465945</v>
      </c>
      <c r="H42" s="9">
        <v>3.2566947363946483</v>
      </c>
      <c r="I42" s="9">
        <v>2.050498830661811</v>
      </c>
      <c r="U42" s="29"/>
      <c r="V42" s="28"/>
      <c r="W42" s="28"/>
      <c r="X42" s="28"/>
      <c r="Y42" s="28"/>
      <c r="Z42" s="28"/>
    </row>
    <row r="43" spans="1:26" x14ac:dyDescent="0.2">
      <c r="A43" s="27" t="s">
        <v>4</v>
      </c>
      <c r="C43" s="9">
        <v>1.566564567145289</v>
      </c>
      <c r="D43" s="9">
        <v>1.2237126371232965</v>
      </c>
      <c r="E43" s="9">
        <v>1.3355767181377824</v>
      </c>
      <c r="G43" s="9">
        <v>1.7968471108713158</v>
      </c>
      <c r="H43" s="9">
        <v>1.8046314683044427</v>
      </c>
      <c r="I43" s="9">
        <v>1.4319562949551956</v>
      </c>
      <c r="U43" s="29"/>
      <c r="V43" s="28"/>
      <c r="W43" s="28"/>
      <c r="X43" s="28"/>
      <c r="Y43" s="28"/>
      <c r="Z43" s="28"/>
    </row>
    <row r="44" spans="1:26" x14ac:dyDescent="0.2">
      <c r="A44" s="27" t="s">
        <v>105</v>
      </c>
      <c r="D44" s="9" t="s">
        <v>100</v>
      </c>
      <c r="E44" s="9" t="s">
        <v>113</v>
      </c>
      <c r="H44" s="9" t="s">
        <v>113</v>
      </c>
      <c r="I44" s="9" t="s">
        <v>113</v>
      </c>
      <c r="U44" s="29"/>
      <c r="V44" s="28"/>
      <c r="W44" s="28"/>
      <c r="X44" s="28"/>
      <c r="Y44" s="28"/>
      <c r="Z44" s="28"/>
    </row>
    <row r="45" spans="1:26" x14ac:dyDescent="0.2">
      <c r="U45" s="29"/>
      <c r="V45" s="28"/>
      <c r="W45" s="28"/>
      <c r="X45" s="28"/>
      <c r="Y45" s="28"/>
      <c r="Z45" s="28"/>
    </row>
    <row r="46" spans="1:26" x14ac:dyDescent="0.2">
      <c r="U46" s="29"/>
      <c r="V46" s="28"/>
      <c r="W46" s="28"/>
      <c r="X46" s="28"/>
      <c r="Y46" s="28"/>
      <c r="Z46" s="28"/>
    </row>
    <row r="47" spans="1:26" x14ac:dyDescent="0.2">
      <c r="U47" s="9"/>
    </row>
    <row r="48" spans="1:26" ht="15" x14ac:dyDescent="0.25">
      <c r="A48" s="26" t="s">
        <v>48</v>
      </c>
      <c r="U48" s="9"/>
    </row>
    <row r="49" spans="1:26" x14ac:dyDescent="0.2">
      <c r="U49" s="9"/>
    </row>
    <row r="50" spans="1:26" x14ac:dyDescent="0.2">
      <c r="U50" s="9"/>
    </row>
    <row r="51" spans="1:26" x14ac:dyDescent="0.2">
      <c r="R51" s="9" t="s">
        <v>93</v>
      </c>
      <c r="U51" s="9"/>
    </row>
    <row r="52" spans="1:26" x14ac:dyDescent="0.2">
      <c r="A52" s="27" t="s">
        <v>38</v>
      </c>
      <c r="B52" s="9">
        <v>1</v>
      </c>
      <c r="C52" s="9">
        <v>2</v>
      </c>
      <c r="D52" s="9">
        <v>3</v>
      </c>
      <c r="E52" s="9">
        <v>4</v>
      </c>
      <c r="F52" s="9">
        <v>5</v>
      </c>
      <c r="G52" s="9">
        <v>6</v>
      </c>
      <c r="H52" s="9">
        <v>7</v>
      </c>
      <c r="I52" s="9">
        <v>8</v>
      </c>
      <c r="J52" s="9">
        <v>9</v>
      </c>
      <c r="K52" s="9">
        <v>10</v>
      </c>
      <c r="L52" s="9">
        <v>11</v>
      </c>
      <c r="M52" s="9">
        <v>12</v>
      </c>
      <c r="R52" s="9" t="s">
        <v>94</v>
      </c>
      <c r="S52" s="9" t="s">
        <v>95</v>
      </c>
      <c r="U52" s="9"/>
    </row>
    <row r="53" spans="1:26" ht="15" x14ac:dyDescent="0.25">
      <c r="B53" s="18"/>
      <c r="C53" s="18"/>
      <c r="D53" s="18"/>
      <c r="E53" s="18"/>
      <c r="F53" s="18"/>
      <c r="G53" s="19" t="s">
        <v>69</v>
      </c>
      <c r="H53" s="18"/>
      <c r="I53" s="18"/>
      <c r="J53" s="18"/>
      <c r="K53" s="18"/>
      <c r="L53" s="18"/>
      <c r="M53" s="18"/>
      <c r="O53" s="9" t="s">
        <v>16</v>
      </c>
      <c r="P53" s="9" t="s">
        <v>66</v>
      </c>
      <c r="Q53" s="9" t="s">
        <v>4</v>
      </c>
      <c r="U53" s="29"/>
      <c r="V53" s="28"/>
      <c r="W53" s="28"/>
      <c r="X53" s="28"/>
      <c r="Y53" s="28"/>
      <c r="Z53" s="28"/>
    </row>
    <row r="54" spans="1:26" x14ac:dyDescent="0.2">
      <c r="U54" s="29"/>
      <c r="V54" s="28"/>
      <c r="W54" s="28"/>
      <c r="X54" s="28"/>
      <c r="Y54" s="28"/>
      <c r="Z54" s="28"/>
    </row>
    <row r="55" spans="1:26" x14ac:dyDescent="0.2">
      <c r="A55" s="27" t="s">
        <v>17</v>
      </c>
      <c r="B55" s="9">
        <v>0.79166666666666663</v>
      </c>
      <c r="C55" s="9">
        <v>0.91304347826086951</v>
      </c>
      <c r="D55" s="9">
        <v>0.62962962962962965</v>
      </c>
      <c r="E55" s="9">
        <v>0.41176470588235292</v>
      </c>
      <c r="F55" s="9">
        <v>0.1111111111111111</v>
      </c>
      <c r="G55" s="9">
        <v>-0.5625</v>
      </c>
      <c r="H55" s="9">
        <v>-1.5384615384615385E-2</v>
      </c>
      <c r="I55" s="9">
        <v>0.375</v>
      </c>
      <c r="J55" s="9">
        <v>0.52941176470588236</v>
      </c>
      <c r="K55" s="9">
        <v>0.35087719298245612</v>
      </c>
      <c r="L55" s="9">
        <v>0.56923076923076921</v>
      </c>
      <c r="M55" s="9">
        <v>-0.51111111111111107</v>
      </c>
      <c r="O55" s="9">
        <v>0.29939496599783427</v>
      </c>
      <c r="P55" s="9">
        <v>0.41138101107585123</v>
      </c>
      <c r="Q55" s="9">
        <v>0.11875546874207157</v>
      </c>
      <c r="U55" s="29"/>
      <c r="V55" s="28"/>
      <c r="W55" s="28"/>
      <c r="X55" s="28"/>
      <c r="Y55" s="28"/>
      <c r="Z55" s="28"/>
    </row>
    <row r="56" spans="1:26" x14ac:dyDescent="0.2">
      <c r="A56" s="27" t="s">
        <v>18</v>
      </c>
      <c r="B56" s="9">
        <v>0.66666666666666663</v>
      </c>
      <c r="C56" s="9">
        <v>0.55000000000000004</v>
      </c>
      <c r="D56" s="9">
        <v>0.81395348837209303</v>
      </c>
      <c r="E56" s="9">
        <v>-0.42857142857142855</v>
      </c>
      <c r="F56" s="9">
        <v>-0.10638297872340426</v>
      </c>
      <c r="G56" s="9">
        <v>0.2</v>
      </c>
      <c r="H56" s="9">
        <v>0.4642857142857143</v>
      </c>
      <c r="I56" s="9">
        <v>0.27777777777777779</v>
      </c>
      <c r="J56" s="9">
        <v>0.53488372093023251</v>
      </c>
      <c r="K56" s="9">
        <v>-0.18421052631578946</v>
      </c>
      <c r="L56" s="9">
        <v>-0.77777777777777779</v>
      </c>
      <c r="M56" s="9">
        <v>6.0240963855421686E-2</v>
      </c>
      <c r="O56" s="9">
        <v>0.1725721350416255</v>
      </c>
      <c r="P56" s="9">
        <v>0.49946366222247485</v>
      </c>
      <c r="Q56" s="9">
        <v>0.14418273991729108</v>
      </c>
      <c r="U56" s="29"/>
      <c r="V56" s="28"/>
      <c r="W56" s="28"/>
      <c r="X56" s="28"/>
      <c r="Y56" s="28"/>
      <c r="Z56" s="28"/>
    </row>
    <row r="57" spans="1:26" x14ac:dyDescent="0.2">
      <c r="A57" s="27" t="s">
        <v>19</v>
      </c>
      <c r="B57" s="9">
        <v>0.73684210526315785</v>
      </c>
      <c r="C57" s="9">
        <v>0.95744680851063835</v>
      </c>
      <c r="D57" s="9">
        <v>0.80952380952380953</v>
      </c>
      <c r="E57" s="9">
        <v>8.5714285714285715E-2</v>
      </c>
      <c r="F57" s="9">
        <v>0.39130434782608697</v>
      </c>
      <c r="G57" s="9">
        <v>5.8823529411764705E-2</v>
      </c>
      <c r="H57" s="9">
        <v>0.2</v>
      </c>
      <c r="I57" s="9">
        <v>0.12820512820512819</v>
      </c>
      <c r="J57" s="9">
        <v>4.2253521126760563E-2</v>
      </c>
      <c r="K57" s="9">
        <v>2.7027027027027029E-2</v>
      </c>
      <c r="L57" s="9">
        <v>-0.81538461538461537</v>
      </c>
      <c r="M57" s="9">
        <v>-3.125E-2</v>
      </c>
      <c r="O57" s="9">
        <v>0.21587549560200361</v>
      </c>
      <c r="P57" s="9">
        <v>0.48762968010704799</v>
      </c>
      <c r="Q57" s="9">
        <v>0.14076656353732764</v>
      </c>
      <c r="U57" s="29"/>
      <c r="V57" s="28"/>
      <c r="W57" s="28"/>
      <c r="X57" s="28"/>
      <c r="Y57" s="28"/>
      <c r="Z57" s="28"/>
    </row>
    <row r="58" spans="1:26" x14ac:dyDescent="0.2">
      <c r="A58" s="27" t="s">
        <v>20</v>
      </c>
      <c r="E58" s="9">
        <v>7.1428571428571425E-2</v>
      </c>
      <c r="F58" s="9">
        <v>0.05</v>
      </c>
      <c r="G58" s="9">
        <v>-0.37931034482758619</v>
      </c>
      <c r="H58" s="9">
        <v>-0.7</v>
      </c>
      <c r="I58" s="9">
        <v>-0.42553191489361702</v>
      </c>
      <c r="J58" s="9">
        <v>-0.87012987012987009</v>
      </c>
      <c r="K58" s="9">
        <v>0.14814814814814814</v>
      </c>
      <c r="L58" s="9">
        <v>0.31868131868131866</v>
      </c>
      <c r="M58" s="9">
        <v>-0.10204081632653061</v>
      </c>
      <c r="O58" s="9">
        <v>-0.2098616564355073</v>
      </c>
      <c r="P58" s="9">
        <v>0.431632123628088</v>
      </c>
      <c r="Q58" s="9">
        <v>0.143877374542696</v>
      </c>
      <c r="U58" s="29"/>
      <c r="V58" s="28"/>
      <c r="W58" s="28"/>
      <c r="X58" s="28"/>
      <c r="Y58" s="28"/>
      <c r="Z58" s="28"/>
    </row>
    <row r="59" spans="1:26" x14ac:dyDescent="0.2">
      <c r="A59" s="27" t="s">
        <v>21</v>
      </c>
      <c r="B59" s="9">
        <v>-0.48148148148148145</v>
      </c>
      <c r="C59" s="9">
        <v>-0.2413793103448276</v>
      </c>
      <c r="D59" s="9">
        <v>0</v>
      </c>
      <c r="E59" s="9">
        <v>-0.17073170731707318</v>
      </c>
      <c r="F59" s="9">
        <v>-0.3125</v>
      </c>
      <c r="G59" s="9">
        <v>-0.27272727272727271</v>
      </c>
      <c r="H59" s="9">
        <v>0.26582278481012656</v>
      </c>
      <c r="I59" s="9">
        <v>-0.25641025641025639</v>
      </c>
      <c r="J59" s="9">
        <v>0.26984126984126983</v>
      </c>
      <c r="K59" s="9">
        <v>-0.7567567567567568</v>
      </c>
      <c r="L59" s="9">
        <v>0.18421052631578946</v>
      </c>
      <c r="M59" s="9">
        <v>0.56989247311827962</v>
      </c>
      <c r="O59" s="9">
        <v>-0.10018497757935023</v>
      </c>
      <c r="P59" s="9">
        <v>0.31962813828078951</v>
      </c>
      <c r="Q59" s="9">
        <v>9.2268695838496381E-2</v>
      </c>
      <c r="U59" s="29"/>
      <c r="V59" s="28"/>
      <c r="W59" s="28"/>
      <c r="X59" s="28"/>
      <c r="Y59" s="28"/>
      <c r="Z59" s="28"/>
    </row>
    <row r="60" spans="1:26" x14ac:dyDescent="0.2">
      <c r="A60" s="27" t="s">
        <v>22</v>
      </c>
      <c r="B60" s="9">
        <v>5.8823529411764705E-2</v>
      </c>
      <c r="C60" s="9">
        <v>-0.21739130434782608</v>
      </c>
      <c r="D60" s="9">
        <v>-0.70588235294117652</v>
      </c>
      <c r="E60" s="9">
        <v>-0.13636363636363635</v>
      </c>
      <c r="F60" s="9">
        <v>0.35</v>
      </c>
      <c r="G60" s="9">
        <v>-0.6</v>
      </c>
      <c r="H60" s="9">
        <v>-0.78217821782178221</v>
      </c>
      <c r="I60" s="9">
        <v>-0.45454545454545453</v>
      </c>
      <c r="J60" s="9">
        <v>-0.73684210526315785</v>
      </c>
      <c r="K60" s="9">
        <v>-0.59090909090909094</v>
      </c>
      <c r="L60" s="9">
        <v>-0.42857142857142855</v>
      </c>
      <c r="M60" s="9">
        <v>-0.59259259259259256</v>
      </c>
      <c r="O60" s="9">
        <v>-0.40303772116203174</v>
      </c>
      <c r="P60" s="9">
        <v>0.36152142212402971</v>
      </c>
      <c r="Q60" s="9">
        <v>0.10436224519056245</v>
      </c>
      <c r="R60" s="9" t="s">
        <v>96</v>
      </c>
      <c r="S60" s="9" t="s">
        <v>99</v>
      </c>
      <c r="U60" s="29"/>
      <c r="V60" s="28"/>
      <c r="W60" s="28"/>
      <c r="X60" s="28"/>
      <c r="Y60" s="28"/>
      <c r="Z60" s="28"/>
    </row>
    <row r="61" spans="1:26" x14ac:dyDescent="0.2">
      <c r="A61" s="27" t="s">
        <v>23</v>
      </c>
      <c r="B61" s="9">
        <v>-0.84</v>
      </c>
      <c r="C61" s="9">
        <v>0.62962962962962965</v>
      </c>
      <c r="D61" s="9">
        <v>-0.2</v>
      </c>
      <c r="E61" s="9">
        <v>-0.35294117647058826</v>
      </c>
      <c r="F61" s="9">
        <v>0.23529411764705882</v>
      </c>
      <c r="G61" s="9">
        <v>-0.15789473684210525</v>
      </c>
      <c r="H61" s="9">
        <v>-0.5714285714285714</v>
      </c>
      <c r="I61" s="9">
        <v>-0.77777777777777779</v>
      </c>
      <c r="J61" s="9">
        <v>-0.52542372881355937</v>
      </c>
      <c r="K61" s="9">
        <v>-0.75510204081632648</v>
      </c>
      <c r="L61" s="9">
        <v>-0.44086021505376344</v>
      </c>
      <c r="M61" s="9">
        <v>-0.53333333333333333</v>
      </c>
      <c r="O61" s="9">
        <v>-0.35748648610494477</v>
      </c>
      <c r="P61" s="9">
        <v>0.451234195372962</v>
      </c>
      <c r="Q61" s="9">
        <v>0.1302600920830719</v>
      </c>
      <c r="R61" s="9" t="s">
        <v>97</v>
      </c>
      <c r="U61" s="29"/>
      <c r="V61" s="28"/>
      <c r="W61" s="28"/>
      <c r="X61" s="28"/>
      <c r="Y61" s="28"/>
      <c r="Z61" s="28"/>
    </row>
    <row r="62" spans="1:26" x14ac:dyDescent="0.2">
      <c r="U62" s="29"/>
      <c r="V62" s="28"/>
      <c r="W62" s="28"/>
      <c r="X62" s="28"/>
      <c r="Y62" s="28"/>
      <c r="Z62" s="28"/>
    </row>
    <row r="63" spans="1:26" x14ac:dyDescent="0.2">
      <c r="U63" s="29"/>
      <c r="V63" s="28"/>
      <c r="W63" s="28"/>
      <c r="X63" s="28"/>
      <c r="Y63" s="28"/>
      <c r="Z63" s="28"/>
    </row>
    <row r="64" spans="1:26" x14ac:dyDescent="0.2">
      <c r="U64" s="29"/>
      <c r="V64" s="28"/>
      <c r="W64" s="28"/>
      <c r="X64" s="28"/>
      <c r="Y64" s="28"/>
      <c r="Z64" s="28"/>
    </row>
    <row r="65" spans="21:26" x14ac:dyDescent="0.2">
      <c r="U65" s="29"/>
      <c r="V65" s="28"/>
      <c r="W65" s="28"/>
      <c r="X65" s="28"/>
      <c r="Y65" s="28"/>
      <c r="Z65" s="28"/>
    </row>
    <row r="66" spans="21:26" x14ac:dyDescent="0.2">
      <c r="U66" s="29"/>
      <c r="V66" s="28"/>
      <c r="W66" s="28"/>
      <c r="X66" s="28"/>
      <c r="Y66" s="28"/>
      <c r="Z66" s="28"/>
    </row>
    <row r="67" spans="21:26" x14ac:dyDescent="0.2">
      <c r="U67" s="29"/>
      <c r="V67" s="28"/>
      <c r="W67" s="28"/>
      <c r="X67" s="28"/>
      <c r="Y67" s="28"/>
      <c r="Z67" s="28"/>
    </row>
    <row r="68" spans="21:26" x14ac:dyDescent="0.2">
      <c r="U68" s="29"/>
      <c r="V68" s="28"/>
      <c r="W68" s="28"/>
      <c r="X68" s="28"/>
      <c r="Y68" s="28"/>
      <c r="Z68" s="28"/>
    </row>
    <row r="69" spans="21:26" x14ac:dyDescent="0.2">
      <c r="U69" s="29"/>
      <c r="V69" s="28"/>
      <c r="W69" s="28"/>
      <c r="X69" s="28"/>
      <c r="Y69" s="28"/>
      <c r="Z69" s="28"/>
    </row>
    <row r="70" spans="21:26" x14ac:dyDescent="0.2">
      <c r="U70" s="29"/>
      <c r="V70" s="28"/>
      <c r="W70" s="28"/>
      <c r="X70" s="28"/>
      <c r="Y70" s="28"/>
      <c r="Z70" s="28"/>
    </row>
    <row r="71" spans="21:26" x14ac:dyDescent="0.2">
      <c r="U71" s="29"/>
      <c r="V71" s="28"/>
      <c r="W71" s="28"/>
      <c r="X71" s="28"/>
      <c r="Y71" s="28"/>
      <c r="Z71" s="28"/>
    </row>
    <row r="72" spans="21:26" x14ac:dyDescent="0.2">
      <c r="U72" s="29"/>
      <c r="V72" s="28"/>
      <c r="W72" s="28"/>
      <c r="X72" s="28"/>
      <c r="Y72" s="28"/>
      <c r="Z72" s="28"/>
    </row>
    <row r="73" spans="21:26" x14ac:dyDescent="0.2">
      <c r="U73" s="29"/>
      <c r="V73" s="28"/>
      <c r="W73" s="28"/>
      <c r="X73" s="28"/>
      <c r="Y73" s="28"/>
      <c r="Z73" s="28"/>
    </row>
    <row r="74" spans="21:26" x14ac:dyDescent="0.2">
      <c r="U74" s="29"/>
      <c r="V74" s="28"/>
      <c r="W74" s="28"/>
      <c r="X74" s="28"/>
      <c r="Y74" s="28"/>
      <c r="Z74" s="28"/>
    </row>
    <row r="75" spans="21:26" x14ac:dyDescent="0.2">
      <c r="U75" s="29"/>
      <c r="V75" s="28"/>
      <c r="W75" s="28"/>
      <c r="X75" s="28"/>
      <c r="Y75" s="28"/>
      <c r="Z75" s="28"/>
    </row>
    <row r="76" spans="21:26" x14ac:dyDescent="0.2">
      <c r="U76" s="29"/>
      <c r="V76" s="28"/>
      <c r="W76" s="28"/>
      <c r="X76" s="28"/>
      <c r="Y76" s="28"/>
      <c r="Z76" s="28"/>
    </row>
    <row r="77" spans="21:26" x14ac:dyDescent="0.2">
      <c r="U77" s="29"/>
      <c r="V77" s="28"/>
      <c r="W77" s="28"/>
      <c r="X77" s="28"/>
      <c r="Y77" s="28"/>
      <c r="Z77" s="28"/>
    </row>
    <row r="78" spans="21:26" x14ac:dyDescent="0.2">
      <c r="U78" s="29"/>
      <c r="V78" s="28"/>
      <c r="W78" s="28"/>
      <c r="X78" s="28"/>
      <c r="Y78" s="28"/>
      <c r="Z78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L23" sqref="L23"/>
    </sheetView>
  </sheetViews>
  <sheetFormatPr defaultRowHeight="14.25" x14ac:dyDescent="0.2"/>
  <cols>
    <col min="1" max="1" width="23.28515625" style="3" customWidth="1"/>
    <col min="2" max="16384" width="9.140625" style="3"/>
  </cols>
  <sheetData>
    <row r="1" spans="1:9" ht="15" x14ac:dyDescent="0.25">
      <c r="A1" s="2" t="s">
        <v>51</v>
      </c>
    </row>
    <row r="2" spans="1:9" ht="15" x14ac:dyDescent="0.25">
      <c r="B2" s="15"/>
      <c r="C2" s="15" t="s">
        <v>73</v>
      </c>
      <c r="D2" s="14"/>
      <c r="E2" s="14"/>
    </row>
    <row r="3" spans="1:9" x14ac:dyDescent="0.2">
      <c r="A3" s="9" t="s">
        <v>52</v>
      </c>
      <c r="B3" s="9">
        <v>1</v>
      </c>
      <c r="C3" s="9">
        <v>2</v>
      </c>
      <c r="D3" s="9">
        <v>3</v>
      </c>
      <c r="E3" s="9">
        <v>4</v>
      </c>
      <c r="F3" s="9"/>
      <c r="G3" s="9" t="s">
        <v>16</v>
      </c>
      <c r="H3" s="9" t="s">
        <v>66</v>
      </c>
      <c r="I3" s="9" t="s">
        <v>4</v>
      </c>
    </row>
    <row r="4" spans="1:9" x14ac:dyDescent="0.2">
      <c r="A4" s="9"/>
      <c r="B4" s="9"/>
      <c r="C4" s="9"/>
      <c r="D4" s="9"/>
      <c r="E4" s="9"/>
      <c r="F4" s="9"/>
      <c r="G4" s="9"/>
      <c r="H4" s="9"/>
      <c r="I4" s="9"/>
    </row>
    <row r="5" spans="1:9" x14ac:dyDescent="0.2">
      <c r="A5" s="17" t="s">
        <v>24</v>
      </c>
      <c r="B5" s="17">
        <v>4942</v>
      </c>
      <c r="C5" s="17">
        <v>0</v>
      </c>
      <c r="D5" s="17">
        <v>0</v>
      </c>
      <c r="E5" s="17">
        <v>0</v>
      </c>
      <c r="F5" s="9"/>
      <c r="G5" s="9">
        <f>AVERAGE(B5:E5)</f>
        <v>1235.5</v>
      </c>
      <c r="H5" s="9">
        <f>STDEV(B5:E5)</f>
        <v>2471</v>
      </c>
      <c r="I5" s="9">
        <f>H5/SQRT(4)</f>
        <v>1235.5</v>
      </c>
    </row>
    <row r="6" spans="1:9" x14ac:dyDescent="0.2">
      <c r="A6" s="17" t="s">
        <v>29</v>
      </c>
      <c r="B6" s="17">
        <v>22247</v>
      </c>
      <c r="C6" s="17">
        <v>0</v>
      </c>
      <c r="D6" s="17">
        <v>0</v>
      </c>
      <c r="E6" s="17">
        <v>0</v>
      </c>
      <c r="F6" s="9"/>
      <c r="G6" s="9">
        <f>AVERAGE(B6:E6)</f>
        <v>5561.75</v>
      </c>
      <c r="H6" s="9">
        <f>STDEV(B6:E6)</f>
        <v>11123.5</v>
      </c>
      <c r="I6" s="9">
        <f t="shared" ref="I6:I8" si="0">H6/SQRT(4)</f>
        <v>5561.75</v>
      </c>
    </row>
    <row r="7" spans="1:9" x14ac:dyDescent="0.2">
      <c r="A7" s="17" t="s">
        <v>30</v>
      </c>
      <c r="B7" s="17">
        <v>45729</v>
      </c>
      <c r="C7" s="17">
        <v>12159</v>
      </c>
      <c r="D7" s="17">
        <v>0</v>
      </c>
      <c r="E7" s="17">
        <v>0</v>
      </c>
      <c r="F7" s="9"/>
      <c r="G7" s="9">
        <f>AVERAGE(B7:E7)</f>
        <v>14472</v>
      </c>
      <c r="H7" s="9">
        <f>STDEV(B7:E7)</f>
        <v>21611.937951049185</v>
      </c>
      <c r="I7" s="9">
        <f t="shared" si="0"/>
        <v>10805.968975524593</v>
      </c>
    </row>
    <row r="8" spans="1:9" x14ac:dyDescent="0.2">
      <c r="A8" s="17" t="s">
        <v>25</v>
      </c>
      <c r="B8" s="17">
        <v>237479</v>
      </c>
      <c r="C8" s="17">
        <v>299803</v>
      </c>
      <c r="D8" s="17">
        <v>147604</v>
      </c>
      <c r="E8" s="17">
        <v>290394</v>
      </c>
      <c r="F8" s="9"/>
      <c r="G8" s="9">
        <f>AVERAGE(B8:E8)</f>
        <v>243820</v>
      </c>
      <c r="H8" s="9">
        <f>STDEV(B8:E8)</f>
        <v>69763.793622957935</v>
      </c>
      <c r="I8" s="9">
        <f t="shared" si="0"/>
        <v>34881.896811478968</v>
      </c>
    </row>
    <row r="9" spans="1:9" x14ac:dyDescent="0.2">
      <c r="A9" s="9"/>
      <c r="B9" s="9"/>
      <c r="C9" s="9"/>
      <c r="D9" s="9"/>
      <c r="E9" s="9"/>
      <c r="F9" s="9"/>
      <c r="G9" s="9"/>
      <c r="H9" s="9"/>
      <c r="I9" s="9"/>
    </row>
    <row r="10" spans="1:9" x14ac:dyDescent="0.2">
      <c r="A10" s="9"/>
      <c r="B10" s="9"/>
      <c r="C10" s="9"/>
      <c r="D10" s="9"/>
      <c r="E10" s="9"/>
      <c r="F10" s="9"/>
      <c r="G10" s="9"/>
      <c r="H10" s="9"/>
      <c r="I10" s="9"/>
    </row>
    <row r="12" spans="1:9" ht="15" x14ac:dyDescent="0.25">
      <c r="A12" s="12" t="s">
        <v>53</v>
      </c>
      <c r="B12" s="9"/>
      <c r="C12" s="9"/>
      <c r="D12" s="9"/>
      <c r="E12" s="9"/>
      <c r="F12" s="9"/>
      <c r="G12" s="9"/>
      <c r="H12" s="9"/>
      <c r="I12" s="9"/>
    </row>
    <row r="13" spans="1:9" ht="15" x14ac:dyDescent="0.25">
      <c r="A13" s="9"/>
      <c r="B13" s="15"/>
      <c r="C13" s="15" t="s">
        <v>73</v>
      </c>
      <c r="D13" s="14"/>
      <c r="E13" s="14"/>
      <c r="F13" s="9"/>
      <c r="G13" s="9"/>
      <c r="H13" s="9"/>
      <c r="I13" s="9"/>
    </row>
    <row r="14" spans="1:9" x14ac:dyDescent="0.2">
      <c r="A14" s="9" t="s">
        <v>52</v>
      </c>
      <c r="B14" s="9">
        <v>1</v>
      </c>
      <c r="C14" s="9">
        <v>2</v>
      </c>
      <c r="D14" s="9">
        <v>3</v>
      </c>
      <c r="E14" s="9">
        <v>4</v>
      </c>
      <c r="F14" s="9"/>
      <c r="G14" s="9" t="s">
        <v>16</v>
      </c>
      <c r="H14" s="9" t="s">
        <v>66</v>
      </c>
      <c r="I14" s="9" t="s">
        <v>4</v>
      </c>
    </row>
    <row r="15" spans="1:9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">
      <c r="A16" s="17" t="s">
        <v>24</v>
      </c>
      <c r="B16" s="17">
        <v>39046</v>
      </c>
      <c r="C16" s="17">
        <v>45761</v>
      </c>
      <c r="D16" s="17">
        <v>0</v>
      </c>
      <c r="E16" s="17">
        <v>37038</v>
      </c>
      <c r="F16" s="9"/>
      <c r="G16" s="9">
        <f>AVERAGE(B16:E16)</f>
        <v>30461.25</v>
      </c>
      <c r="H16" s="9">
        <f>STDEV(B16:E16)</f>
        <v>20647.208647094809</v>
      </c>
      <c r="I16" s="9">
        <f>H16/SQRT(4)</f>
        <v>10323.604323547404</v>
      </c>
    </row>
    <row r="17" spans="1:9" x14ac:dyDescent="0.2">
      <c r="A17" s="17" t="s">
        <v>29</v>
      </c>
      <c r="B17" s="17">
        <v>0</v>
      </c>
      <c r="C17" s="17">
        <v>0</v>
      </c>
      <c r="D17" s="17">
        <v>0</v>
      </c>
      <c r="E17" s="17">
        <v>0</v>
      </c>
      <c r="F17" s="9"/>
      <c r="G17" s="9">
        <f>AVERAGE(B17:E17)</f>
        <v>0</v>
      </c>
      <c r="H17" s="9">
        <f>STDEV(B17:E17)</f>
        <v>0</v>
      </c>
      <c r="I17" s="9">
        <f>H17/SQRT(4)</f>
        <v>0</v>
      </c>
    </row>
    <row r="18" spans="1:9" x14ac:dyDescent="0.2">
      <c r="A18" s="17" t="s">
        <v>30</v>
      </c>
      <c r="B18" s="17">
        <v>0</v>
      </c>
      <c r="C18" s="17">
        <v>0</v>
      </c>
      <c r="D18" s="17">
        <v>0</v>
      </c>
      <c r="E18" s="17">
        <v>0</v>
      </c>
      <c r="F18" s="9"/>
      <c r="G18" s="9">
        <f>AVERAGE(B18:E18)</f>
        <v>0</v>
      </c>
      <c r="H18" s="9">
        <f>STDEV(B18:E18)</f>
        <v>0</v>
      </c>
      <c r="I18" s="9">
        <f>H18/SQRT(4)</f>
        <v>0</v>
      </c>
    </row>
    <row r="19" spans="1:9" x14ac:dyDescent="0.2">
      <c r="A19" s="17" t="s">
        <v>25</v>
      </c>
      <c r="B19" s="17">
        <v>183118</v>
      </c>
      <c r="C19" s="17">
        <v>126832</v>
      </c>
      <c r="D19" s="17">
        <v>65023</v>
      </c>
      <c r="E19" s="17">
        <v>163335</v>
      </c>
      <c r="F19" s="9"/>
      <c r="G19" s="9">
        <f>AVERAGE(B19:E19)</f>
        <v>134577</v>
      </c>
      <c r="H19" s="9">
        <f>STDEV(B19:E19)</f>
        <v>51900.53045971688</v>
      </c>
      <c r="I19" s="9">
        <f>H19/SQRT(4)</f>
        <v>25950.26522985844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28" workbookViewId="0">
      <selection activeCell="J44" sqref="J44"/>
    </sheetView>
  </sheetViews>
  <sheetFormatPr defaultRowHeight="14.25" x14ac:dyDescent="0.2"/>
  <cols>
    <col min="1" max="1" width="12.5703125" style="3" customWidth="1"/>
    <col min="2" max="2" width="28.28515625" style="9" customWidth="1"/>
    <col min="3" max="3" width="9.140625" style="9" customWidth="1"/>
    <col min="4" max="15" width="9.140625" style="9"/>
    <col min="16" max="16384" width="9.140625" style="3"/>
  </cols>
  <sheetData>
    <row r="1" spans="1:15" x14ac:dyDescent="0.2">
      <c r="A1" s="6"/>
    </row>
    <row r="2" spans="1:15" ht="15" x14ac:dyDescent="0.25">
      <c r="B2" s="12" t="s">
        <v>92</v>
      </c>
      <c r="C2" s="18"/>
      <c r="D2" s="18"/>
      <c r="E2" s="18"/>
      <c r="F2" s="18"/>
      <c r="G2" s="19" t="s">
        <v>70</v>
      </c>
      <c r="H2" s="18"/>
      <c r="I2" s="18"/>
      <c r="J2" s="18"/>
      <c r="K2" s="18"/>
    </row>
    <row r="3" spans="1:15" x14ac:dyDescent="0.2">
      <c r="B3" s="9" t="s">
        <v>38</v>
      </c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M3" s="9" t="s">
        <v>16</v>
      </c>
      <c r="N3" s="9" t="s">
        <v>66</v>
      </c>
      <c r="O3" s="9" t="s">
        <v>4</v>
      </c>
    </row>
    <row r="5" spans="1:15" x14ac:dyDescent="0.2">
      <c r="B5" s="17" t="s">
        <v>24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M5" s="9">
        <f>AVERAGE(C5:K5)</f>
        <v>0</v>
      </c>
      <c r="N5" s="9">
        <f>STDEV(C5:K5)</f>
        <v>0</v>
      </c>
      <c r="O5" s="9">
        <f>N5/SQRT(9)</f>
        <v>0</v>
      </c>
    </row>
    <row r="6" spans="1:15" x14ac:dyDescent="0.2">
      <c r="B6" s="17" t="s">
        <v>25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M6" s="9">
        <f>AVERAGE(C6:K6)</f>
        <v>0</v>
      </c>
      <c r="N6" s="9">
        <f>STDEV(C6:K6)</f>
        <v>0</v>
      </c>
      <c r="O6" s="9">
        <f>N6/SQRT(9)</f>
        <v>0</v>
      </c>
    </row>
    <row r="9" spans="1:15" ht="15" x14ac:dyDescent="0.25">
      <c r="C9" s="18"/>
      <c r="D9" s="18"/>
      <c r="E9" s="18"/>
      <c r="F9" s="18"/>
      <c r="G9" s="19" t="s">
        <v>71</v>
      </c>
      <c r="H9" s="18"/>
      <c r="I9" s="18"/>
      <c r="J9" s="18"/>
      <c r="K9" s="18"/>
    </row>
    <row r="10" spans="1:15" x14ac:dyDescent="0.2">
      <c r="B10" s="9" t="s">
        <v>38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M10" s="9" t="s">
        <v>16</v>
      </c>
      <c r="N10" s="9" t="s">
        <v>66</v>
      </c>
      <c r="O10" s="9" t="s">
        <v>4</v>
      </c>
    </row>
    <row r="12" spans="1:15" x14ac:dyDescent="0.2">
      <c r="B12" s="17" t="s">
        <v>24</v>
      </c>
      <c r="C12" s="17">
        <v>4775</v>
      </c>
      <c r="D12" s="17">
        <v>8530</v>
      </c>
      <c r="E12" s="17">
        <v>0</v>
      </c>
      <c r="F12" s="17">
        <v>0</v>
      </c>
      <c r="G12" s="17">
        <v>0</v>
      </c>
      <c r="H12" s="17">
        <v>0</v>
      </c>
      <c r="I12" s="17">
        <v>8775</v>
      </c>
      <c r="J12" s="17">
        <v>0</v>
      </c>
      <c r="K12" s="17">
        <v>0</v>
      </c>
      <c r="M12" s="9">
        <f>AVERAGE(C12:K12)</f>
        <v>2453.3333333333335</v>
      </c>
      <c r="N12" s="9">
        <f>STDEV(C12:K12)</f>
        <v>3846.9557769748276</v>
      </c>
      <c r="O12" s="9">
        <f>N12/SQRT(9)</f>
        <v>1282.3185923249425</v>
      </c>
    </row>
    <row r="13" spans="1:15" x14ac:dyDescent="0.2">
      <c r="B13" s="17" t="s">
        <v>25</v>
      </c>
      <c r="C13" s="17">
        <v>31369</v>
      </c>
      <c r="D13" s="17">
        <v>29538</v>
      </c>
      <c r="E13" s="17">
        <v>23073</v>
      </c>
      <c r="F13" s="17">
        <v>38461</v>
      </c>
      <c r="G13" s="17">
        <v>19461</v>
      </c>
      <c r="H13" s="17">
        <v>21329</v>
      </c>
      <c r="I13" s="17">
        <v>0</v>
      </c>
      <c r="J13" s="17">
        <v>0</v>
      </c>
      <c r="K13" s="17">
        <v>0</v>
      </c>
      <c r="M13" s="9">
        <f>AVERAGE(C13:K13)</f>
        <v>18136.777777777777</v>
      </c>
      <c r="N13" s="9">
        <f>STDEV(C13:K13)</f>
        <v>14753.354887768559</v>
      </c>
      <c r="O13" s="9">
        <f>N13/SQRT(9)</f>
        <v>4917.7849625895196</v>
      </c>
    </row>
    <row r="16" spans="1:15" ht="15" x14ac:dyDescent="0.25">
      <c r="C16" s="18"/>
      <c r="D16" s="18"/>
      <c r="E16" s="18"/>
      <c r="F16" s="18"/>
      <c r="G16" s="19" t="s">
        <v>72</v>
      </c>
      <c r="H16" s="18"/>
      <c r="I16" s="18"/>
      <c r="J16" s="18"/>
      <c r="K16" s="18"/>
    </row>
    <row r="17" spans="2:15" x14ac:dyDescent="0.2">
      <c r="B17" s="9" t="s">
        <v>38</v>
      </c>
      <c r="C17" s="9">
        <v>1</v>
      </c>
      <c r="D17" s="9">
        <v>2</v>
      </c>
      <c r="E17" s="9">
        <v>3</v>
      </c>
      <c r="F17" s="9">
        <v>4</v>
      </c>
      <c r="G17" s="9">
        <v>5</v>
      </c>
      <c r="H17" s="9">
        <v>6</v>
      </c>
      <c r="I17" s="9">
        <v>7</v>
      </c>
      <c r="J17" s="9">
        <v>8</v>
      </c>
      <c r="K17" s="9">
        <v>9</v>
      </c>
      <c r="M17" s="9" t="s">
        <v>16</v>
      </c>
      <c r="N17" s="9" t="s">
        <v>66</v>
      </c>
      <c r="O17" s="9" t="s">
        <v>4</v>
      </c>
    </row>
    <row r="19" spans="2:15" x14ac:dyDescent="0.2">
      <c r="B19" s="17" t="s">
        <v>24</v>
      </c>
      <c r="C19" s="17">
        <v>39309</v>
      </c>
      <c r="D19" s="17">
        <v>21038</v>
      </c>
      <c r="E19" s="17">
        <v>19016</v>
      </c>
      <c r="F19" s="17">
        <v>17406</v>
      </c>
      <c r="G19" s="17">
        <v>13106</v>
      </c>
      <c r="H19" s="17">
        <v>12222</v>
      </c>
      <c r="I19" s="17">
        <v>0</v>
      </c>
      <c r="J19" s="17">
        <v>9587</v>
      </c>
      <c r="K19" s="17">
        <v>5673</v>
      </c>
      <c r="M19" s="9">
        <f>AVERAGE(C19:K19)</f>
        <v>15261.888888888889</v>
      </c>
      <c r="N19" s="9">
        <f>STDEV(C19:K19)</f>
        <v>11187.50845189004</v>
      </c>
      <c r="O19" s="9">
        <f>N19/SQRT(9)</f>
        <v>3729.1694839633469</v>
      </c>
    </row>
    <row r="20" spans="2:15" x14ac:dyDescent="0.2">
      <c r="B20" s="17" t="s">
        <v>25</v>
      </c>
      <c r="C20" s="17">
        <v>159929</v>
      </c>
      <c r="D20" s="17">
        <v>118754</v>
      </c>
      <c r="E20" s="17">
        <v>40884</v>
      </c>
      <c r="F20" s="17">
        <v>260533</v>
      </c>
      <c r="G20" s="17">
        <v>77370</v>
      </c>
      <c r="H20" s="17">
        <v>100771</v>
      </c>
      <c r="I20" s="17">
        <v>138356</v>
      </c>
      <c r="J20" s="17">
        <v>139306</v>
      </c>
      <c r="K20" s="17">
        <v>44267</v>
      </c>
      <c r="M20" s="9">
        <f>AVERAGE(C20:K20)</f>
        <v>120018.88888888889</v>
      </c>
      <c r="N20" s="9">
        <f>STDEV(C20:K20)</f>
        <v>67302.454350574102</v>
      </c>
      <c r="O20" s="9">
        <f>N20/SQRT(9)</f>
        <v>22434.151450191366</v>
      </c>
    </row>
    <row r="22" spans="2:15" x14ac:dyDescent="0.2">
      <c r="B22" s="3"/>
      <c r="C22" s="3"/>
      <c r="D22" s="3"/>
      <c r="E22" s="3"/>
      <c r="F22" s="3"/>
      <c r="G22" s="3"/>
      <c r="H22" s="3"/>
      <c r="I22" s="3"/>
    </row>
    <row r="23" spans="2:15" x14ac:dyDescent="0.2">
      <c r="B23" s="3"/>
      <c r="C23" s="3"/>
      <c r="D23" s="3"/>
      <c r="E23" s="3"/>
      <c r="F23" s="3"/>
      <c r="G23" s="3"/>
      <c r="H23" s="3"/>
      <c r="I23" s="3"/>
    </row>
    <row r="24" spans="2:15" ht="15" x14ac:dyDescent="0.25">
      <c r="B24" s="12" t="s">
        <v>91</v>
      </c>
    </row>
    <row r="26" spans="2:15" ht="15" x14ac:dyDescent="0.25">
      <c r="C26" s="18"/>
      <c r="D26" s="19" t="s">
        <v>70</v>
      </c>
      <c r="E26" s="18"/>
    </row>
    <row r="27" spans="2:15" x14ac:dyDescent="0.2">
      <c r="B27" s="9" t="s">
        <v>38</v>
      </c>
      <c r="C27" s="9">
        <v>1</v>
      </c>
      <c r="D27" s="9">
        <v>2</v>
      </c>
      <c r="E27" s="9">
        <v>3</v>
      </c>
      <c r="G27" s="9" t="s">
        <v>16</v>
      </c>
      <c r="H27" s="9" t="s">
        <v>66</v>
      </c>
      <c r="I27" s="9" t="s">
        <v>4</v>
      </c>
    </row>
    <row r="29" spans="2:15" x14ac:dyDescent="0.2">
      <c r="B29" s="17" t="s">
        <v>24</v>
      </c>
      <c r="C29" s="17">
        <v>0</v>
      </c>
      <c r="D29" s="17">
        <v>0</v>
      </c>
      <c r="E29" s="17">
        <v>0</v>
      </c>
      <c r="G29" s="9">
        <f>AVERAGE(C29:E29)</f>
        <v>0</v>
      </c>
      <c r="H29" s="9">
        <f>STDEV(C29:G29)</f>
        <v>0</v>
      </c>
      <c r="I29" s="9">
        <f>H29/SQRT(3)</f>
        <v>0</v>
      </c>
    </row>
    <row r="30" spans="2:15" x14ac:dyDescent="0.2">
      <c r="B30" s="17" t="s">
        <v>25</v>
      </c>
      <c r="C30" s="17">
        <v>0</v>
      </c>
      <c r="D30" s="17">
        <v>0</v>
      </c>
      <c r="E30" s="17">
        <v>0</v>
      </c>
      <c r="G30" s="9">
        <f>AVERAGE(C30:E30)</f>
        <v>0</v>
      </c>
      <c r="H30" s="9">
        <f>STDEV(C30:G30)</f>
        <v>0</v>
      </c>
      <c r="I30" s="9">
        <f>H30/SQRT(3)</f>
        <v>0</v>
      </c>
    </row>
    <row r="32" spans="2:15" ht="15" x14ac:dyDescent="0.25">
      <c r="C32" s="18"/>
      <c r="D32" s="19" t="s">
        <v>71</v>
      </c>
      <c r="E32" s="18"/>
    </row>
    <row r="33" spans="2:9" x14ac:dyDescent="0.2">
      <c r="C33" s="9">
        <v>1</v>
      </c>
      <c r="D33" s="9">
        <v>2</v>
      </c>
      <c r="E33" s="9">
        <v>3</v>
      </c>
      <c r="G33" s="9" t="s">
        <v>16</v>
      </c>
      <c r="H33" s="9" t="s">
        <v>66</v>
      </c>
      <c r="I33" s="9" t="s">
        <v>4</v>
      </c>
    </row>
    <row r="35" spans="2:9" x14ac:dyDescent="0.2">
      <c r="B35" s="17" t="s">
        <v>24</v>
      </c>
      <c r="C35" s="17">
        <v>12965</v>
      </c>
      <c r="D35" s="17">
        <v>0</v>
      </c>
      <c r="E35" s="17">
        <v>13128</v>
      </c>
      <c r="G35" s="9">
        <f>AVERAGE(C35:E35)</f>
        <v>8697.6666666666661</v>
      </c>
      <c r="H35" s="9">
        <f>STDEV(C35:G35)</f>
        <v>6150.5390730316394</v>
      </c>
      <c r="I35" s="9">
        <f>H35/SQRT(3)</f>
        <v>3551.0153894761283</v>
      </c>
    </row>
    <row r="36" spans="2:9" x14ac:dyDescent="0.2">
      <c r="B36" s="17" t="s">
        <v>25</v>
      </c>
      <c r="C36" s="17">
        <v>23290</v>
      </c>
      <c r="D36" s="17">
        <v>23215</v>
      </c>
      <c r="E36" s="17">
        <v>18658</v>
      </c>
      <c r="G36" s="9">
        <f>AVERAGE(C36:E36)</f>
        <v>21721</v>
      </c>
      <c r="H36" s="9">
        <f>STDEV(C36:G36)</f>
        <v>2166.0844858869195</v>
      </c>
      <c r="I36" s="9">
        <f>H36/SQRT(3)</f>
        <v>1250.5894610142852</v>
      </c>
    </row>
    <row r="38" spans="2:9" ht="15" x14ac:dyDescent="0.25">
      <c r="C38" s="18"/>
      <c r="D38" s="19" t="s">
        <v>72</v>
      </c>
      <c r="E38" s="18"/>
    </row>
    <row r="39" spans="2:9" x14ac:dyDescent="0.2">
      <c r="C39" s="9">
        <v>1</v>
      </c>
      <c r="D39" s="9">
        <v>2</v>
      </c>
      <c r="E39" s="9">
        <v>3</v>
      </c>
      <c r="G39" s="9" t="s">
        <v>16</v>
      </c>
      <c r="H39" s="9" t="s">
        <v>66</v>
      </c>
      <c r="I39" s="9" t="s">
        <v>4</v>
      </c>
    </row>
    <row r="41" spans="2:9" x14ac:dyDescent="0.2">
      <c r="B41" s="17" t="s">
        <v>24</v>
      </c>
      <c r="C41" s="17">
        <v>0</v>
      </c>
      <c r="D41" s="17">
        <v>30142</v>
      </c>
      <c r="E41" s="17">
        <v>29432</v>
      </c>
      <c r="G41" s="9">
        <f>AVERAGE(C41:E41)</f>
        <v>19858</v>
      </c>
      <c r="H41" s="9">
        <f>STDEV(C41:G41)</f>
        <v>14044.717820827396</v>
      </c>
      <c r="I41" s="9">
        <f>H41/SQRT(3)</f>
        <v>8108.721614547032</v>
      </c>
    </row>
    <row r="42" spans="2:9" x14ac:dyDescent="0.2">
      <c r="B42" s="17" t="s">
        <v>25</v>
      </c>
      <c r="C42" s="17">
        <v>168118</v>
      </c>
      <c r="D42" s="17">
        <v>117989</v>
      </c>
      <c r="E42" s="17">
        <v>230732</v>
      </c>
      <c r="G42" s="9">
        <f>AVERAGE(C42:E42)</f>
        <v>172279.66666666666</v>
      </c>
      <c r="H42" s="9">
        <f>STDEV(C42:G42)</f>
        <v>46121.113128611978</v>
      </c>
      <c r="I42" s="9">
        <f>H42/SQRT(3)</f>
        <v>26628.03708012931</v>
      </c>
    </row>
    <row r="46" spans="2:9" ht="15" x14ac:dyDescent="0.25">
      <c r="B46" s="12" t="s">
        <v>90</v>
      </c>
    </row>
    <row r="48" spans="2:9" ht="15" x14ac:dyDescent="0.25">
      <c r="C48" s="18"/>
      <c r="D48" s="19" t="s">
        <v>73</v>
      </c>
      <c r="E48" s="18"/>
    </row>
    <row r="50" spans="2:4" x14ac:dyDescent="0.2">
      <c r="B50" s="9" t="s">
        <v>24</v>
      </c>
      <c r="D50" s="9">
        <v>237181</v>
      </c>
    </row>
    <row r="51" spans="2:4" x14ac:dyDescent="0.2">
      <c r="B51" s="9" t="s">
        <v>29</v>
      </c>
      <c r="D51" s="9">
        <v>0</v>
      </c>
    </row>
    <row r="52" spans="2:4" x14ac:dyDescent="0.2">
      <c r="B52" s="9" t="s">
        <v>30</v>
      </c>
      <c r="D52" s="9">
        <v>519502</v>
      </c>
    </row>
    <row r="53" spans="2:4" x14ac:dyDescent="0.2">
      <c r="B53" s="9" t="s">
        <v>25</v>
      </c>
      <c r="D53" s="9">
        <v>879034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F21" sqref="F21"/>
    </sheetView>
  </sheetViews>
  <sheetFormatPr defaultRowHeight="14.25" x14ac:dyDescent="0.2"/>
  <cols>
    <col min="1" max="1" width="9.140625" style="3"/>
    <col min="2" max="2" width="9.28515625" style="3" bestFit="1" customWidth="1"/>
    <col min="3" max="3" width="10.140625" style="3" bestFit="1" customWidth="1"/>
    <col min="4" max="4" width="11.28515625" style="3" bestFit="1" customWidth="1"/>
    <col min="5" max="16384" width="9.140625" style="3"/>
  </cols>
  <sheetData>
    <row r="2" spans="1:4" ht="15" x14ac:dyDescent="0.25">
      <c r="A2" s="2" t="s">
        <v>80</v>
      </c>
    </row>
    <row r="4" spans="1:4" ht="15" x14ac:dyDescent="0.25">
      <c r="C4" s="15" t="s">
        <v>73</v>
      </c>
      <c r="D4" s="15"/>
    </row>
    <row r="6" spans="1:4" x14ac:dyDescent="0.2">
      <c r="B6" s="3" t="s">
        <v>54</v>
      </c>
      <c r="C6" s="3" t="s">
        <v>24</v>
      </c>
      <c r="D6" s="3" t="s">
        <v>25</v>
      </c>
    </row>
    <row r="7" spans="1:4" x14ac:dyDescent="0.2">
      <c r="B7" s="9">
        <v>0</v>
      </c>
      <c r="C7" s="3">
        <v>18069525</v>
      </c>
      <c r="D7" s="3">
        <v>0</v>
      </c>
    </row>
    <row r="8" spans="1:4" x14ac:dyDescent="0.2">
      <c r="B8" s="20">
        <v>0.5</v>
      </c>
      <c r="C8" s="3">
        <v>14792817.5</v>
      </c>
      <c r="D8" s="3">
        <v>2328403</v>
      </c>
    </row>
    <row r="9" spans="1:4" x14ac:dyDescent="0.2">
      <c r="B9" s="9">
        <v>1</v>
      </c>
      <c r="C9" s="3">
        <v>9430245.5</v>
      </c>
      <c r="D9" s="3">
        <v>1546427</v>
      </c>
    </row>
    <row r="10" spans="1:4" x14ac:dyDescent="0.2">
      <c r="B10" s="9">
        <v>3</v>
      </c>
      <c r="C10" s="3">
        <v>7169684</v>
      </c>
      <c r="D10" s="3">
        <v>6225855.5</v>
      </c>
    </row>
    <row r="11" spans="1:4" x14ac:dyDescent="0.2">
      <c r="B11" s="9">
        <v>6</v>
      </c>
      <c r="C11" s="3">
        <v>13165020.5</v>
      </c>
      <c r="D11" s="3">
        <v>4227703.5</v>
      </c>
    </row>
    <row r="12" spans="1:4" x14ac:dyDescent="0.2">
      <c r="B12" s="9">
        <v>12</v>
      </c>
      <c r="C12" s="3">
        <v>6100023.5</v>
      </c>
      <c r="D12" s="3">
        <v>6115995</v>
      </c>
    </row>
    <row r="13" spans="1:4" x14ac:dyDescent="0.2">
      <c r="B13" s="9">
        <v>24</v>
      </c>
      <c r="C13" s="3">
        <v>7094981</v>
      </c>
      <c r="D13" s="3">
        <v>3483919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11" sqref="A11"/>
    </sheetView>
  </sheetViews>
  <sheetFormatPr defaultRowHeight="15" x14ac:dyDescent="0.25"/>
  <cols>
    <col min="1" max="1" width="12" style="5" customWidth="1"/>
    <col min="2" max="11" width="9.140625" style="25"/>
  </cols>
  <sheetData>
    <row r="1" spans="1:12" x14ac:dyDescent="0.25">
      <c r="A1" s="2" t="s">
        <v>81</v>
      </c>
      <c r="B1" s="12"/>
      <c r="C1" s="12"/>
      <c r="D1" s="12"/>
      <c r="E1" s="9"/>
      <c r="F1" s="9"/>
      <c r="G1" s="9"/>
      <c r="H1" s="9"/>
      <c r="I1" s="9"/>
      <c r="J1" s="9"/>
      <c r="K1" s="9"/>
      <c r="L1" s="3"/>
    </row>
    <row r="2" spans="1:12" x14ac:dyDescent="0.25">
      <c r="A2" s="6"/>
      <c r="B2" s="9"/>
      <c r="C2" s="9"/>
      <c r="D2" s="9"/>
      <c r="E2" s="9"/>
      <c r="F2" s="9"/>
      <c r="G2" s="9"/>
      <c r="H2" s="9"/>
      <c r="I2" s="9"/>
      <c r="J2" s="9"/>
      <c r="K2" s="9"/>
      <c r="L2" s="3"/>
    </row>
    <row r="3" spans="1:12" x14ac:dyDescent="0.25">
      <c r="A3" s="6"/>
      <c r="B3" s="18"/>
      <c r="C3" s="18" t="s">
        <v>82</v>
      </c>
      <c r="D3" s="18"/>
      <c r="E3" s="18"/>
      <c r="F3" s="18"/>
      <c r="G3" s="9"/>
      <c r="H3" s="9"/>
      <c r="I3" s="9"/>
      <c r="J3" s="9"/>
      <c r="K3" s="9"/>
      <c r="L3" s="3"/>
    </row>
    <row r="4" spans="1:12" x14ac:dyDescent="0.25">
      <c r="A4" s="6" t="s">
        <v>55</v>
      </c>
      <c r="B4" s="9"/>
      <c r="C4" s="9"/>
      <c r="D4" s="9"/>
      <c r="E4" s="9"/>
      <c r="F4" s="9"/>
      <c r="G4" s="9"/>
      <c r="H4" s="9" t="s">
        <v>16</v>
      </c>
      <c r="I4" s="9" t="s">
        <v>66</v>
      </c>
      <c r="J4" s="9" t="s">
        <v>4</v>
      </c>
      <c r="K4" s="9" t="s">
        <v>49</v>
      </c>
      <c r="L4" s="3"/>
    </row>
    <row r="5" spans="1:12" x14ac:dyDescent="0.25">
      <c r="A5" s="21" t="s">
        <v>1</v>
      </c>
      <c r="B5" s="17">
        <v>177</v>
      </c>
      <c r="C5" s="17">
        <v>432</v>
      </c>
      <c r="D5" s="17">
        <v>140</v>
      </c>
      <c r="E5" s="17">
        <v>215</v>
      </c>
      <c r="F5" s="17">
        <v>169</v>
      </c>
      <c r="G5" s="9"/>
      <c r="H5" s="9">
        <f>AVERAGE(B5:F5)</f>
        <v>226.6</v>
      </c>
      <c r="I5" s="9">
        <f>STDEV(B5:F5)</f>
        <v>117.89953350204573</v>
      </c>
      <c r="J5" s="9">
        <f>I5/SQRT(5)</f>
        <v>52.726274285217613</v>
      </c>
      <c r="K5" s="9"/>
      <c r="L5" s="3"/>
    </row>
    <row r="6" spans="1:12" x14ac:dyDescent="0.25">
      <c r="A6" s="21" t="s">
        <v>104</v>
      </c>
      <c r="B6" s="17">
        <v>36</v>
      </c>
      <c r="C6" s="17">
        <v>33</v>
      </c>
      <c r="D6" s="17">
        <v>31</v>
      </c>
      <c r="E6" s="17">
        <v>26</v>
      </c>
      <c r="F6" s="17">
        <v>16</v>
      </c>
      <c r="G6" s="9"/>
      <c r="H6" s="9">
        <f>AVERAGE(B6:F6)</f>
        <v>28.4</v>
      </c>
      <c r="I6" s="9">
        <f>STDEV(B6:F6)</f>
        <v>7.8294316524253507</v>
      </c>
      <c r="J6" s="9">
        <f t="shared" ref="J6:J11" si="0">I6/SQRT(5)</f>
        <v>3.501428280002318</v>
      </c>
      <c r="K6" s="3" t="s">
        <v>102</v>
      </c>
    </row>
    <row r="7" spans="1:12" x14ac:dyDescent="0.25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3"/>
    </row>
    <row r="8" spans="1:12" x14ac:dyDescent="0.25">
      <c r="A8" s="6"/>
      <c r="B8" s="18"/>
      <c r="C8" s="18" t="s">
        <v>82</v>
      </c>
      <c r="D8" s="18"/>
      <c r="E8" s="18"/>
      <c r="F8" s="18"/>
      <c r="G8" s="9"/>
      <c r="H8" s="9"/>
      <c r="I8" s="9"/>
      <c r="J8" s="9"/>
      <c r="K8" s="9"/>
      <c r="L8" s="3"/>
    </row>
    <row r="9" spans="1:12" x14ac:dyDescent="0.25">
      <c r="A9" s="6" t="s">
        <v>56</v>
      </c>
      <c r="B9" s="9"/>
      <c r="C9" s="9"/>
      <c r="D9" s="9"/>
      <c r="E9" s="9"/>
      <c r="F9" s="9"/>
      <c r="G9" s="9"/>
      <c r="H9" s="9" t="s">
        <v>16</v>
      </c>
      <c r="I9" s="9" t="s">
        <v>66</v>
      </c>
      <c r="J9" s="9" t="s">
        <v>4</v>
      </c>
      <c r="K9" s="9" t="s">
        <v>49</v>
      </c>
      <c r="L9" s="3"/>
    </row>
    <row r="10" spans="1:12" x14ac:dyDescent="0.25">
      <c r="A10" s="21" t="s">
        <v>1</v>
      </c>
      <c r="B10" s="17">
        <v>23</v>
      </c>
      <c r="C10" s="17">
        <v>30</v>
      </c>
      <c r="D10" s="17">
        <v>10</v>
      </c>
      <c r="E10" s="17">
        <v>28</v>
      </c>
      <c r="F10" s="17">
        <v>24</v>
      </c>
      <c r="G10" s="9"/>
      <c r="H10" s="9">
        <f>AVERAGE(B10:F10)</f>
        <v>23</v>
      </c>
      <c r="I10" s="9">
        <f>STDEV(B10:F10)</f>
        <v>7.810249675906654</v>
      </c>
      <c r="J10" s="9">
        <f t="shared" si="0"/>
        <v>3.4928498393145957</v>
      </c>
      <c r="K10" s="9"/>
      <c r="L10" s="3"/>
    </row>
    <row r="11" spans="1:12" x14ac:dyDescent="0.25">
      <c r="A11" s="21" t="s">
        <v>104</v>
      </c>
      <c r="B11" s="17">
        <v>13</v>
      </c>
      <c r="C11" s="17">
        <v>13</v>
      </c>
      <c r="D11" s="17">
        <v>6</v>
      </c>
      <c r="E11" s="17">
        <v>5</v>
      </c>
      <c r="F11" s="17">
        <v>8</v>
      </c>
      <c r="G11" s="9"/>
      <c r="H11" s="9">
        <f>AVERAGE(B11:F11)</f>
        <v>9</v>
      </c>
      <c r="I11" s="9">
        <f>STDEV(B11:F11)</f>
        <v>3.8078865529319543</v>
      </c>
      <c r="J11" s="9">
        <f t="shared" si="0"/>
        <v>1.7029386365926402</v>
      </c>
      <c r="K11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Supplementary Fig. 1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Murli Manohar</dc:creator>
  <cp:lastModifiedBy>Murli Manohar</cp:lastModifiedBy>
  <dcterms:created xsi:type="dcterms:W3CDTF">2019-09-29T17:40:40Z</dcterms:created>
  <dcterms:modified xsi:type="dcterms:W3CDTF">2019-12-08T17:59:09Z</dcterms:modified>
</cp:coreProperties>
</file>