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208"/>
  <workbookPr date1904="1" dateCompatibility="0"/>
  <mc:AlternateContent xmlns:mc="http://schemas.openxmlformats.org/markup-compatibility/2006">
    <mc:Choice Requires="x15">
      <x15ac:absPath xmlns:x15ac="http://schemas.microsoft.com/office/spreadsheetml/2010/11/ac" url="/Users/MW/Dropbox (Partners HealthCare)/DFCI Work from Home/NEPC SOURCE DATA/"/>
    </mc:Choice>
  </mc:AlternateContent>
  <xr:revisionPtr revIDLastSave="0" documentId="13_ncr:9_{A44708E1-0707-7E44-8637-8E13E47CEAF7}" xr6:coauthVersionLast="45" xr6:coauthVersionMax="45" xr10:uidLastSave="{00000000-0000-0000-0000-000000000000}"/>
  <bookViews>
    <workbookView xWindow="0" yWindow="2600" windowWidth="46020" windowHeight="24700" tabRatio="500" activeTab="19" xr2:uid="{00000000-000D-0000-FFFF-FFFF00000000}"/>
  </bookViews>
  <sheets>
    <sheet name="F1c L" sheetId="2" r:id="rId1"/>
    <sheet name="F1f" sheetId="12" r:id="rId2"/>
    <sheet name="F1g" sheetId="13" r:id="rId3"/>
    <sheet name="F1h" sheetId="14" r:id="rId4"/>
    <sheet name="F2c" sheetId="15" r:id="rId5"/>
    <sheet name="F2e" sheetId="16" r:id="rId6"/>
    <sheet name="F2g L" sheetId="17" r:id="rId7"/>
    <sheet name="F2g M" sheetId="18" r:id="rId8"/>
    <sheet name="F2g R" sheetId="19" r:id="rId9"/>
    <sheet name="F4g" sheetId="20" r:id="rId10"/>
    <sheet name="F4h" sheetId="21" r:id="rId11"/>
    <sheet name="F5c L" sheetId="22" r:id="rId12"/>
    <sheet name="F5c M" sheetId="23" r:id="rId13"/>
    <sheet name="F5c R" sheetId="24" r:id="rId14"/>
    <sheet name="F5e" sheetId="25" r:id="rId15"/>
    <sheet name="Hasan" sheetId="1" r:id="rId16"/>
    <sheet name="FS1a" sheetId="26" r:id="rId17"/>
    <sheet name="FS1b" sheetId="27" r:id="rId18"/>
    <sheet name="FS4a L" sheetId="28" r:id="rId19"/>
    <sheet name="FS4a R" sheetId="29" r:id="rId20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B7" i="29" l="1"/>
  <c r="C7" i="29"/>
  <c r="B14" i="29"/>
  <c r="B16" i="29" s="1"/>
  <c r="B18" i="29" s="1"/>
  <c r="B20" i="29" s="1"/>
  <c r="C14" i="29"/>
  <c r="C16" i="29" s="1"/>
  <c r="C18" i="29" s="1"/>
  <c r="C20" i="29" s="1"/>
  <c r="B24" i="29"/>
  <c r="B29" i="29" s="1"/>
  <c r="C24" i="29"/>
  <c r="C29" i="29" s="1"/>
  <c r="B25" i="29"/>
  <c r="C25" i="29"/>
  <c r="B26" i="29"/>
  <c r="B31" i="29" s="1"/>
  <c r="C26" i="29"/>
  <c r="C31" i="29" s="1"/>
  <c r="B27" i="29"/>
  <c r="C27" i="29"/>
  <c r="B28" i="29"/>
  <c r="B33" i="29" s="1"/>
  <c r="C28" i="29"/>
  <c r="C33" i="29" s="1"/>
  <c r="B30" i="29"/>
  <c r="C30" i="29"/>
  <c r="B32" i="29"/>
  <c r="C32" i="29"/>
  <c r="C35" i="29" l="1"/>
  <c r="C36" i="29"/>
  <c r="B38" i="29"/>
  <c r="B39" i="29"/>
  <c r="A35" i="29"/>
  <c r="B36" i="29" s="1"/>
  <c r="B35" i="29"/>
  <c r="C37" i="29" l="1"/>
  <c r="C38" i="29"/>
  <c r="B37" i="29"/>
  <c r="B40" i="29" s="1"/>
  <c r="C39" i="29"/>
  <c r="C41" i="29" s="1"/>
  <c r="C40" i="29" l="1"/>
  <c r="B41" i="29"/>
  <c r="B7" i="28"/>
  <c r="C7" i="28"/>
  <c r="B14" i="28"/>
  <c r="C14" i="28"/>
  <c r="C16" i="28" s="1"/>
  <c r="C18" i="28" s="1"/>
  <c r="C20" i="28" s="1"/>
  <c r="B16" i="28"/>
  <c r="B18" i="28" s="1"/>
  <c r="B20" i="28" s="1"/>
  <c r="B24" i="28"/>
  <c r="C24" i="28"/>
  <c r="C29" i="28" s="1"/>
  <c r="C35" i="28" s="1"/>
  <c r="B25" i="28"/>
  <c r="C25" i="28"/>
  <c r="B26" i="28"/>
  <c r="C26" i="28"/>
  <c r="C31" i="28" s="1"/>
  <c r="C37" i="28" s="1"/>
  <c r="B27" i="28"/>
  <c r="C27" i="28"/>
  <c r="B28" i="28"/>
  <c r="C28" i="28"/>
  <c r="C33" i="28" s="1"/>
  <c r="C39" i="28" s="1"/>
  <c r="B29" i="28"/>
  <c r="B30" i="28"/>
  <c r="B36" i="28" s="1"/>
  <c r="C30" i="28"/>
  <c r="C36" i="28" s="1"/>
  <c r="B31" i="28"/>
  <c r="B32" i="28"/>
  <c r="B38" i="28" s="1"/>
  <c r="C32" i="28"/>
  <c r="C38" i="28" s="1"/>
  <c r="B33" i="28"/>
  <c r="A35" i="28"/>
  <c r="B35" i="28"/>
  <c r="B40" i="28" s="1"/>
  <c r="B37" i="28"/>
  <c r="B39" i="28"/>
  <c r="C41" i="28" l="1"/>
  <c r="C40" i="28"/>
  <c r="B41" i="28"/>
  <c r="B7" i="26" l="1"/>
  <c r="C7" i="26"/>
  <c r="D7" i="26"/>
  <c r="D16" i="26" s="1"/>
  <c r="D18" i="26" s="1"/>
  <c r="D20" i="26" s="1"/>
  <c r="B14" i="26"/>
  <c r="B16" i="26" s="1"/>
  <c r="B18" i="26" s="1"/>
  <c r="B20" i="26" s="1"/>
  <c r="C14" i="26"/>
  <c r="D14" i="26"/>
  <c r="C16" i="26"/>
  <c r="C18" i="26" s="1"/>
  <c r="B24" i="26"/>
  <c r="B29" i="26" s="1"/>
  <c r="C24" i="26"/>
  <c r="D24" i="26"/>
  <c r="B25" i="26"/>
  <c r="B30" i="26" s="1"/>
  <c r="C25" i="26"/>
  <c r="C30" i="26" s="1"/>
  <c r="D25" i="26"/>
  <c r="B26" i="26"/>
  <c r="C26" i="26"/>
  <c r="C31" i="26" s="1"/>
  <c r="D26" i="26"/>
  <c r="D31" i="26" s="1"/>
  <c r="B27" i="26"/>
  <c r="C27" i="26"/>
  <c r="D27" i="26"/>
  <c r="D32" i="26" s="1"/>
  <c r="B28" i="26"/>
  <c r="B33" i="26" s="1"/>
  <c r="C28" i="26"/>
  <c r="D28" i="26"/>
  <c r="C29" i="26"/>
  <c r="D29" i="26"/>
  <c r="D30" i="26"/>
  <c r="B31" i="26"/>
  <c r="B32" i="26"/>
  <c r="C32" i="26"/>
  <c r="C33" i="26"/>
  <c r="D33" i="26"/>
  <c r="A35" i="26" l="1"/>
  <c r="B36" i="26" s="1"/>
  <c r="C20" i="26"/>
  <c r="D35" i="26" l="1"/>
  <c r="B37" i="26"/>
  <c r="C38" i="26"/>
  <c r="D39" i="26"/>
  <c r="D36" i="26"/>
  <c r="C39" i="26"/>
  <c r="C35" i="26"/>
  <c r="B38" i="26"/>
  <c r="C37" i="26"/>
  <c r="C36" i="26"/>
  <c r="D38" i="26"/>
  <c r="D37" i="26"/>
  <c r="B35" i="26"/>
  <c r="B39" i="26"/>
  <c r="C41" i="26" l="1"/>
  <c r="C40" i="26"/>
  <c r="B41" i="26"/>
  <c r="B40" i="26"/>
  <c r="D41" i="26"/>
  <c r="D40" i="26"/>
  <c r="C3" i="24"/>
  <c r="D3" i="24"/>
  <c r="E3" i="24"/>
  <c r="F3" i="24"/>
  <c r="C4" i="24"/>
  <c r="D4" i="24"/>
  <c r="E4" i="24"/>
  <c r="F4" i="24"/>
  <c r="C5" i="24"/>
  <c r="D5" i="24"/>
  <c r="E5" i="24"/>
  <c r="F5" i="24"/>
  <c r="C6" i="24"/>
  <c r="D6" i="24"/>
  <c r="E6" i="24"/>
  <c r="F6" i="24"/>
  <c r="C7" i="24"/>
  <c r="D7" i="24"/>
  <c r="E7" i="24"/>
  <c r="F7" i="24"/>
  <c r="C8" i="24"/>
  <c r="E8" i="24" s="1"/>
  <c r="F8" i="24" s="1"/>
  <c r="D8" i="24"/>
  <c r="F13" i="24"/>
  <c r="B15" i="24"/>
  <c r="E12" i="24" s="1"/>
  <c r="C15" i="24"/>
  <c r="E13" i="24" l="1"/>
  <c r="E15" i="24" s="1"/>
  <c r="B18" i="24" s="1"/>
  <c r="F14" i="24"/>
  <c r="F12" i="24"/>
  <c r="E14" i="24"/>
  <c r="C3" i="23"/>
  <c r="D3" i="23"/>
  <c r="E3" i="23"/>
  <c r="F3" i="23"/>
  <c r="C4" i="23"/>
  <c r="D4" i="23"/>
  <c r="E4" i="23"/>
  <c r="F4" i="23"/>
  <c r="C5" i="23"/>
  <c r="E5" i="23" s="1"/>
  <c r="F5" i="23" s="1"/>
  <c r="D5" i="23"/>
  <c r="C6" i="23"/>
  <c r="E6" i="23" s="1"/>
  <c r="F6" i="23" s="1"/>
  <c r="D6" i="23"/>
  <c r="C7" i="23"/>
  <c r="E7" i="23" s="1"/>
  <c r="F7" i="23" s="1"/>
  <c r="D7" i="23"/>
  <c r="C8" i="23"/>
  <c r="E8" i="23" s="1"/>
  <c r="F8" i="23" s="1"/>
  <c r="D8" i="23"/>
  <c r="E12" i="23"/>
  <c r="F13" i="23"/>
  <c r="E14" i="23"/>
  <c r="B15" i="23"/>
  <c r="F12" i="23" s="1"/>
  <c r="C15" i="23"/>
  <c r="B19" i="24" l="1"/>
  <c r="F15" i="24"/>
  <c r="C18" i="24" s="1"/>
  <c r="C19" i="24"/>
  <c r="E13" i="23"/>
  <c r="F14" i="23"/>
  <c r="F15" i="23" s="1"/>
  <c r="C3" i="22"/>
  <c r="E3" i="22" s="1"/>
  <c r="F3" i="22" s="1"/>
  <c r="D3" i="22"/>
  <c r="C4" i="22"/>
  <c r="D4" i="22"/>
  <c r="E4" i="22"/>
  <c r="F4" i="22"/>
  <c r="C5" i="22"/>
  <c r="D5" i="22"/>
  <c r="E5" i="22"/>
  <c r="F5" i="22"/>
  <c r="C6" i="22"/>
  <c r="D6" i="22"/>
  <c r="E6" i="22"/>
  <c r="F6" i="22"/>
  <c r="C7" i="22"/>
  <c r="D7" i="22"/>
  <c r="E7" i="22"/>
  <c r="F7" i="22"/>
  <c r="C8" i="22"/>
  <c r="D8" i="22"/>
  <c r="E8" i="22"/>
  <c r="F8" i="22"/>
  <c r="F13" i="22"/>
  <c r="B15" i="22"/>
  <c r="E12" i="22" s="1"/>
  <c r="C15" i="22"/>
  <c r="B19" i="23" l="1"/>
  <c r="E15" i="23"/>
  <c r="B18" i="23" s="1"/>
  <c r="C19" i="23"/>
  <c r="E13" i="22"/>
  <c r="E15" i="22" s="1"/>
  <c r="B18" i="22" s="1"/>
  <c r="F14" i="22"/>
  <c r="F12" i="22"/>
  <c r="E14" i="22"/>
  <c r="B7" i="25"/>
  <c r="C7" i="25"/>
  <c r="B14" i="25"/>
  <c r="B16" i="25" s="1"/>
  <c r="B18" i="25" s="1"/>
  <c r="B20" i="25" s="1"/>
  <c r="C14" i="25"/>
  <c r="C16" i="25" s="1"/>
  <c r="C18" i="25" s="1"/>
  <c r="C20" i="25" s="1"/>
  <c r="B24" i="25"/>
  <c r="B29" i="25" s="1"/>
  <c r="C24" i="25"/>
  <c r="C29" i="25" s="1"/>
  <c r="B25" i="25"/>
  <c r="C25" i="25"/>
  <c r="B26" i="25"/>
  <c r="B31" i="25" s="1"/>
  <c r="C26" i="25"/>
  <c r="C31" i="25" s="1"/>
  <c r="B27" i="25"/>
  <c r="B32" i="25" s="1"/>
  <c r="C27" i="25"/>
  <c r="C32" i="25" s="1"/>
  <c r="B28" i="25"/>
  <c r="B33" i="25" s="1"/>
  <c r="C28" i="25"/>
  <c r="C33" i="25" s="1"/>
  <c r="B30" i="25"/>
  <c r="C30" i="25"/>
  <c r="C18" i="23" l="1"/>
  <c r="B19" i="22"/>
  <c r="F15" i="22"/>
  <c r="C18" i="22" s="1"/>
  <c r="C19" i="22"/>
  <c r="C36" i="25"/>
  <c r="B38" i="25"/>
  <c r="B39" i="25"/>
  <c r="A35" i="25"/>
  <c r="B36" i="25" s="1"/>
  <c r="B35" i="25"/>
  <c r="C35" i="25" l="1"/>
  <c r="C37" i="25"/>
  <c r="C39" i="25"/>
  <c r="B37" i="25"/>
  <c r="B40" i="25" s="1"/>
  <c r="C38" i="25"/>
  <c r="C40" i="25" l="1"/>
  <c r="C41" i="25"/>
  <c r="B41" i="25"/>
  <c r="E11" i="21" l="1"/>
  <c r="E13" i="21" s="1"/>
  <c r="D11" i="21"/>
  <c r="D13" i="21" s="1"/>
  <c r="C11" i="21"/>
  <c r="C13" i="21" s="1"/>
  <c r="B11" i="21"/>
  <c r="B13" i="21" s="1"/>
  <c r="E9" i="21"/>
  <c r="D9" i="21"/>
  <c r="C9" i="21"/>
  <c r="B9" i="21"/>
  <c r="D11" i="20" l="1"/>
  <c r="D13" i="20" s="1"/>
  <c r="U8" i="20" s="1"/>
  <c r="I11" i="20"/>
  <c r="I13" i="20" s="1"/>
  <c r="U9" i="20" s="1"/>
  <c r="B7" i="19" l="1"/>
  <c r="C7" i="19"/>
  <c r="B14" i="19"/>
  <c r="B16" i="19" s="1"/>
  <c r="B18" i="19" s="1"/>
  <c r="B20" i="19" s="1"/>
  <c r="C14" i="19"/>
  <c r="C16" i="19" s="1"/>
  <c r="C18" i="19" s="1"/>
  <c r="C20" i="19" s="1"/>
  <c r="B24" i="19"/>
  <c r="B29" i="19" s="1"/>
  <c r="C24" i="19"/>
  <c r="C29" i="19" s="1"/>
  <c r="B25" i="19"/>
  <c r="C25" i="19"/>
  <c r="B26" i="19"/>
  <c r="B31" i="19" s="1"/>
  <c r="C26" i="19"/>
  <c r="C31" i="19" s="1"/>
  <c r="B27" i="19"/>
  <c r="C27" i="19"/>
  <c r="B28" i="19"/>
  <c r="B33" i="19" s="1"/>
  <c r="C28" i="19"/>
  <c r="C33" i="19" s="1"/>
  <c r="B30" i="19"/>
  <c r="C30" i="19"/>
  <c r="B32" i="19"/>
  <c r="C32" i="19"/>
  <c r="C39" i="19" l="1"/>
  <c r="C37" i="19"/>
  <c r="B38" i="19"/>
  <c r="B39" i="19"/>
  <c r="A35" i="19"/>
  <c r="C36" i="19" s="1"/>
  <c r="B35" i="19"/>
  <c r="B36" i="19" l="1"/>
  <c r="B40" i="19" s="1"/>
  <c r="C38" i="19"/>
  <c r="B37" i="19"/>
  <c r="C35" i="19"/>
  <c r="C41" i="19" l="1"/>
  <c r="C40" i="19"/>
  <c r="B41" i="19"/>
  <c r="B7" i="18"/>
  <c r="C7" i="18"/>
  <c r="B14" i="18"/>
  <c r="B16" i="18" s="1"/>
  <c r="B18" i="18" s="1"/>
  <c r="B20" i="18" s="1"/>
  <c r="C14" i="18"/>
  <c r="C16" i="18" s="1"/>
  <c r="C18" i="18" s="1"/>
  <c r="C20" i="18" s="1"/>
  <c r="B24" i="18"/>
  <c r="B29" i="18" s="1"/>
  <c r="C24" i="18"/>
  <c r="C29" i="18" s="1"/>
  <c r="B25" i="18"/>
  <c r="C25" i="18"/>
  <c r="B26" i="18"/>
  <c r="B31" i="18" s="1"/>
  <c r="C26" i="18"/>
  <c r="C31" i="18" s="1"/>
  <c r="B27" i="18"/>
  <c r="C27" i="18"/>
  <c r="B28" i="18"/>
  <c r="B33" i="18" s="1"/>
  <c r="C28" i="18"/>
  <c r="C33" i="18" s="1"/>
  <c r="B30" i="18"/>
  <c r="C30" i="18"/>
  <c r="B32" i="18"/>
  <c r="C32" i="18"/>
  <c r="C35" i="18" l="1"/>
  <c r="B39" i="18"/>
  <c r="A35" i="18"/>
  <c r="B36" i="18" s="1"/>
  <c r="B38" i="18" l="1"/>
  <c r="C37" i="18"/>
  <c r="B35" i="18"/>
  <c r="C39" i="18"/>
  <c r="C38" i="18"/>
  <c r="B37" i="18"/>
  <c r="C36" i="18"/>
  <c r="C41" i="18" s="1"/>
  <c r="C40" i="18" l="1"/>
  <c r="B40" i="18"/>
  <c r="B41" i="18"/>
  <c r="B7" i="17"/>
  <c r="C7" i="17"/>
  <c r="B14" i="17"/>
  <c r="B16" i="17" s="1"/>
  <c r="B18" i="17" s="1"/>
  <c r="B20" i="17" s="1"/>
  <c r="C14" i="17"/>
  <c r="C16" i="17" s="1"/>
  <c r="C18" i="17" s="1"/>
  <c r="C20" i="17" s="1"/>
  <c r="B24" i="17"/>
  <c r="B29" i="17" s="1"/>
  <c r="C24" i="17"/>
  <c r="C29" i="17" s="1"/>
  <c r="B25" i="17"/>
  <c r="C25" i="17"/>
  <c r="B26" i="17"/>
  <c r="B31" i="17" s="1"/>
  <c r="C26" i="17"/>
  <c r="C31" i="17" s="1"/>
  <c r="B27" i="17"/>
  <c r="C27" i="17"/>
  <c r="B28" i="17"/>
  <c r="B33" i="17" s="1"/>
  <c r="C28" i="17"/>
  <c r="C33" i="17" s="1"/>
  <c r="B30" i="17"/>
  <c r="C30" i="17"/>
  <c r="B32" i="17"/>
  <c r="C32" i="17"/>
  <c r="E35" i="17"/>
  <c r="B40" i="17"/>
  <c r="C40" i="17"/>
  <c r="B41" i="17"/>
  <c r="C41" i="17"/>
  <c r="D36" i="17" l="1"/>
  <c r="E37" i="17"/>
  <c r="E38" i="17"/>
  <c r="D38" i="17"/>
  <c r="D39" i="17"/>
  <c r="D37" i="17"/>
  <c r="A35" i="17"/>
  <c r="E36" i="17" s="1"/>
  <c r="E39" i="17" l="1"/>
  <c r="B7" i="16" l="1"/>
  <c r="C7" i="16"/>
  <c r="B14" i="16"/>
  <c r="B16" i="16" s="1"/>
  <c r="B18" i="16" s="1"/>
  <c r="B20" i="16" s="1"/>
  <c r="C14" i="16"/>
  <c r="C16" i="16" s="1"/>
  <c r="C18" i="16" s="1"/>
  <c r="C20" i="16" s="1"/>
  <c r="B24" i="16"/>
  <c r="B29" i="16" s="1"/>
  <c r="C24" i="16"/>
  <c r="C29" i="16" s="1"/>
  <c r="B25" i="16"/>
  <c r="C25" i="16"/>
  <c r="B26" i="16"/>
  <c r="B31" i="16" s="1"/>
  <c r="C26" i="16"/>
  <c r="C31" i="16" s="1"/>
  <c r="B27" i="16"/>
  <c r="C27" i="16"/>
  <c r="B28" i="16"/>
  <c r="B33" i="16" s="1"/>
  <c r="C28" i="16"/>
  <c r="C33" i="16" s="1"/>
  <c r="B30" i="16"/>
  <c r="C30" i="16"/>
  <c r="B32" i="16"/>
  <c r="C32" i="16"/>
  <c r="C36" i="16" l="1"/>
  <c r="B39" i="16"/>
  <c r="A35" i="16"/>
  <c r="B36" i="16" s="1"/>
  <c r="B38" i="16" l="1"/>
  <c r="C35" i="16"/>
  <c r="B35" i="16"/>
  <c r="C37" i="16"/>
  <c r="C38" i="16"/>
  <c r="B37" i="16"/>
  <c r="C39" i="16"/>
  <c r="B40" i="16" l="1"/>
  <c r="B41" i="16"/>
  <c r="C41" i="16"/>
  <c r="C40" i="16"/>
  <c r="B7" i="15"/>
  <c r="C7" i="15"/>
  <c r="D7" i="15"/>
  <c r="B14" i="15"/>
  <c r="B16" i="15" s="1"/>
  <c r="B18" i="15" s="1"/>
  <c r="B20" i="15" s="1"/>
  <c r="C14" i="15"/>
  <c r="D14" i="15"/>
  <c r="D16" i="15" s="1"/>
  <c r="D18" i="15" s="1"/>
  <c r="C16" i="15"/>
  <c r="C18" i="15" s="1"/>
  <c r="B24" i="15"/>
  <c r="B29" i="15" s="1"/>
  <c r="C24" i="15"/>
  <c r="D24" i="15"/>
  <c r="D29" i="15" s="1"/>
  <c r="B25" i="15"/>
  <c r="B30" i="15" s="1"/>
  <c r="C25" i="15"/>
  <c r="C30" i="15" s="1"/>
  <c r="D25" i="15"/>
  <c r="B26" i="15"/>
  <c r="B31" i="15" s="1"/>
  <c r="C26" i="15"/>
  <c r="C31" i="15" s="1"/>
  <c r="D26" i="15"/>
  <c r="D31" i="15" s="1"/>
  <c r="B27" i="15"/>
  <c r="C27" i="15"/>
  <c r="C32" i="15" s="1"/>
  <c r="D27" i="15"/>
  <c r="D32" i="15" s="1"/>
  <c r="B28" i="15"/>
  <c r="B33" i="15" s="1"/>
  <c r="C28" i="15"/>
  <c r="D28" i="15"/>
  <c r="D33" i="15" s="1"/>
  <c r="C29" i="15"/>
  <c r="D30" i="15"/>
  <c r="B32" i="15"/>
  <c r="C33" i="15"/>
  <c r="C20" i="15" l="1"/>
  <c r="A35" i="15"/>
  <c r="B36" i="15" s="1"/>
  <c r="D20" i="15"/>
  <c r="C35" i="15" l="1"/>
  <c r="B38" i="15"/>
  <c r="D36" i="15"/>
  <c r="C39" i="15"/>
  <c r="D35" i="15"/>
  <c r="C37" i="15"/>
  <c r="D37" i="15"/>
  <c r="B37" i="15"/>
  <c r="C38" i="15"/>
  <c r="D38" i="15"/>
  <c r="B39" i="15"/>
  <c r="D39" i="15"/>
  <c r="B35" i="15"/>
  <c r="C36" i="15"/>
  <c r="B41" i="15" l="1"/>
  <c r="B40" i="15"/>
  <c r="D40" i="15"/>
  <c r="D41" i="15"/>
  <c r="C41" i="15"/>
  <c r="C40" i="15"/>
  <c r="B9" i="14"/>
  <c r="C9" i="14"/>
  <c r="D9" i="14"/>
  <c r="E9" i="14"/>
  <c r="B11" i="14"/>
  <c r="C11" i="14"/>
  <c r="D11" i="14"/>
  <c r="E11" i="14"/>
  <c r="B13" i="14"/>
  <c r="C13" i="14"/>
  <c r="D13" i="14"/>
  <c r="E13" i="14"/>
  <c r="B9" i="13" l="1"/>
  <c r="C9" i="13"/>
  <c r="D9" i="13"/>
  <c r="E9" i="13"/>
  <c r="B11" i="13"/>
  <c r="C11" i="13"/>
  <c r="D11" i="13"/>
  <c r="E11" i="13"/>
  <c r="B13" i="13"/>
  <c r="C13" i="13"/>
  <c r="D13" i="13"/>
  <c r="E13" i="13"/>
  <c r="B7" i="2" l="1"/>
  <c r="C7" i="2"/>
  <c r="D7" i="2"/>
  <c r="D16" i="2" s="1"/>
  <c r="D18" i="2" s="1"/>
  <c r="B14" i="2"/>
  <c r="B16" i="2" s="1"/>
  <c r="B18" i="2" s="1"/>
  <c r="B20" i="2" s="1"/>
  <c r="C14" i="2"/>
  <c r="D14" i="2"/>
  <c r="C16" i="2"/>
  <c r="C18" i="2" s="1"/>
  <c r="C20" i="2" s="1"/>
  <c r="B24" i="2"/>
  <c r="B29" i="2" s="1"/>
  <c r="C24" i="2"/>
  <c r="D24" i="2"/>
  <c r="B25" i="2"/>
  <c r="C25" i="2"/>
  <c r="C30" i="2" s="1"/>
  <c r="D25" i="2"/>
  <c r="B26" i="2"/>
  <c r="C26" i="2"/>
  <c r="D26" i="2"/>
  <c r="D31" i="2" s="1"/>
  <c r="B27" i="2"/>
  <c r="C27" i="2"/>
  <c r="D27" i="2"/>
  <c r="B28" i="2"/>
  <c r="B33" i="2" s="1"/>
  <c r="C28" i="2"/>
  <c r="D28" i="2"/>
  <c r="C29" i="2"/>
  <c r="D29" i="2"/>
  <c r="B30" i="2"/>
  <c r="D30" i="2"/>
  <c r="B31" i="2"/>
  <c r="C31" i="2"/>
  <c r="B32" i="2"/>
  <c r="C32" i="2"/>
  <c r="D32" i="2"/>
  <c r="C33" i="2"/>
  <c r="D33" i="2"/>
  <c r="A35" i="2" l="1"/>
  <c r="D20" i="2"/>
  <c r="BN64" i="1"/>
  <c r="BM64" i="1"/>
  <c r="BN63" i="1"/>
  <c r="W56" i="1"/>
  <c r="X61" i="1"/>
  <c r="X62" i="1"/>
  <c r="X63" i="1"/>
  <c r="X65" i="1"/>
  <c r="Y56" i="1"/>
  <c r="Y61" i="1"/>
  <c r="Y62" i="1"/>
  <c r="Y63" i="1"/>
  <c r="Y65" i="1"/>
  <c r="Z61" i="1"/>
  <c r="Z62" i="1"/>
  <c r="Z63" i="1"/>
  <c r="Z65" i="1"/>
  <c r="W61" i="1"/>
  <c r="W62" i="1"/>
  <c r="W63" i="1"/>
  <c r="W65" i="1"/>
  <c r="W64" i="1"/>
  <c r="X64" i="1"/>
  <c r="Y64" i="1"/>
  <c r="Z64" i="1"/>
  <c r="P56" i="1"/>
  <c r="Q61" i="1"/>
  <c r="Q62" i="1"/>
  <c r="Q63" i="1"/>
  <c r="Q65" i="1"/>
  <c r="P61" i="1"/>
  <c r="P62" i="1"/>
  <c r="P63" i="1"/>
  <c r="P65" i="1"/>
  <c r="P64" i="1"/>
  <c r="Q64" i="1"/>
  <c r="H56" i="1"/>
  <c r="I61" i="1"/>
  <c r="I62" i="1"/>
  <c r="I63" i="1"/>
  <c r="I65" i="1"/>
  <c r="J56" i="1"/>
  <c r="J61" i="1"/>
  <c r="J62" i="1"/>
  <c r="J63" i="1"/>
  <c r="J65" i="1"/>
  <c r="K61" i="1"/>
  <c r="K62" i="1"/>
  <c r="K63" i="1"/>
  <c r="K65" i="1"/>
  <c r="H61" i="1"/>
  <c r="H62" i="1"/>
  <c r="H63" i="1"/>
  <c r="H65" i="1"/>
  <c r="H64" i="1"/>
  <c r="I64" i="1"/>
  <c r="J64" i="1"/>
  <c r="K64" i="1"/>
  <c r="A56" i="1"/>
  <c r="B61" i="1"/>
  <c r="B62" i="1"/>
  <c r="B63" i="1"/>
  <c r="B65" i="1"/>
  <c r="C56" i="1"/>
  <c r="C61" i="1"/>
  <c r="C62" i="1"/>
  <c r="C63" i="1"/>
  <c r="C65" i="1"/>
  <c r="D56" i="1"/>
  <c r="D61" i="1"/>
  <c r="D62" i="1"/>
  <c r="D63" i="1"/>
  <c r="D65" i="1"/>
  <c r="A61" i="1"/>
  <c r="A62" i="1"/>
  <c r="A63" i="1"/>
  <c r="A65" i="1"/>
  <c r="A64" i="1"/>
  <c r="B64" i="1"/>
  <c r="C64" i="1"/>
  <c r="D64" i="1"/>
  <c r="BS56" i="1"/>
  <c r="BT60" i="1"/>
  <c r="BT61" i="1"/>
  <c r="BT62" i="1"/>
  <c r="BT64" i="1"/>
  <c r="BU56" i="1"/>
  <c r="BU60" i="1"/>
  <c r="BU61" i="1"/>
  <c r="BU62" i="1"/>
  <c r="BU64" i="1"/>
  <c r="BV60" i="1"/>
  <c r="BV61" i="1"/>
  <c r="BV62" i="1"/>
  <c r="BV64" i="1"/>
  <c r="BS60" i="1"/>
  <c r="BS61" i="1"/>
  <c r="BS62" i="1"/>
  <c r="BS64" i="1"/>
  <c r="BS63" i="1"/>
  <c r="BT63" i="1"/>
  <c r="BU63" i="1"/>
  <c r="BV63" i="1"/>
  <c r="BT56" i="1"/>
  <c r="BV56" i="1"/>
  <c r="BM56" i="1"/>
  <c r="BM60" i="1"/>
  <c r="BM61" i="1"/>
  <c r="BM62" i="1"/>
  <c r="BM63" i="1"/>
  <c r="BN60" i="1"/>
  <c r="BN61" i="1"/>
  <c r="BN62" i="1"/>
  <c r="BN56" i="1"/>
  <c r="BE56" i="1"/>
  <c r="BF60" i="1"/>
  <c r="BF61" i="1"/>
  <c r="BF62" i="1"/>
  <c r="BF64" i="1"/>
  <c r="BG56" i="1"/>
  <c r="BG60" i="1"/>
  <c r="BG61" i="1"/>
  <c r="BG62" i="1"/>
  <c r="BG64" i="1"/>
  <c r="BH60" i="1"/>
  <c r="BH61" i="1"/>
  <c r="BH62" i="1"/>
  <c r="BH64" i="1"/>
  <c r="BE60" i="1"/>
  <c r="BE61" i="1"/>
  <c r="BE62" i="1"/>
  <c r="BE64" i="1"/>
  <c r="BE63" i="1"/>
  <c r="BF63" i="1"/>
  <c r="BG63" i="1"/>
  <c r="BH63" i="1"/>
  <c r="BF56" i="1"/>
  <c r="BH56" i="1"/>
  <c r="AZ34" i="1"/>
  <c r="BA39" i="1"/>
  <c r="BA40" i="1"/>
  <c r="BA41" i="1"/>
  <c r="BA43" i="1"/>
  <c r="AZ39" i="1"/>
  <c r="AZ40" i="1"/>
  <c r="AZ41" i="1"/>
  <c r="AZ43" i="1"/>
  <c r="AZ42" i="1"/>
  <c r="BA42" i="1"/>
  <c r="BA34" i="1"/>
  <c r="AR34" i="1"/>
  <c r="AS39" i="1"/>
  <c r="AS40" i="1"/>
  <c r="AS41" i="1"/>
  <c r="AS43" i="1"/>
  <c r="AR39" i="1"/>
  <c r="AR40" i="1"/>
  <c r="AR41" i="1"/>
  <c r="AR43" i="1"/>
  <c r="AR42" i="1"/>
  <c r="AS42" i="1"/>
  <c r="AS34" i="1"/>
  <c r="AL34" i="1"/>
  <c r="AM39" i="1"/>
  <c r="AM40" i="1"/>
  <c r="AM41" i="1"/>
  <c r="AM43" i="1"/>
  <c r="AL39" i="1"/>
  <c r="AL40" i="1"/>
  <c r="AL41" i="1"/>
  <c r="AL43" i="1"/>
  <c r="AL42" i="1"/>
  <c r="AM42" i="1"/>
  <c r="AE34" i="1"/>
  <c r="AF39" i="1"/>
  <c r="AF40" i="1"/>
  <c r="AF41" i="1"/>
  <c r="AF43" i="1"/>
  <c r="AG39" i="1"/>
  <c r="AG40" i="1"/>
  <c r="AG41" i="1"/>
  <c r="AG43" i="1"/>
  <c r="AE39" i="1"/>
  <c r="AE40" i="1"/>
  <c r="AE41" i="1"/>
  <c r="AE43" i="1"/>
  <c r="AE42" i="1"/>
  <c r="AF42" i="1"/>
  <c r="AG42" i="1"/>
  <c r="AL12" i="1"/>
  <c r="AL13" i="1"/>
  <c r="AL14" i="1"/>
  <c r="AM34" i="1"/>
  <c r="AF34" i="1"/>
  <c r="AG34" i="1"/>
  <c r="X56" i="1"/>
  <c r="Z56" i="1"/>
  <c r="Q56" i="1"/>
  <c r="I56" i="1"/>
  <c r="K56" i="1"/>
  <c r="B56" i="1"/>
  <c r="AN12" i="1"/>
  <c r="AM17" i="1"/>
  <c r="AL17" i="1"/>
  <c r="AN13" i="1"/>
  <c r="AM18" i="1"/>
  <c r="AL18" i="1"/>
  <c r="AN14" i="1"/>
  <c r="AM19" i="1"/>
  <c r="AL19" i="1"/>
  <c r="P46" i="1"/>
  <c r="Q46" i="1"/>
  <c r="Q45" i="1"/>
  <c r="P45" i="1"/>
  <c r="BG42" i="1"/>
  <c r="BG28" i="1"/>
  <c r="BG27" i="1"/>
  <c r="BG26" i="1"/>
  <c r="BG24" i="1"/>
  <c r="BG23" i="1"/>
  <c r="BG22" i="1"/>
  <c r="BG20" i="1"/>
  <c r="BI42" i="1"/>
  <c r="BI43" i="1"/>
  <c r="BI44" i="1"/>
  <c r="BI45" i="1"/>
  <c r="BH42" i="1"/>
  <c r="BH43" i="1"/>
  <c r="BH44" i="1"/>
  <c r="BH45" i="1"/>
  <c r="BI49" i="1"/>
  <c r="BH49" i="1"/>
  <c r="BG43" i="1"/>
  <c r="BG44" i="1"/>
  <c r="BG45" i="1"/>
  <c r="BF42" i="1"/>
  <c r="BF43" i="1"/>
  <c r="BF44" i="1"/>
  <c r="BF45" i="1"/>
  <c r="BG49" i="1"/>
  <c r="BF49" i="1"/>
  <c r="BG19" i="1"/>
  <c r="BG18" i="1"/>
  <c r="BI46" i="1"/>
  <c r="BH46" i="1"/>
  <c r="BG46" i="1"/>
  <c r="BF46" i="1"/>
  <c r="BG16" i="1"/>
  <c r="BH16" i="1"/>
  <c r="BG15" i="1"/>
  <c r="BH15" i="1"/>
  <c r="BG14" i="1"/>
  <c r="BH14" i="1"/>
  <c r="BG12" i="1"/>
  <c r="BH12" i="1"/>
  <c r="BG11" i="1"/>
  <c r="BH11" i="1"/>
  <c r="BG10" i="1"/>
  <c r="BH10" i="1"/>
  <c r="BG8" i="1"/>
  <c r="BH8" i="1"/>
  <c r="BG7" i="1"/>
  <c r="BH7" i="1"/>
  <c r="BG6" i="1"/>
  <c r="BH6" i="1"/>
  <c r="BN19" i="1"/>
  <c r="BN40" i="1"/>
  <c r="BN41" i="1"/>
  <c r="BN42" i="1"/>
  <c r="BN43" i="1"/>
  <c r="BM40" i="1"/>
  <c r="BM41" i="1"/>
  <c r="BM42" i="1"/>
  <c r="BM43" i="1"/>
  <c r="BN48" i="1"/>
  <c r="BM48" i="1"/>
  <c r="BN18" i="1"/>
  <c r="BN17" i="1"/>
  <c r="BN15" i="1"/>
  <c r="BN44" i="1"/>
  <c r="BM44" i="1"/>
  <c r="BN14" i="1"/>
  <c r="BN13" i="1"/>
  <c r="BN11" i="1"/>
  <c r="BO11" i="1"/>
  <c r="BN10" i="1"/>
  <c r="BO10" i="1"/>
  <c r="BN9" i="1"/>
  <c r="BO9" i="1"/>
  <c r="BN7" i="1"/>
  <c r="BO7" i="1"/>
  <c r="BN6" i="1"/>
  <c r="BO6" i="1"/>
  <c r="BN5" i="1"/>
  <c r="BO5" i="1"/>
  <c r="BB12" i="1"/>
  <c r="AZ12" i="1"/>
  <c r="BA17" i="1"/>
  <c r="BB13" i="1"/>
  <c r="BA18" i="1"/>
  <c r="BB14" i="1"/>
  <c r="BA19" i="1"/>
  <c r="BA20" i="1"/>
  <c r="AZ17" i="1"/>
  <c r="AZ13" i="1"/>
  <c r="AZ18" i="1"/>
  <c r="AZ14" i="1"/>
  <c r="AZ19" i="1"/>
  <c r="AZ20" i="1"/>
  <c r="AZ24" i="1"/>
  <c r="AY24" i="1"/>
  <c r="AU12" i="1"/>
  <c r="AS13" i="1"/>
  <c r="AT17" i="1"/>
  <c r="AU13" i="1"/>
  <c r="AT18" i="1"/>
  <c r="AU14" i="1"/>
  <c r="AT19" i="1"/>
  <c r="AT20" i="1"/>
  <c r="AS12" i="1"/>
  <c r="AS17" i="1"/>
  <c r="AS18" i="1"/>
  <c r="AS14" i="1"/>
  <c r="AS19" i="1"/>
  <c r="AS20" i="1"/>
  <c r="AS24" i="1"/>
  <c r="AR24" i="1"/>
  <c r="AM20" i="1"/>
  <c r="AL20" i="1"/>
  <c r="AL24" i="1"/>
  <c r="AK24" i="1"/>
  <c r="BA21" i="1"/>
  <c r="AZ21" i="1"/>
  <c r="AT21" i="1"/>
  <c r="AS21" i="1"/>
  <c r="AM21" i="1"/>
  <c r="AL21" i="1"/>
  <c r="AG21" i="1"/>
  <c r="AF21" i="1"/>
  <c r="AE21" i="1"/>
  <c r="AG20" i="1"/>
  <c r="AF20" i="1"/>
  <c r="AE20" i="1"/>
  <c r="AG14" i="1"/>
  <c r="AF14" i="1"/>
  <c r="AE14" i="1"/>
  <c r="AG13" i="1"/>
  <c r="AF13" i="1"/>
  <c r="AE13" i="1"/>
  <c r="AG12" i="1"/>
  <c r="AF12" i="1"/>
  <c r="AE12" i="1"/>
  <c r="Z42" i="1"/>
  <c r="Z43" i="1"/>
  <c r="Z44" i="1"/>
  <c r="Z45" i="1"/>
  <c r="Y42" i="1"/>
  <c r="Y43" i="1"/>
  <c r="Y44" i="1"/>
  <c r="Y45" i="1"/>
  <c r="Z49" i="1"/>
  <c r="Y49" i="1"/>
  <c r="X42" i="1"/>
  <c r="X43" i="1"/>
  <c r="X44" i="1"/>
  <c r="X45" i="1"/>
  <c r="W42" i="1"/>
  <c r="W43" i="1"/>
  <c r="W44" i="1"/>
  <c r="W45" i="1"/>
  <c r="X49" i="1"/>
  <c r="W49" i="1"/>
  <c r="Z46" i="1"/>
  <c r="Y46" i="1"/>
  <c r="X46" i="1"/>
  <c r="W46" i="1"/>
  <c r="X34" i="1"/>
  <c r="X33" i="1"/>
  <c r="X32" i="1"/>
  <c r="X30" i="1"/>
  <c r="X29" i="1"/>
  <c r="X28" i="1"/>
  <c r="X26" i="1"/>
  <c r="X25" i="1"/>
  <c r="X24" i="1"/>
  <c r="X22" i="1"/>
  <c r="X21" i="1"/>
  <c r="X20" i="1"/>
  <c r="X18" i="1"/>
  <c r="Y18" i="1"/>
  <c r="X17" i="1"/>
  <c r="Y17" i="1"/>
  <c r="X16" i="1"/>
  <c r="Y16" i="1"/>
  <c r="X14" i="1"/>
  <c r="Y14" i="1"/>
  <c r="X13" i="1"/>
  <c r="Y13" i="1"/>
  <c r="X12" i="1"/>
  <c r="Y12" i="1"/>
  <c r="X10" i="1"/>
  <c r="Y10" i="1"/>
  <c r="X9" i="1"/>
  <c r="Y9" i="1"/>
  <c r="X8" i="1"/>
  <c r="Y8" i="1"/>
  <c r="X6" i="1"/>
  <c r="Y6" i="1"/>
  <c r="X5" i="1"/>
  <c r="Y5" i="1"/>
  <c r="X4" i="1"/>
  <c r="Y4" i="1"/>
  <c r="Q20" i="1"/>
  <c r="Q19" i="1"/>
  <c r="Q18" i="1"/>
  <c r="Q16" i="1"/>
  <c r="Q15" i="1"/>
  <c r="Q14" i="1"/>
  <c r="Q11" i="1"/>
  <c r="R11" i="1"/>
  <c r="Q10" i="1"/>
  <c r="R10" i="1"/>
  <c r="Q9" i="1"/>
  <c r="R9" i="1"/>
  <c r="Q7" i="1"/>
  <c r="R7" i="1"/>
  <c r="Q6" i="1"/>
  <c r="R6" i="1"/>
  <c r="Q5" i="1"/>
  <c r="R5" i="1"/>
  <c r="J34" i="1"/>
  <c r="J33" i="1"/>
  <c r="J32" i="1"/>
  <c r="J30" i="1"/>
  <c r="J29" i="1"/>
  <c r="J28" i="1"/>
  <c r="J26" i="1"/>
  <c r="J25" i="1"/>
  <c r="J24" i="1"/>
  <c r="J22" i="1"/>
  <c r="J21" i="1"/>
  <c r="J20" i="1"/>
  <c r="J18" i="1"/>
  <c r="K18" i="1"/>
  <c r="J17" i="1"/>
  <c r="K17" i="1"/>
  <c r="L42" i="1"/>
  <c r="L43" i="1"/>
  <c r="L44" i="1"/>
  <c r="L45" i="1"/>
  <c r="K42" i="1"/>
  <c r="K43" i="1"/>
  <c r="K44" i="1"/>
  <c r="K45" i="1"/>
  <c r="L49" i="1"/>
  <c r="K49" i="1"/>
  <c r="J42" i="1"/>
  <c r="J43" i="1"/>
  <c r="J44" i="1"/>
  <c r="J45" i="1"/>
  <c r="I42" i="1"/>
  <c r="I43" i="1"/>
  <c r="I44" i="1"/>
  <c r="I45" i="1"/>
  <c r="J49" i="1"/>
  <c r="I49" i="1"/>
  <c r="J16" i="1"/>
  <c r="K16" i="1"/>
  <c r="J14" i="1"/>
  <c r="K14" i="1"/>
  <c r="L46" i="1"/>
  <c r="K46" i="1"/>
  <c r="J46" i="1"/>
  <c r="I46" i="1"/>
  <c r="J13" i="1"/>
  <c r="K13" i="1"/>
  <c r="J12" i="1"/>
  <c r="K12" i="1"/>
  <c r="J10" i="1"/>
  <c r="K10" i="1"/>
  <c r="J9" i="1"/>
  <c r="K9" i="1"/>
  <c r="J8" i="1"/>
  <c r="K8" i="1"/>
  <c r="J6" i="1"/>
  <c r="K6" i="1"/>
  <c r="J5" i="1"/>
  <c r="K5" i="1"/>
  <c r="J4" i="1"/>
  <c r="K4" i="1"/>
  <c r="BU34" i="1"/>
  <c r="BU33" i="1"/>
  <c r="BU32" i="1"/>
  <c r="BU30" i="1"/>
  <c r="BU29" i="1"/>
  <c r="BU28" i="1"/>
  <c r="BU26" i="1"/>
  <c r="BU25" i="1"/>
  <c r="BU24" i="1"/>
  <c r="BU22" i="1"/>
  <c r="BU21" i="1"/>
  <c r="BU20" i="1"/>
  <c r="BU18" i="1"/>
  <c r="BV18" i="1"/>
  <c r="BV42" i="1"/>
  <c r="BV43" i="1"/>
  <c r="BV44" i="1"/>
  <c r="BV45" i="1"/>
  <c r="BU42" i="1"/>
  <c r="BU43" i="1"/>
  <c r="BU44" i="1"/>
  <c r="BU45" i="1"/>
  <c r="BW49" i="1"/>
  <c r="BV49" i="1"/>
  <c r="BT42" i="1"/>
  <c r="BT43" i="1"/>
  <c r="BT44" i="1"/>
  <c r="BT45" i="1"/>
  <c r="BS42" i="1"/>
  <c r="BS43" i="1"/>
  <c r="BS44" i="1"/>
  <c r="BS45" i="1"/>
  <c r="BU49" i="1"/>
  <c r="BT49" i="1"/>
  <c r="BU17" i="1"/>
  <c r="BV17" i="1"/>
  <c r="BU16" i="1"/>
  <c r="BV16" i="1"/>
  <c r="BV46" i="1"/>
  <c r="BU46" i="1"/>
  <c r="BT46" i="1"/>
  <c r="BS46" i="1"/>
  <c r="BU14" i="1"/>
  <c r="BV14" i="1"/>
  <c r="BU13" i="1"/>
  <c r="BV13" i="1"/>
  <c r="BU12" i="1"/>
  <c r="BV12" i="1"/>
  <c r="BU10" i="1"/>
  <c r="BV10" i="1"/>
  <c r="BU9" i="1"/>
  <c r="BV9" i="1"/>
  <c r="BU8" i="1"/>
  <c r="BV8" i="1"/>
  <c r="BU6" i="1"/>
  <c r="BV6" i="1"/>
  <c r="BU5" i="1"/>
  <c r="BV5" i="1"/>
  <c r="BU4" i="1"/>
  <c r="BV4" i="1"/>
  <c r="C22" i="1"/>
  <c r="C30" i="1"/>
  <c r="D22" i="1"/>
  <c r="C27" i="1"/>
  <c r="C35" i="1"/>
  <c r="D27" i="1"/>
  <c r="D39" i="1"/>
  <c r="C23" i="1"/>
  <c r="C31" i="1"/>
  <c r="D23" i="1"/>
  <c r="D40" i="1"/>
  <c r="C24" i="1"/>
  <c r="C32" i="1"/>
  <c r="D24" i="1"/>
  <c r="D41" i="1"/>
  <c r="D42" i="1"/>
  <c r="C26" i="1"/>
  <c r="C34" i="1"/>
  <c r="D26" i="1"/>
  <c r="C39" i="1"/>
  <c r="C40" i="1"/>
  <c r="C28" i="1"/>
  <c r="C36" i="1"/>
  <c r="D28" i="1"/>
  <c r="C41" i="1"/>
  <c r="C42" i="1"/>
  <c r="E49" i="1"/>
  <c r="D49" i="1"/>
  <c r="D46" i="1"/>
  <c r="C46" i="1"/>
  <c r="C4" i="1"/>
  <c r="C12" i="1"/>
  <c r="D4" i="1"/>
  <c r="C10" i="1"/>
  <c r="C18" i="1"/>
  <c r="D10" i="1"/>
  <c r="B39" i="1"/>
  <c r="C5" i="1"/>
  <c r="C13" i="1"/>
  <c r="D5" i="1"/>
  <c r="B40" i="1"/>
  <c r="C6" i="1"/>
  <c r="C14" i="1"/>
  <c r="D6" i="1"/>
  <c r="B41" i="1"/>
  <c r="B42" i="1"/>
  <c r="C8" i="1"/>
  <c r="C16" i="1"/>
  <c r="D8" i="1"/>
  <c r="A39" i="1"/>
  <c r="C9" i="1"/>
  <c r="C17" i="1"/>
  <c r="D9" i="1"/>
  <c r="A40" i="1"/>
  <c r="A41" i="1"/>
  <c r="A42" i="1"/>
  <c r="C49" i="1"/>
  <c r="B49" i="1"/>
  <c r="B46" i="1"/>
  <c r="A46" i="1"/>
  <c r="D35" i="2" l="1"/>
  <c r="B37" i="2"/>
  <c r="C38" i="2"/>
  <c r="D39" i="2"/>
  <c r="D36" i="2"/>
  <c r="B36" i="2"/>
  <c r="C37" i="2"/>
  <c r="D38" i="2"/>
  <c r="C35" i="2"/>
  <c r="C39" i="2"/>
  <c r="B38" i="2"/>
  <c r="D37" i="2"/>
  <c r="B39" i="2"/>
  <c r="B35" i="2"/>
  <c r="C36" i="2"/>
  <c r="B41" i="2" l="1"/>
  <c r="B40" i="2"/>
  <c r="C41" i="2"/>
  <c r="C40" i="2"/>
  <c r="D40" i="2"/>
  <c r="D41" i="2"/>
</calcChain>
</file>

<file path=xl/sharedStrings.xml><?xml version="1.0" encoding="utf-8"?>
<sst xmlns="http://purl.oclc.org/ooxml/spreadsheetml/main" count="648" uniqueCount="194">
  <si>
    <t>Input</t>
  </si>
  <si>
    <t>IgG</t>
  </si>
  <si>
    <t>IgG-WT</t>
  </si>
  <si>
    <t>AR-WT</t>
  </si>
  <si>
    <t>IgG-AI</t>
  </si>
  <si>
    <t>AR-AI</t>
  </si>
  <si>
    <t>BRN2</t>
  </si>
  <si>
    <t>Myc</t>
  </si>
  <si>
    <t>DU#8(-)-IgG</t>
  </si>
  <si>
    <t>DU#8(-)-Myc</t>
  </si>
  <si>
    <t>DU#8(+)-IgG</t>
  </si>
  <si>
    <t>DU#8(+)-Myc</t>
  </si>
  <si>
    <t>Avg</t>
  </si>
  <si>
    <t>STDV</t>
  </si>
  <si>
    <t>DU#8(-) -IgG</t>
  </si>
  <si>
    <t>DU#8(-) -Myc</t>
  </si>
  <si>
    <t>DU#8(+) -IgG</t>
  </si>
  <si>
    <t>DU#8(+) -Myc</t>
  </si>
  <si>
    <t>LNCaP-AI</t>
  </si>
  <si>
    <t>AI-IgG</t>
  </si>
  <si>
    <t>AI-MUC1</t>
  </si>
  <si>
    <t>AI-Myc</t>
  </si>
  <si>
    <t>Stdv</t>
  </si>
  <si>
    <t>GAPDH</t>
  </si>
  <si>
    <t>LnCaP-AI</t>
  </si>
  <si>
    <t>MUC1/Myc</t>
  </si>
  <si>
    <t>stdv</t>
  </si>
  <si>
    <t>GAPDH/Myc</t>
  </si>
  <si>
    <t>Fig-3a</t>
  </si>
  <si>
    <t>Fig-3c-left</t>
  </si>
  <si>
    <t>Fig-3c-right</t>
  </si>
  <si>
    <t>Fig-4e</t>
  </si>
  <si>
    <t>AR ChiP BRN2 promoter</t>
  </si>
  <si>
    <t>IgG ChIP BRN2 promoter</t>
  </si>
  <si>
    <t>AR ChIP GAPDH promoter</t>
  </si>
  <si>
    <t>IgG ChIP GAPDH promoter</t>
  </si>
  <si>
    <t>LnCaP-AI-Cells</t>
  </si>
  <si>
    <t>MUC1 ChiP BRN2 promoter</t>
  </si>
  <si>
    <t>MUC1 ChiP GAPDH promoter</t>
  </si>
  <si>
    <t>MUC1 ChIP/Myc ReChIP BRN2 promoter</t>
  </si>
  <si>
    <t>MUC1 ChIP/Myc ReChIP GAPDH promoter</t>
  </si>
  <si>
    <t>IgG ChIP/IgG ReChIP BRN2 promoter</t>
  </si>
  <si>
    <t>IgG ChIP/IgG ReChIP GAPDH promoter</t>
  </si>
  <si>
    <t>DOX(-)IgG</t>
  </si>
  <si>
    <t>DOX(-)Myc</t>
  </si>
  <si>
    <t>DOX(+)Myc</t>
  </si>
  <si>
    <t>MyC ChIP in DOX (-) BRN2 promoter</t>
  </si>
  <si>
    <t>IgG ChIP DOX (-) BRN2 promoter</t>
  </si>
  <si>
    <t>MyC ChIP in DOX (-) GAPDH promoter</t>
  </si>
  <si>
    <t>MyC ChIP in DOX (+) GAPDH promoter</t>
  </si>
  <si>
    <t>IgG ChIP DOX (+) BRN2 promoter</t>
  </si>
  <si>
    <t>IgG ChIP DOX (-) GAPDH promoter</t>
  </si>
  <si>
    <t>IgG ChIP DOX (+) GAPDH promoter</t>
  </si>
  <si>
    <t>Figure 3e</t>
  </si>
  <si>
    <t>Fifure 3f left</t>
  </si>
  <si>
    <t>Figure 3f middle</t>
  </si>
  <si>
    <t>Figure 3f right</t>
  </si>
  <si>
    <t>BRN2-mutant promoter reporter LUC activity</t>
  </si>
  <si>
    <t xml:space="preserve">BRN2 WT-promoter reporter LUC activity with or without DOX in CshRNA </t>
  </si>
  <si>
    <t xml:space="preserve">BRN2 WT-promoter reporter LUC activity with or without DOX in MUC1shRNA </t>
  </si>
  <si>
    <t>pGL3</t>
  </si>
  <si>
    <t>BRN2-WT</t>
  </si>
  <si>
    <t>BRN2-mut1</t>
  </si>
  <si>
    <t>BRN2-mut2</t>
  </si>
  <si>
    <t>pGL3-cont</t>
  </si>
  <si>
    <t>CshRNA-cont</t>
  </si>
  <si>
    <t>pGL3-TET</t>
  </si>
  <si>
    <t>CshRNA-TET</t>
  </si>
  <si>
    <t>MUC1-cont</t>
  </si>
  <si>
    <t>MUC1-TET</t>
  </si>
  <si>
    <t>shMYC-cont</t>
  </si>
  <si>
    <t>shMYC-TET</t>
  </si>
  <si>
    <t>Cont-shCont</t>
  </si>
  <si>
    <t>DOX-shCont</t>
  </si>
  <si>
    <t>Cont-shMUC1</t>
  </si>
  <si>
    <t>DOX-shMUC1</t>
  </si>
  <si>
    <t>Cont-shMyc</t>
  </si>
  <si>
    <t>DOX-shMyc</t>
  </si>
  <si>
    <t>BRN2-LUC</t>
  </si>
  <si>
    <t>Fig. 3d</t>
  </si>
  <si>
    <t>MyC ChIP in DOX (+) BRN2 promoter</t>
  </si>
  <si>
    <t>IgG ChIP in DOX (-) BRN2 promoter</t>
  </si>
  <si>
    <t>IgG ChIP in DOX (+) BRN2 promoter</t>
  </si>
  <si>
    <t>IgG ChIP in DOX (-) GAPDH promoter</t>
  </si>
  <si>
    <t>IgG ChIP in DOX (+) GAPDH promoter</t>
  </si>
  <si>
    <t>Figure 4d right</t>
  </si>
  <si>
    <t>DU145-IgG</t>
  </si>
  <si>
    <t>DU145-MUC1</t>
  </si>
  <si>
    <t>DU145-Myc</t>
  </si>
  <si>
    <t>Myc ChIP BRN2 promoter</t>
  </si>
  <si>
    <t>Myc ChIP GAPDH promoter</t>
  </si>
  <si>
    <t>Figure 4d left</t>
  </si>
  <si>
    <t>BRN2 promoter ChIP</t>
  </si>
  <si>
    <t>BRN2 promoter ChIP/ReChIP</t>
  </si>
  <si>
    <t>input</t>
  </si>
  <si>
    <t>LnCaP-AI wild type cells</t>
  </si>
  <si>
    <t>LnCaP-AI TET-MUC1shRNA cells</t>
  </si>
  <si>
    <t>LnCaP-AI TET-CshRNA cells</t>
  </si>
  <si>
    <t>LnCaP-AI TET-MycshRNA cells</t>
  </si>
  <si>
    <t>DU145 wild type cells</t>
  </si>
  <si>
    <t>DU145 TET-MUC1shRNA cells</t>
  </si>
  <si>
    <t>IgG+A58:AB63-WT</t>
  </si>
  <si>
    <t>tet#1 dox-</t>
    <phoneticPr fontId="2"/>
  </si>
  <si>
    <t>tet#1 dox+</t>
    <phoneticPr fontId="2"/>
  </si>
  <si>
    <t>tet#8 dox-</t>
    <phoneticPr fontId="2"/>
  </si>
  <si>
    <t>tet#8 dox+</t>
    <phoneticPr fontId="2"/>
  </si>
  <si>
    <t>　</t>
    <phoneticPr fontId="2"/>
  </si>
  <si>
    <t xml:space="preserve"> </t>
    <phoneticPr fontId="2"/>
  </si>
  <si>
    <t>標準偏差</t>
    <rPh sb="0" eb="2">
      <t>ヒョウジュン</t>
    </rPh>
    <rPh sb="2" eb="4">
      <t>ヘンサ</t>
    </rPh>
    <phoneticPr fontId="2"/>
  </si>
  <si>
    <t>標準誤差</t>
    <rPh sb="0" eb="2">
      <t>ヒョウジュン</t>
    </rPh>
    <rPh sb="2" eb="4">
      <t>ゴサ</t>
    </rPh>
    <phoneticPr fontId="2"/>
  </si>
  <si>
    <t>MUC1</t>
  </si>
  <si>
    <t>LNCaP-AI</t>
    <phoneticPr fontId="2"/>
  </si>
  <si>
    <t>C4-2B</t>
    <phoneticPr fontId="2"/>
  </si>
  <si>
    <t>LNCaP</t>
    <phoneticPr fontId="2"/>
  </si>
  <si>
    <t>項目</t>
    <rPh sb="0" eb="2">
      <t>コウモク</t>
    </rPh>
    <phoneticPr fontId="2"/>
  </si>
  <si>
    <t>SD</t>
    <phoneticPr fontId="2"/>
  </si>
  <si>
    <t>AVE</t>
    <phoneticPr fontId="2"/>
  </si>
  <si>
    <t>POWER</t>
    <phoneticPr fontId="2"/>
  </si>
  <si>
    <t>549 DOX-/+</t>
    <phoneticPr fontId="2"/>
  </si>
  <si>
    <t>BT20 Dox-/+</t>
    <phoneticPr fontId="2"/>
  </si>
  <si>
    <t>MUC1</t>
    <phoneticPr fontId="2"/>
  </si>
  <si>
    <t>GAPDH</t>
    <phoneticPr fontId="2"/>
  </si>
  <si>
    <t>Fig 1C L</t>
  </si>
  <si>
    <t>LinCap-AI-DOX-</t>
  </si>
  <si>
    <t>LinCap-AI-DOX+</t>
  </si>
  <si>
    <t>(cell numbers)</t>
  </si>
  <si>
    <t>ratio</t>
  </si>
  <si>
    <t>DOX-</t>
  </si>
  <si>
    <t>DOX+</t>
  </si>
  <si>
    <t>Fig 1F</t>
  </si>
  <si>
    <t>Fig 1g</t>
  </si>
  <si>
    <t>Fig 1h</t>
  </si>
  <si>
    <t>C4-2B</t>
  </si>
  <si>
    <t>BRN2</t>
    <phoneticPr fontId="2"/>
  </si>
  <si>
    <t>F2c BRN2</t>
  </si>
  <si>
    <t>tet-MUC1shRNA</t>
  </si>
  <si>
    <t>tet-CshRNA</t>
  </si>
  <si>
    <t xml:space="preserve"> </t>
  </si>
  <si>
    <t>Fig 2e BRN2</t>
  </si>
  <si>
    <t>MUC1shRNA</t>
  </si>
  <si>
    <t>CshRNA</t>
  </si>
  <si>
    <t>AURKA</t>
    <phoneticPr fontId="2"/>
  </si>
  <si>
    <t>Fig 2g L AURKA</t>
  </si>
  <si>
    <t>LNCaP-AI tet#1</t>
    <phoneticPr fontId="2"/>
  </si>
  <si>
    <t>LNCaP-AI tet#8</t>
    <phoneticPr fontId="2"/>
  </si>
  <si>
    <t>ASCL-1</t>
    <phoneticPr fontId="2"/>
  </si>
  <si>
    <t>SYP</t>
    <phoneticPr fontId="2"/>
  </si>
  <si>
    <t>Fig 2g R SYP</t>
  </si>
  <si>
    <t>average</t>
  </si>
  <si>
    <t>ratio</t>
    <phoneticPr fontId="3" type="noConversion"/>
  </si>
  <si>
    <t>(cell numbers)</t>
    <phoneticPr fontId="3" type="noConversion"/>
  </si>
  <si>
    <t>DU-145-DOX+</t>
  </si>
  <si>
    <t>DU-145-DOX-</t>
  </si>
  <si>
    <t>4G</t>
  </si>
  <si>
    <t>From GraphPad</t>
  </si>
  <si>
    <t xml:space="preserve">F4g </t>
  </si>
  <si>
    <t>DU145</t>
    <phoneticPr fontId="2"/>
  </si>
  <si>
    <t xml:space="preserve">Fig 4h </t>
  </si>
  <si>
    <t>Dox-MUC1-C</t>
  </si>
  <si>
    <t>Control</t>
  </si>
  <si>
    <t>LNCaP-cter</t>
  </si>
  <si>
    <t>SOX2</t>
  </si>
  <si>
    <t>SOX2</t>
    <phoneticPr fontId="2"/>
  </si>
  <si>
    <t>Fig 2g M</t>
  </si>
  <si>
    <t>Fig 5c M</t>
  </si>
  <si>
    <t>Fig 5e</t>
  </si>
  <si>
    <t>Fig 5c L</t>
  </si>
  <si>
    <t>Fig 5c R</t>
  </si>
  <si>
    <t>GAPDH</t>
    <phoneticPr fontId="1"/>
  </si>
  <si>
    <t>PSA</t>
    <phoneticPr fontId="1"/>
  </si>
  <si>
    <t>BT20 Dox-/+</t>
    <phoneticPr fontId="1"/>
  </si>
  <si>
    <t>549 DOX-/+</t>
    <phoneticPr fontId="1"/>
  </si>
  <si>
    <t>POWER</t>
    <phoneticPr fontId="1"/>
  </si>
  <si>
    <t>AVE</t>
    <phoneticPr fontId="1"/>
  </si>
  <si>
    <t xml:space="preserve"> </t>
    <phoneticPr fontId="1"/>
  </si>
  <si>
    <t>SD</t>
    <phoneticPr fontId="1"/>
  </si>
  <si>
    <t>項目</t>
    <rPh sb="0" eb="2">
      <t>コウモク</t>
    </rPh>
    <phoneticPr fontId="1"/>
  </si>
  <si>
    <t>LNCaP</t>
    <phoneticPr fontId="1"/>
  </si>
  <si>
    <t>LNCaP-AI</t>
    <phoneticPr fontId="1"/>
  </si>
  <si>
    <t>SUPP 1A</t>
  </si>
  <si>
    <t>NKX3.1</t>
  </si>
  <si>
    <t>BT20 Dox-/+</t>
  </si>
  <si>
    <t>549 DOX-/+</t>
  </si>
  <si>
    <t>POWER</t>
  </si>
  <si>
    <t>AVE</t>
  </si>
  <si>
    <t>SD</t>
  </si>
  <si>
    <t>項目</t>
  </si>
  <si>
    <t>LNCaP</t>
  </si>
  <si>
    <t>C42B</t>
  </si>
  <si>
    <t>SUPP 1b</t>
  </si>
  <si>
    <t>JQ1</t>
    <phoneticPr fontId="1"/>
  </si>
  <si>
    <t>MYC</t>
    <phoneticPr fontId="1"/>
  </si>
  <si>
    <t>SUPP S4a L</t>
  </si>
  <si>
    <t>BRN2</t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</si>
</sst>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Verdana"/>
    </font>
    <font>
      <sz val="12"/>
      <color theme="1"/>
      <name val="Calibri"/>
      <family val="2"/>
      <scheme val="minor"/>
    </font>
    <font>
      <sz val="10"/>
      <name val="Verdana"/>
      <family val="2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rgb="FF000000"/>
      <name val="Calibri"/>
      <family val="2"/>
      <scheme val="minor"/>
    </font>
    <font>
      <sz val="10"/>
      <color rgb="FF1F497D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0"/>
      <color theme="3"/>
      <name val="Arial"/>
      <family val="2"/>
    </font>
    <font>
      <sz val="11"/>
      <color rgb="FF000000"/>
      <name val="Calibr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2" fillId="0" borderId="0" xfId="0" applyFont="1" applyFill="1"/>
    <xf numFmtId="0" fontId="4" fillId="0" borderId="0" xfId="0" applyFont="1" applyFill="1"/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Fill="1"/>
    <xf numFmtId="0" fontId="2" fillId="0" borderId="0" xfId="0" applyFont="1" applyFill="1" applyAlignment="1">
      <alignment vertical="center"/>
    </xf>
    <xf numFmtId="0" fontId="11" fillId="0" borderId="0" xfId="0" applyFont="1"/>
    <xf numFmtId="164" fontId="0" fillId="0" borderId="0" xfId="0" applyNumberFormat="1"/>
    <xf numFmtId="0" fontId="1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</cellXfs>
  <cellStyles count="2">
    <cellStyle name="Normal" xfId="0" builtinId="0"/>
    <cellStyle name="Normal 2" xfId="1" xr:uid="{D8DA01F4-FFDD-BA49-8B4D-9AE98F93976C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BD0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3" Type="http://purl.oclc.org/ooxml/officeDocument/relationships/worksheet" Target="worksheets/sheet3.xml"/><Relationship Id="rId21" Type="http://purl.oclc.org/ooxml/officeDocument/relationships/theme" Target="theme/theme1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calcChain" Target="calcChain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sharedStrings" Target="sharedStrings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purl.oclc.org/ooxml/officeDocument/relationships/themeOverride" Target="../theme/themeOverride1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37553447597573791"/>
          <c:y val="8.8040680095498022E-2"/>
          <c:w val="0.25710070637143512"/>
          <c:h val="0.36507006303585948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596208"/>
        <c:axId val="1390629056"/>
      </c:barChart>
      <c:catAx>
        <c:axId val="139059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390629056"/>
        <c:crosses val="autoZero"/>
        <c:auto val="1"/>
        <c:lblAlgn val="ctr"/>
        <c:lblOffset val="100"/>
        <c:noMultiLvlLbl val="0"/>
      </c:catAx>
      <c:valAx>
        <c:axId val="1390629056"/>
        <c:scaling>
          <c:orientation val="minMax"/>
          <c:max val="7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 algn="ctr" rtl="0">
                  <a:defRPr/>
                </a:pPr>
                <a:r>
                  <a:rPr lang="en-US"/>
                  <a:t>Relative MUC1-C</a:t>
                </a:r>
              </a:p>
              <a:p>
                <a:pPr algn="ctr" rtl="0">
                  <a:defRPr/>
                </a:pPr>
                <a:r>
                  <a:rPr lang="en-US"/>
                  <a:t>mRNA  Levels</a:t>
                </a:r>
              </a:p>
              <a:p>
                <a:pPr algn="ctr" rtl="0"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16389373308202246"/>
              <c:y val="0.1476221903718738"/>
            </c:manualLayout>
          </c:layout>
          <c:overlay val="0"/>
        </c:title>
        <c:numFmt formatCode="#,##0" sourceLinked="0"/>
        <c:majorTickMark val="out"/>
        <c:minorTickMark val="out"/>
        <c:tickLblPos val="nextTo"/>
        <c:spPr>
          <a:ln w="25400">
            <a:solidFill>
              <a:schemeClr val="tx1"/>
            </a:solidFill>
          </a:ln>
        </c:spPr>
        <c:crossAx val="139059620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 b="1">
          <a:latin typeface="Helvetica"/>
          <a:cs typeface="Helvetica"/>
        </a:defRPr>
      </a:pPr>
      <a:endParaRPr lang="en-US"/>
    </a:p>
  </c:txPr>
  <c:printSettings>
    <c:headerFooter/>
    <c:pageMargins b="1" l="0.75" r="0.75" t="1" header="0.5" footer="0.5"/>
    <c:pageSetup paperSize="0"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tiff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4</xdr:col>
      <xdr:colOff>0</xdr:colOff>
      <xdr:row>23</xdr:row>
      <xdr:rowOff>80010</xdr:rowOff>
    </xdr:from>
    <xdr:to>
      <xdr:col>9</xdr:col>
      <xdr:colOff>53340</xdr:colOff>
      <xdr:row>49</xdr:row>
      <xdr:rowOff>91440</xdr:rowOff>
    </xdr:to>
    <xdr:graphicFrame macro="">
      <xdr:nvGraphicFramePr>
        <xdr:cNvPr id="22" name="グラフ 2">
          <a:extLst>
            <a:ext uri="{FF2B5EF4-FFF2-40B4-BE49-F238E27FC236}">
              <a16:creationId xmlns:a16="http://schemas.microsoft.com/office/drawing/2014/main" id="{18547989-11AA-5249-A31F-4D9761870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15</xdr:col>
      <xdr:colOff>0</xdr:colOff>
      <xdr:row>2</xdr:row>
      <xdr:rowOff>0</xdr:rowOff>
    </xdr:from>
    <xdr:ext cx="50800" cy="50800"/>
    <xdr:pic>
      <xdr:nvPicPr>
        <xdr:cNvPr id="2" name="Picture 1">
          <a:extLst>
            <a:ext uri="{FF2B5EF4-FFF2-40B4-BE49-F238E27FC236}">
              <a16:creationId xmlns:a16="http://schemas.microsoft.com/office/drawing/2014/main" id="{19608A04-3417-B54C-8FFB-27312809BF29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10096500" y="190500"/>
          <a:ext cx="50800" cy="50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tint val="100%"/>
                <a:shade val="100%"/>
                <a:satMod val="130%"/>
              </a:schemeClr>
            </a:gs>
            <a:gs pos="100%">
              <a:schemeClr val="phClr">
                <a:tint val="50%"/>
                <a:shade val="100%"/>
                <a:satMod val="350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 xmlns:a="http://schemas.openxmlformats.org/drawingml/2006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 xmlns:a="http://schemas.openxmlformats.org/drawingml/2006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purl.oclc.org/ooxml/drawingml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%">
            <a:schemeClr val="phClr">
              <a:lumMod val="110%"/>
              <a:satMod val="105%"/>
              <a:tint val="67%"/>
            </a:schemeClr>
          </a:gs>
          <a:gs pos="50%">
            <a:schemeClr val="phClr">
              <a:lumMod val="105%"/>
              <a:satMod val="103%"/>
              <a:tint val="73%"/>
            </a:schemeClr>
          </a:gs>
          <a:gs pos="100%">
            <a:schemeClr val="phClr">
              <a:lumMod val="105%"/>
              <a:satMod val="109%"/>
              <a:tint val="81%"/>
            </a:schemeClr>
          </a:gs>
        </a:gsLst>
        <a:lin ang="5400000" scaled="0"/>
      </a:gradFill>
      <a:gradFill rotWithShape="1">
        <a:gsLst>
          <a:gs pos="0%">
            <a:schemeClr val="phClr">
              <a:satMod val="103%"/>
              <a:lumMod val="102%"/>
              <a:tint val="94%"/>
            </a:schemeClr>
          </a:gs>
          <a:gs pos="50%">
            <a:schemeClr val="phClr">
              <a:satMod val="110%"/>
              <a:lumMod val="100%"/>
              <a:shade val="100%"/>
            </a:schemeClr>
          </a:gs>
          <a:gs pos="100%">
            <a:schemeClr val="phClr">
              <a:lumMod val="99%"/>
              <a:satMod val="120%"/>
              <a:shade val="78%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%"/>
      </a:ln>
      <a:ln w="12700" cap="flat" cmpd="sng" algn="ctr">
        <a:solidFill>
          <a:schemeClr val="phClr"/>
        </a:solidFill>
        <a:prstDash val="solid"/>
        <a:miter lim="800%"/>
      </a:ln>
      <a:ln w="19050" cap="flat" cmpd="sng" algn="ctr">
        <a:solidFill>
          <a:schemeClr val="phClr"/>
        </a:solidFill>
        <a:prstDash val="solid"/>
        <a:miter lim="800%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%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%"/>
          <a:satMod val="170%"/>
        </a:schemeClr>
      </a:solidFill>
      <a:gradFill rotWithShape="1">
        <a:gsLst>
          <a:gs pos="0%">
            <a:schemeClr val="phClr">
              <a:tint val="93%"/>
              <a:satMod val="150%"/>
              <a:shade val="98%"/>
              <a:lumMod val="102%"/>
            </a:schemeClr>
          </a:gs>
          <a:gs pos="50%">
            <a:schemeClr val="phClr">
              <a:tint val="98%"/>
              <a:satMod val="130%"/>
              <a:shade val="90%"/>
              <a:lumMod val="103%"/>
            </a:schemeClr>
          </a:gs>
          <a:gs pos="100%">
            <a:schemeClr val="phClr">
              <a:shade val="63%"/>
              <a:satMod val="120%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zoomScale="95" zoomScaleNormal="95" workbookViewId="0">
      <selection activeCell="B79" sqref="B79"/>
    </sheetView>
  </sheetViews>
  <sheetFormatPr baseColWidth="10" defaultColWidth="8.83203125" defaultRowHeight="13" x14ac:dyDescent="0.15"/>
  <cols>
    <col min="1" max="16384" width="8.83203125" style="6"/>
  </cols>
  <sheetData>
    <row r="1" spans="1:4" x14ac:dyDescent="0.15">
      <c r="A1" s="7" t="s">
        <v>122</v>
      </c>
    </row>
    <row r="2" spans="1:4" x14ac:dyDescent="0.15">
      <c r="A2" s="6" t="s">
        <v>121</v>
      </c>
      <c r="B2" s="6">
        <v>24.631106265695198</v>
      </c>
      <c r="C2" s="6">
        <v>23.9334732791249</v>
      </c>
      <c r="D2" s="6">
        <v>24.492742479666799</v>
      </c>
    </row>
    <row r="3" spans="1:4" x14ac:dyDescent="0.15">
      <c r="B3" s="6">
        <v>25.0195734619771</v>
      </c>
      <c r="C3" s="6">
        <v>24.269094350112301</v>
      </c>
      <c r="D3" s="6">
        <v>24.185882386907601</v>
      </c>
    </row>
    <row r="4" spans="1:4" x14ac:dyDescent="0.15">
      <c r="B4" s="6">
        <v>24.9186923119751</v>
      </c>
      <c r="C4" s="6">
        <v>24.156516075554801</v>
      </c>
      <c r="D4" s="6">
        <v>24.3274665716412</v>
      </c>
    </row>
    <row r="5" spans="1:4" x14ac:dyDescent="0.15">
      <c r="B5" s="6">
        <v>24.995441181729898</v>
      </c>
      <c r="C5" s="6">
        <v>24.269765914194</v>
      </c>
      <c r="D5" s="6">
        <v>24.277778010104701</v>
      </c>
    </row>
    <row r="6" spans="1:4" x14ac:dyDescent="0.15">
      <c r="B6" s="6">
        <v>24.890999999999998</v>
      </c>
      <c r="C6" s="6">
        <v>24.157</v>
      </c>
      <c r="D6" s="6">
        <v>24.32</v>
      </c>
    </row>
    <row r="7" spans="1:4" x14ac:dyDescent="0.15">
      <c r="B7" s="6">
        <f>AVERAGE(B2:B6)</f>
        <v>24.891162644275461</v>
      </c>
      <c r="C7" s="6">
        <f>AVERAGE(C2:C6)</f>
        <v>24.157169923797198</v>
      </c>
      <c r="D7" s="6">
        <f>AVERAGE(D2:D6)</f>
        <v>24.320773889664061</v>
      </c>
    </row>
    <row r="9" spans="1:4" x14ac:dyDescent="0.15">
      <c r="A9" s="6" t="s">
        <v>120</v>
      </c>
      <c r="B9" s="6">
        <v>33.223390038008297</v>
      </c>
      <c r="C9" s="6">
        <v>32.027796310851002</v>
      </c>
      <c r="D9" s="6">
        <v>29.894433820928398</v>
      </c>
    </row>
    <row r="10" spans="1:4" x14ac:dyDescent="0.15">
      <c r="B10" s="6">
        <v>33.281011720357299</v>
      </c>
      <c r="C10" s="6">
        <v>31.9565397212344</v>
      </c>
      <c r="D10" s="6">
        <v>29.7462292601987</v>
      </c>
    </row>
    <row r="11" spans="1:4" x14ac:dyDescent="0.15">
      <c r="B11" s="6">
        <v>32.9168262662361</v>
      </c>
      <c r="C11" s="6">
        <v>31.801904728383999</v>
      </c>
      <c r="D11" s="6">
        <v>29.979226946738901</v>
      </c>
    </row>
    <row r="12" spans="1:4" x14ac:dyDescent="0.15">
      <c r="B12" s="6">
        <v>32.841195773450302</v>
      </c>
      <c r="C12" s="6">
        <v>31.7903995631114</v>
      </c>
      <c r="D12" s="6">
        <v>29.775853549992402</v>
      </c>
    </row>
    <row r="13" spans="1:4" x14ac:dyDescent="0.15">
      <c r="B13" s="6">
        <v>33.064999999999998</v>
      </c>
      <c r="C13" s="6">
        <v>31.893999999999998</v>
      </c>
      <c r="D13" s="6">
        <v>29.847999999999999</v>
      </c>
    </row>
    <row r="14" spans="1:4" x14ac:dyDescent="0.15">
      <c r="B14" s="6">
        <f>AVERAGE(B9:B13)</f>
        <v>33.065484759610399</v>
      </c>
      <c r="C14" s="6">
        <f>AVERAGE(C9:C13)</f>
        <v>31.89412806471616</v>
      </c>
      <c r="D14" s="6">
        <f>AVERAGE(D9:D13)</f>
        <v>29.848748715571684</v>
      </c>
    </row>
    <row r="16" spans="1:4" x14ac:dyDescent="0.15">
      <c r="B16" s="6">
        <f>B14-B7</f>
        <v>8.1743221153349381</v>
      </c>
      <c r="C16" s="6">
        <f>C14-C7</f>
        <v>7.7369581409189614</v>
      </c>
      <c r="D16" s="6">
        <f>D14-D7</f>
        <v>5.5279748259076236</v>
      </c>
    </row>
    <row r="18" spans="1:4" x14ac:dyDescent="0.15">
      <c r="B18" s="6">
        <f>POWER(2,-B16)</f>
        <v>3.4616555308108286E-3</v>
      </c>
      <c r="C18" s="6">
        <f>POWER(2,-C16)</f>
        <v>4.6875242166124634E-3</v>
      </c>
      <c r="D18" s="6">
        <f>POWER(2,-D16)</f>
        <v>2.1672737064577962E-2</v>
      </c>
    </row>
    <row r="20" spans="1:4" x14ac:dyDescent="0.15">
      <c r="B20" s="6">
        <f>B18/$B$18</f>
        <v>1</v>
      </c>
      <c r="C20" s="6">
        <f>C18/$B$18</f>
        <v>1.3541278659562346</v>
      </c>
      <c r="D20" s="6">
        <f>D18/$B$18</f>
        <v>6.2608011893955045</v>
      </c>
    </row>
    <row r="22" spans="1:4" x14ac:dyDescent="0.15">
      <c r="B22" s="6" t="s">
        <v>119</v>
      </c>
      <c r="C22" s="6" t="s">
        <v>118</v>
      </c>
    </row>
    <row r="24" spans="1:4" x14ac:dyDescent="0.15">
      <c r="B24" s="6">
        <f t="shared" ref="B24:D28" si="0">B9-B2</f>
        <v>8.5922837723130989</v>
      </c>
      <c r="C24" s="6">
        <f t="shared" si="0"/>
        <v>8.0943230317261019</v>
      </c>
      <c r="D24" s="6">
        <f t="shared" si="0"/>
        <v>5.4016913412615999</v>
      </c>
    </row>
    <row r="25" spans="1:4" x14ac:dyDescent="0.15">
      <c r="B25" s="6">
        <f t="shared" si="0"/>
        <v>8.2614382583801991</v>
      </c>
      <c r="C25" s="6">
        <f t="shared" si="0"/>
        <v>7.6874453711220987</v>
      </c>
      <c r="D25" s="6">
        <f t="shared" si="0"/>
        <v>5.560346873291099</v>
      </c>
    </row>
    <row r="26" spans="1:4" x14ac:dyDescent="0.15">
      <c r="B26" s="6">
        <f t="shared" si="0"/>
        <v>7.9981339542610002</v>
      </c>
      <c r="C26" s="6">
        <f t="shared" si="0"/>
        <v>7.6453886528291974</v>
      </c>
      <c r="D26" s="6">
        <f t="shared" si="0"/>
        <v>5.6517603750977017</v>
      </c>
    </row>
    <row r="27" spans="1:4" x14ac:dyDescent="0.15">
      <c r="B27" s="6">
        <f t="shared" si="0"/>
        <v>7.8457545917204037</v>
      </c>
      <c r="C27" s="6">
        <f t="shared" si="0"/>
        <v>7.5206336489173999</v>
      </c>
      <c r="D27" s="6">
        <f t="shared" si="0"/>
        <v>5.4980755398877008</v>
      </c>
    </row>
    <row r="28" spans="1:4" x14ac:dyDescent="0.15">
      <c r="B28" s="6">
        <f t="shared" si="0"/>
        <v>8.1739999999999995</v>
      </c>
      <c r="C28" s="6">
        <f t="shared" si="0"/>
        <v>7.7369999999999983</v>
      </c>
      <c r="D28" s="6">
        <f t="shared" si="0"/>
        <v>5.5279999999999987</v>
      </c>
    </row>
    <row r="29" spans="1:4" x14ac:dyDescent="0.15">
      <c r="A29" s="6" t="s">
        <v>117</v>
      </c>
      <c r="B29" s="6">
        <f t="shared" ref="B29:D33" si="1">POWER(2,-B24)</f>
        <v>2.5909847288266923E-3</v>
      </c>
      <c r="C29" s="6">
        <f t="shared" si="1"/>
        <v>3.6590300220816509E-3</v>
      </c>
      <c r="D29" s="6">
        <f t="shared" si="1"/>
        <v>2.3655322808941351E-2</v>
      </c>
    </row>
    <row r="30" spans="1:4" x14ac:dyDescent="0.15">
      <c r="B30" s="6">
        <f t="shared" si="1"/>
        <v>3.2588117752436899E-3</v>
      </c>
      <c r="C30" s="6">
        <f t="shared" si="1"/>
        <v>4.8511907694092872E-3</v>
      </c>
      <c r="D30" s="6">
        <f t="shared" si="1"/>
        <v>2.1191846758136335E-2</v>
      </c>
    </row>
    <row r="31" spans="1:4" x14ac:dyDescent="0.15">
      <c r="B31" s="6">
        <f t="shared" si="1"/>
        <v>3.9113057859480049E-3</v>
      </c>
      <c r="C31" s="6">
        <f t="shared" si="1"/>
        <v>4.9946917075652077E-3</v>
      </c>
      <c r="D31" s="6">
        <f t="shared" si="1"/>
        <v>1.9890724345665595E-2</v>
      </c>
    </row>
    <row r="32" spans="1:4" x14ac:dyDescent="0.15">
      <c r="B32" s="6">
        <f t="shared" si="1"/>
        <v>4.347028917901799E-3</v>
      </c>
      <c r="C32" s="6">
        <f t="shared" si="1"/>
        <v>5.4458250498380673E-3</v>
      </c>
      <c r="D32" s="6">
        <f t="shared" si="1"/>
        <v>2.2126582638146815E-2</v>
      </c>
    </row>
    <row r="33" spans="1:4" x14ac:dyDescent="0.15">
      <c r="B33" s="6">
        <f t="shared" si="1"/>
        <v>3.462428512479953E-3</v>
      </c>
      <c r="C33" s="6">
        <f t="shared" si="1"/>
        <v>4.6873882123953771E-3</v>
      </c>
      <c r="D33" s="6">
        <f t="shared" si="1"/>
        <v>2.1672358892677917E-2</v>
      </c>
    </row>
    <row r="34" spans="1:4" x14ac:dyDescent="0.15">
      <c r="A34" s="6" t="s">
        <v>116</v>
      </c>
    </row>
    <row r="35" spans="1:4" x14ac:dyDescent="0.15">
      <c r="A35" s="6">
        <f>AVERAGE(B29:B33)</f>
        <v>3.5141119440800276E-3</v>
      </c>
      <c r="B35" s="6">
        <f t="shared" ref="B35:D39" si="2">B29/$A$35</f>
        <v>0.73730853486085968</v>
      </c>
      <c r="C35" s="6">
        <f t="shared" si="2"/>
        <v>1.04123889059532</v>
      </c>
      <c r="D35" s="6">
        <f t="shared" si="2"/>
        <v>6.7315222694575159</v>
      </c>
    </row>
    <row r="36" spans="1:4" x14ac:dyDescent="0.15">
      <c r="A36" s="6" t="s">
        <v>107</v>
      </c>
      <c r="B36" s="6">
        <f t="shared" si="2"/>
        <v>0.92735001818413221</v>
      </c>
      <c r="C36" s="6">
        <f t="shared" si="2"/>
        <v>1.380488398379494</v>
      </c>
      <c r="D36" s="6">
        <f t="shared" si="2"/>
        <v>6.030498485922374</v>
      </c>
    </row>
    <row r="37" spans="1:4" x14ac:dyDescent="0.15">
      <c r="B37" s="6">
        <f t="shared" si="2"/>
        <v>1.1130282268147722</v>
      </c>
      <c r="C37" s="6">
        <f t="shared" si="2"/>
        <v>1.4213240178587385</v>
      </c>
      <c r="D37" s="6">
        <f t="shared" si="2"/>
        <v>5.6602420930767652</v>
      </c>
    </row>
    <row r="38" spans="1:4" x14ac:dyDescent="0.15">
      <c r="B38" s="6">
        <f t="shared" si="2"/>
        <v>1.2370206149024157</v>
      </c>
      <c r="C38" s="6">
        <f t="shared" si="2"/>
        <v>1.5497016419787817</v>
      </c>
      <c r="D38" s="6">
        <f t="shared" si="2"/>
        <v>6.2964933929955995</v>
      </c>
    </row>
    <row r="39" spans="1:4" x14ac:dyDescent="0.15">
      <c r="B39" s="6">
        <f t="shared" si="2"/>
        <v>0.98529260523782058</v>
      </c>
      <c r="C39" s="6">
        <f t="shared" si="2"/>
        <v>1.3338756098228128</v>
      </c>
      <c r="D39" s="6">
        <f t="shared" si="2"/>
        <v>6.1672363423674614</v>
      </c>
    </row>
    <row r="40" spans="1:4" x14ac:dyDescent="0.15">
      <c r="B40" s="6">
        <f>AVERAGE(B35:B39)</f>
        <v>1</v>
      </c>
      <c r="C40" s="6">
        <f>AVERAGE(C35:C39)</f>
        <v>1.3453257117270294</v>
      </c>
      <c r="D40" s="6">
        <f>AVERAGE(D35:D39)</f>
        <v>6.1771985167639425</v>
      </c>
    </row>
    <row r="41" spans="1:4" x14ac:dyDescent="0.15">
      <c r="A41" s="6" t="s">
        <v>115</v>
      </c>
      <c r="B41" s="6">
        <f>STDEV(B35:B39)</f>
        <v>0.18937745715969995</v>
      </c>
      <c r="C41" s="6">
        <f>STDEV(C35:C39)</f>
        <v>0.18800370844306752</v>
      </c>
      <c r="D41" s="6">
        <f>STDEV(D35:D39)</f>
        <v>0.39063095699600914</v>
      </c>
    </row>
    <row r="43" spans="1:4" x14ac:dyDescent="0.15">
      <c r="A43" s="6" t="s">
        <v>114</v>
      </c>
      <c r="B43" s="6" t="s">
        <v>113</v>
      </c>
      <c r="C43" s="6" t="s">
        <v>112</v>
      </c>
      <c r="D43" s="6" t="s">
        <v>111</v>
      </c>
    </row>
  </sheetData>
  <phoneticPr fontId="3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ACCA-69E8-C54C-9010-39113FFD994E}">
  <dimension ref="A1:Z13"/>
  <sheetViews>
    <sheetView workbookViewId="0">
      <selection activeCell="C24" sqref="C24"/>
    </sheetView>
  </sheetViews>
  <sheetFormatPr baseColWidth="10" defaultRowHeight="13" x14ac:dyDescent="0.15"/>
  <sheetData>
    <row r="1" spans="1:26" x14ac:dyDescent="0.15">
      <c r="A1" s="12" t="s">
        <v>155</v>
      </c>
    </row>
    <row r="2" spans="1:26" x14ac:dyDescent="0.15">
      <c r="A2" s="12" t="s">
        <v>154</v>
      </c>
    </row>
    <row r="3" spans="1:26" x14ac:dyDescent="0.15">
      <c r="P3" t="s">
        <v>127</v>
      </c>
      <c r="Q3" t="s">
        <v>128</v>
      </c>
    </row>
    <row r="4" spans="1:26" x14ac:dyDescent="0.15">
      <c r="P4">
        <v>0.67032000000000003</v>
      </c>
      <c r="Q4">
        <v>0.25535999999999998</v>
      </c>
    </row>
    <row r="5" spans="1:26" x14ac:dyDescent="0.15">
      <c r="P5">
        <v>1.0320800000000001</v>
      </c>
      <c r="Q5">
        <v>0.32984000000000002</v>
      </c>
    </row>
    <row r="6" spans="1:26" x14ac:dyDescent="0.15">
      <c r="A6" t="s">
        <v>153</v>
      </c>
      <c r="D6" s="21" t="s">
        <v>152</v>
      </c>
      <c r="E6" s="21"/>
      <c r="F6" s="21"/>
      <c r="G6" s="21"/>
      <c r="H6" s="21"/>
      <c r="I6" s="19" t="s">
        <v>151</v>
      </c>
      <c r="J6" s="19"/>
      <c r="K6" s="19"/>
      <c r="L6" s="19"/>
      <c r="M6" s="19"/>
      <c r="P6">
        <v>1.1704000000000001</v>
      </c>
      <c r="Q6">
        <v>0.30856</v>
      </c>
      <c r="W6" s="1" t="s">
        <v>137</v>
      </c>
    </row>
    <row r="7" spans="1:26" x14ac:dyDescent="0.15">
      <c r="D7" s="17">
        <v>63</v>
      </c>
      <c r="E7" s="17">
        <v>97</v>
      </c>
      <c r="F7" s="17">
        <v>110</v>
      </c>
      <c r="G7" s="17">
        <v>125</v>
      </c>
      <c r="H7" s="17">
        <v>75</v>
      </c>
      <c r="I7" s="10">
        <v>24</v>
      </c>
      <c r="J7" s="10">
        <v>31</v>
      </c>
      <c r="K7" s="10">
        <v>29</v>
      </c>
      <c r="L7" s="10">
        <v>19</v>
      </c>
      <c r="M7" s="10">
        <v>38</v>
      </c>
      <c r="N7" t="s">
        <v>150</v>
      </c>
      <c r="P7">
        <v>1.33</v>
      </c>
      <c r="Q7">
        <v>0.20216000000000001</v>
      </c>
    </row>
    <row r="8" spans="1:26" x14ac:dyDescent="0.15">
      <c r="P8">
        <v>0.79800000000000004</v>
      </c>
      <c r="Q8">
        <v>0.40432000000000001</v>
      </c>
      <c r="T8" t="s">
        <v>127</v>
      </c>
      <c r="U8">
        <f>D13</f>
        <v>1</v>
      </c>
    </row>
    <row r="9" spans="1:26" x14ac:dyDescent="0.15">
      <c r="A9" t="s">
        <v>149</v>
      </c>
      <c r="B9">
        <v>1.0640000000000001</v>
      </c>
      <c r="D9">
        <v>0.67032000000000003</v>
      </c>
      <c r="E9">
        <v>1.0320800000000001</v>
      </c>
      <c r="F9">
        <v>1.1704000000000001</v>
      </c>
      <c r="G9">
        <v>1.33</v>
      </c>
      <c r="H9">
        <v>0.79800000000000004</v>
      </c>
      <c r="I9">
        <v>0.25535999999999998</v>
      </c>
      <c r="J9">
        <v>0.32984000000000002</v>
      </c>
      <c r="K9">
        <v>0.30856</v>
      </c>
      <c r="L9">
        <v>0.20216000000000001</v>
      </c>
      <c r="M9">
        <v>0.40432000000000001</v>
      </c>
      <c r="T9" t="s">
        <v>128</v>
      </c>
      <c r="U9" s="16">
        <f>I13</f>
        <v>0.3</v>
      </c>
    </row>
    <row r="11" spans="1:26" x14ac:dyDescent="0.15">
      <c r="C11" t="s">
        <v>148</v>
      </c>
      <c r="D11">
        <f>AVERAGE(D9:H9)</f>
        <v>1.0001599999999999</v>
      </c>
      <c r="I11">
        <f>AVERAGE(I9:M9)</f>
        <v>0.30004799999999998</v>
      </c>
    </row>
    <row r="12" spans="1:26" x14ac:dyDescent="0.15"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15">
      <c r="D13">
        <f>D11/D11</f>
        <v>1</v>
      </c>
      <c r="I13" s="16">
        <f>I11/D11</f>
        <v>0.3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</row>
  </sheetData>
  <mergeCells count="4">
    <mergeCell ref="V12:Z12"/>
    <mergeCell ref="I6:M6"/>
    <mergeCell ref="D6:H6"/>
    <mergeCell ref="Q12:U12"/>
  </mergeCells>
  <pageMargins left="0.7" right="0.7" top="0.75" bottom="0.75" header="0.3" footer="0.3"/>
  <drawing r:id="rId1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C616-08F9-444F-9750-44A374553A41}">
  <dimension ref="A1:F14"/>
  <sheetViews>
    <sheetView workbookViewId="0">
      <selection activeCell="D29" sqref="D29"/>
    </sheetView>
  </sheetViews>
  <sheetFormatPr baseColWidth="10" defaultRowHeight="13" x14ac:dyDescent="0.15"/>
  <sheetData>
    <row r="1" spans="1:6" x14ac:dyDescent="0.15">
      <c r="A1" s="12" t="s">
        <v>157</v>
      </c>
    </row>
    <row r="2" spans="1:6" x14ac:dyDescent="0.15">
      <c r="A2" s="3" t="s">
        <v>156</v>
      </c>
      <c r="B2" s="3" t="s">
        <v>102</v>
      </c>
      <c r="C2" s="3" t="s">
        <v>103</v>
      </c>
      <c r="D2" s="3" t="s">
        <v>104</v>
      </c>
      <c r="E2" s="3" t="s">
        <v>105</v>
      </c>
      <c r="F2" s="3"/>
    </row>
    <row r="3" spans="1:6" x14ac:dyDescent="0.15">
      <c r="A3" s="3"/>
      <c r="B3" s="3">
        <v>48</v>
      </c>
      <c r="C3" s="3">
        <v>31</v>
      </c>
      <c r="D3" s="3">
        <v>34</v>
      </c>
      <c r="E3" s="3">
        <v>4</v>
      </c>
      <c r="F3" s="3"/>
    </row>
    <row r="4" spans="1:6" x14ac:dyDescent="0.15">
      <c r="A4" s="3"/>
      <c r="B4" s="3">
        <v>50</v>
      </c>
      <c r="C4" s="3">
        <v>40</v>
      </c>
      <c r="D4" s="3">
        <v>41</v>
      </c>
      <c r="E4" s="3">
        <v>1</v>
      </c>
      <c r="F4" s="3"/>
    </row>
    <row r="5" spans="1:6" x14ac:dyDescent="0.15">
      <c r="A5" s="3"/>
      <c r="B5" s="3">
        <v>38</v>
      </c>
      <c r="C5" s="3">
        <v>37</v>
      </c>
      <c r="D5" s="3">
        <v>24</v>
      </c>
      <c r="E5" s="3">
        <v>0</v>
      </c>
      <c r="F5" s="3"/>
    </row>
    <row r="6" spans="1:6" x14ac:dyDescent="0.15">
      <c r="A6" s="3"/>
      <c r="B6" s="3">
        <v>41</v>
      </c>
      <c r="C6" s="3">
        <v>41</v>
      </c>
      <c r="D6" s="3">
        <v>54</v>
      </c>
      <c r="E6" s="3">
        <v>3</v>
      </c>
      <c r="F6" s="3"/>
    </row>
    <row r="7" spans="1:6" x14ac:dyDescent="0.15">
      <c r="A7" s="3"/>
      <c r="B7" s="3" t="s">
        <v>107</v>
      </c>
      <c r="C7" s="3" t="s">
        <v>107</v>
      </c>
      <c r="D7" s="3" t="s">
        <v>107</v>
      </c>
      <c r="E7" s="3" t="s">
        <v>107</v>
      </c>
      <c r="F7" s="3"/>
    </row>
    <row r="8" spans="1:6" x14ac:dyDescent="0.15">
      <c r="A8" s="3"/>
      <c r="B8" s="3" t="s">
        <v>102</v>
      </c>
      <c r="C8" s="3" t="s">
        <v>103</v>
      </c>
      <c r="D8" s="3" t="s">
        <v>104</v>
      </c>
      <c r="E8" s="3" t="s">
        <v>105</v>
      </c>
      <c r="F8" s="3"/>
    </row>
    <row r="9" spans="1:6" x14ac:dyDescent="0.15">
      <c r="A9" s="3"/>
      <c r="B9" s="3">
        <f>AVERAGE(B3:B6)</f>
        <v>44.25</v>
      </c>
      <c r="C9" s="3">
        <f>AVERAGE(C3:C6)</f>
        <v>37.25</v>
      </c>
      <c r="D9" s="3">
        <f>AVERAGE(D3:D6)</f>
        <v>38.25</v>
      </c>
      <c r="E9" s="3">
        <f>AVERAGE(E3:E6)</f>
        <v>2</v>
      </c>
      <c r="F9" s="3"/>
    </row>
    <row r="10" spans="1:6" x14ac:dyDescent="0.15">
      <c r="A10" s="3"/>
      <c r="B10" s="3" t="s">
        <v>107</v>
      </c>
      <c r="C10" s="3" t="s">
        <v>107</v>
      </c>
      <c r="D10" s="3" t="s">
        <v>107</v>
      </c>
      <c r="E10" s="3" t="s">
        <v>107</v>
      </c>
      <c r="F10" s="3"/>
    </row>
    <row r="11" spans="1:6" x14ac:dyDescent="0.15">
      <c r="A11" s="3" t="s">
        <v>108</v>
      </c>
      <c r="B11" s="3">
        <f>STDEV(B3:B6)</f>
        <v>5.6789083458002736</v>
      </c>
      <c r="C11" s="3">
        <f>STDEV(C3:C6)</f>
        <v>4.5</v>
      </c>
      <c r="D11" s="3">
        <f>STDEV(D3:D6)</f>
        <v>12.606215398233788</v>
      </c>
      <c r="E11" s="3">
        <f>STDEV(E3:E6)</f>
        <v>1.8257418583505538</v>
      </c>
      <c r="F11" s="3"/>
    </row>
    <row r="12" spans="1:6" x14ac:dyDescent="0.15">
      <c r="A12" s="3"/>
      <c r="B12" s="3"/>
      <c r="C12" s="3" t="s">
        <v>107</v>
      </c>
      <c r="D12" s="3" t="s">
        <v>107</v>
      </c>
      <c r="E12" s="3" t="s">
        <v>107</v>
      </c>
      <c r="F12" s="3"/>
    </row>
    <row r="13" spans="1:6" x14ac:dyDescent="0.15">
      <c r="A13" s="3" t="s">
        <v>109</v>
      </c>
      <c r="B13" s="3">
        <f>B11/SQRT(4)</f>
        <v>2.8394541729001368</v>
      </c>
      <c r="C13" s="3">
        <f>C11/SQRT(4)</f>
        <v>2.25</v>
      </c>
      <c r="D13" s="3">
        <f>D11/SQRT(4)</f>
        <v>6.3031076991168939</v>
      </c>
      <c r="E13" s="3">
        <f>E11/SQRT(4)</f>
        <v>0.9128709291752769</v>
      </c>
      <c r="F13" s="3"/>
    </row>
    <row r="14" spans="1:6" x14ac:dyDescent="0.15">
      <c r="A14" s="3"/>
      <c r="B14" s="3"/>
      <c r="C14" s="3" t="s">
        <v>107</v>
      </c>
      <c r="D14" s="3" t="s">
        <v>107</v>
      </c>
      <c r="E14" s="3" t="s">
        <v>107</v>
      </c>
      <c r="F14" s="3"/>
    </row>
  </sheetData>
  <pageMargins left="0.7" right="0.7" top="0.75" bottom="0.75" header="0.3" footer="0.3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9DDA-989D-7244-B892-064FD46579DF}">
  <dimension ref="A1:F19"/>
  <sheetViews>
    <sheetView workbookViewId="0">
      <selection activeCell="C31" sqref="C31"/>
    </sheetView>
  </sheetViews>
  <sheetFormatPr baseColWidth="10" defaultRowHeight="13" x14ac:dyDescent="0.15"/>
  <cols>
    <col min="5" max="5" width="12" bestFit="1" customWidth="1"/>
  </cols>
  <sheetData>
    <row r="1" spans="1:6" x14ac:dyDescent="0.15">
      <c r="A1" t="s">
        <v>160</v>
      </c>
      <c r="B1" s="12" t="s">
        <v>166</v>
      </c>
    </row>
    <row r="2" spans="1:6" x14ac:dyDescent="0.15">
      <c r="A2" t="s">
        <v>110</v>
      </c>
      <c r="B2" t="s">
        <v>23</v>
      </c>
    </row>
    <row r="3" spans="1:6" x14ac:dyDescent="0.15">
      <c r="A3">
        <v>28.41</v>
      </c>
      <c r="B3">
        <v>20.54</v>
      </c>
      <c r="C3">
        <f t="shared" ref="C3:D8" si="0">2^(MAX($A$3:$B$8)-A3)</f>
        <v>1.021012125707194</v>
      </c>
      <c r="D3">
        <f t="shared" si="0"/>
        <v>238.85644583342307</v>
      </c>
      <c r="E3">
        <f t="shared" ref="E3:E8" si="1">C3/D3</f>
        <v>4.2745847705497608E-3</v>
      </c>
      <c r="F3">
        <f t="shared" ref="F3:F8" si="2">E3*10000</f>
        <v>42.74584770549761</v>
      </c>
    </row>
    <row r="4" spans="1:6" x14ac:dyDescent="0.15">
      <c r="A4">
        <v>28.44</v>
      </c>
      <c r="B4">
        <v>20.83</v>
      </c>
      <c r="C4">
        <f t="shared" si="0"/>
        <v>1</v>
      </c>
      <c r="D4">
        <f t="shared" si="0"/>
        <v>195.36117874695194</v>
      </c>
      <c r="E4">
        <f t="shared" si="1"/>
        <v>5.1187242338217222E-3</v>
      </c>
      <c r="F4">
        <f t="shared" si="2"/>
        <v>51.187242338217224</v>
      </c>
    </row>
    <row r="5" spans="1:6" x14ac:dyDescent="0.15">
      <c r="A5">
        <v>28.3</v>
      </c>
      <c r="B5">
        <v>20.64</v>
      </c>
      <c r="C5">
        <f t="shared" si="0"/>
        <v>1.1019051158766111</v>
      </c>
      <c r="D5">
        <f t="shared" si="0"/>
        <v>222.86094420380795</v>
      </c>
      <c r="E5">
        <f t="shared" si="1"/>
        <v>4.9443616951964043E-3</v>
      </c>
      <c r="F5">
        <f t="shared" si="2"/>
        <v>49.443616951964046</v>
      </c>
    </row>
    <row r="6" spans="1:6" x14ac:dyDescent="0.15">
      <c r="A6">
        <v>23.23</v>
      </c>
      <c r="B6">
        <v>20.079999999999998</v>
      </c>
      <c r="C6">
        <f t="shared" si="0"/>
        <v>37.01402188496921</v>
      </c>
      <c r="D6">
        <f t="shared" si="0"/>
        <v>328.55702977610395</v>
      </c>
      <c r="E6">
        <f t="shared" si="1"/>
        <v>0.11265630782635366</v>
      </c>
      <c r="F6">
        <f t="shared" si="2"/>
        <v>1126.5630782635367</v>
      </c>
    </row>
    <row r="7" spans="1:6" x14ac:dyDescent="0.15">
      <c r="A7">
        <v>23.21</v>
      </c>
      <c r="B7">
        <v>20.07</v>
      </c>
      <c r="C7">
        <f t="shared" si="0"/>
        <v>37.530718375420136</v>
      </c>
      <c r="D7">
        <f t="shared" si="0"/>
        <v>330.84232464319831</v>
      </c>
      <c r="E7">
        <f t="shared" si="1"/>
        <v>0.11343989441464505</v>
      </c>
      <c r="F7">
        <f t="shared" si="2"/>
        <v>1134.3989441464505</v>
      </c>
    </row>
    <row r="8" spans="1:6" x14ac:dyDescent="0.15">
      <c r="A8">
        <v>23.34</v>
      </c>
      <c r="B8">
        <v>20.71</v>
      </c>
      <c r="C8">
        <f t="shared" si="0"/>
        <v>34.296750801161409</v>
      </c>
      <c r="D8">
        <f t="shared" si="0"/>
        <v>212.30580372849701</v>
      </c>
      <c r="E8">
        <f t="shared" si="1"/>
        <v>0.1615441038296867</v>
      </c>
      <c r="F8">
        <f t="shared" si="2"/>
        <v>1615.441038296867</v>
      </c>
    </row>
    <row r="11" spans="1:6" x14ac:dyDescent="0.15">
      <c r="B11" t="s">
        <v>159</v>
      </c>
      <c r="C11" t="s">
        <v>158</v>
      </c>
      <c r="E11" t="s">
        <v>159</v>
      </c>
      <c r="F11" t="s">
        <v>158</v>
      </c>
    </row>
    <row r="12" spans="1:6" x14ac:dyDescent="0.15">
      <c r="B12">
        <v>42.74584770549761</v>
      </c>
      <c r="C12">
        <v>1126.5630782635367</v>
      </c>
      <c r="E12">
        <f>B12/B15</f>
        <v>0.89440987872847211</v>
      </c>
      <c r="F12">
        <f>C12/B15</f>
        <v>23.572094140036764</v>
      </c>
    </row>
    <row r="13" spans="1:6" x14ac:dyDescent="0.15">
      <c r="B13">
        <v>51.187242338217224</v>
      </c>
      <c r="C13">
        <v>1134.3989441464505</v>
      </c>
      <c r="E13">
        <f>B13/B15</f>
        <v>1.0710367829781426</v>
      </c>
      <c r="F13">
        <f>C13/B15</f>
        <v>23.736051020769487</v>
      </c>
    </row>
    <row r="14" spans="1:6" x14ac:dyDescent="0.15">
      <c r="B14">
        <v>49.443616951964046</v>
      </c>
      <c r="C14">
        <v>1615.441038296867</v>
      </c>
      <c r="E14">
        <f>B14/B15</f>
        <v>1.0345533382933851</v>
      </c>
      <c r="F14">
        <f>C14/B15</f>
        <v>33.801328098828918</v>
      </c>
    </row>
    <row r="15" spans="1:6" x14ac:dyDescent="0.15">
      <c r="B15">
        <f>AVERAGE(B12:B14)</f>
        <v>47.792235665226293</v>
      </c>
      <c r="C15">
        <f>AVERAGE(C12:C14)</f>
        <v>1292.1343535689514</v>
      </c>
      <c r="E15">
        <f>AVERAGE(E12:E14)</f>
        <v>1</v>
      </c>
      <c r="F15">
        <f>AVERAGE(F12:F14)</f>
        <v>27.036491086545055</v>
      </c>
    </row>
    <row r="17" spans="1:3" x14ac:dyDescent="0.15">
      <c r="B17" t="s">
        <v>159</v>
      </c>
      <c r="C17" t="s">
        <v>158</v>
      </c>
    </row>
    <row r="18" spans="1:3" x14ac:dyDescent="0.15">
      <c r="A18" t="s">
        <v>110</v>
      </c>
      <c r="B18">
        <f>E15/E15</f>
        <v>1</v>
      </c>
      <c r="C18">
        <f>F15/E15</f>
        <v>27.036491086545055</v>
      </c>
    </row>
    <row r="19" spans="1:3" x14ac:dyDescent="0.15">
      <c r="B19">
        <f>STDEV(E12:E14)</f>
        <v>9.3245459495990529E-2</v>
      </c>
      <c r="C19">
        <f>STDEV(F12:F14)</f>
        <v>5.8590942403036275</v>
      </c>
    </row>
  </sheetData>
  <pageMargins left="0.7" right="0.7" top="0.75" bottom="0.75" header="0.3" footer="0.3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428A1-D200-4C4D-A09B-E944B0AAA99E}">
  <dimension ref="A1:H19"/>
  <sheetViews>
    <sheetView workbookViewId="0">
      <selection activeCell="B1" sqref="B1"/>
    </sheetView>
  </sheetViews>
  <sheetFormatPr baseColWidth="10" defaultRowHeight="13" x14ac:dyDescent="0.15"/>
  <cols>
    <col min="1" max="1" width="10.5" bestFit="1" customWidth="1"/>
    <col min="2" max="6" width="12.1640625" bestFit="1" customWidth="1"/>
  </cols>
  <sheetData>
    <row r="1" spans="1:8" x14ac:dyDescent="0.15">
      <c r="A1" t="s">
        <v>160</v>
      </c>
      <c r="B1" s="12" t="s">
        <v>164</v>
      </c>
    </row>
    <row r="2" spans="1:8" x14ac:dyDescent="0.15">
      <c r="A2" t="s">
        <v>6</v>
      </c>
      <c r="B2" t="s">
        <v>23</v>
      </c>
    </row>
    <row r="3" spans="1:8" x14ac:dyDescent="0.15">
      <c r="A3">
        <v>32.58</v>
      </c>
      <c r="B3">
        <v>20.54</v>
      </c>
      <c r="C3">
        <f t="shared" ref="C3:D8" si="0">2^(MAX($A$3:$B$8)-A3)</f>
        <v>1.3755418181397445</v>
      </c>
      <c r="D3">
        <f t="shared" si="0"/>
        <v>5792.6187514801986</v>
      </c>
      <c r="E3">
        <f t="shared" ref="E3:E8" si="1">C3/D3</f>
        <v>2.374645867705776E-4</v>
      </c>
      <c r="F3">
        <f t="shared" ref="F3:F8" si="2">E3*10000</f>
        <v>2.3746458677057762</v>
      </c>
    </row>
    <row r="4" spans="1:8" x14ac:dyDescent="0.15">
      <c r="A4">
        <v>33.04</v>
      </c>
      <c r="B4">
        <v>20.83</v>
      </c>
      <c r="C4">
        <f t="shared" si="0"/>
        <v>1</v>
      </c>
      <c r="D4">
        <f t="shared" si="0"/>
        <v>4737.7948012760598</v>
      </c>
      <c r="E4">
        <f t="shared" si="1"/>
        <v>2.1106865998727167E-4</v>
      </c>
      <c r="F4">
        <f t="shared" si="2"/>
        <v>2.1106865998727167</v>
      </c>
    </row>
    <row r="5" spans="1:8" x14ac:dyDescent="0.15">
      <c r="A5">
        <v>32.979999999999997</v>
      </c>
      <c r="B5">
        <v>20.64</v>
      </c>
      <c r="C5">
        <f t="shared" si="0"/>
        <v>1.042465760841123</v>
      </c>
      <c r="D5">
        <f t="shared" si="0"/>
        <v>5404.704402525771</v>
      </c>
      <c r="E5">
        <f t="shared" si="1"/>
        <v>1.9288117965414524E-4</v>
      </c>
      <c r="F5">
        <f t="shared" si="2"/>
        <v>1.9288117965414524</v>
      </c>
    </row>
    <row r="6" spans="1:8" x14ac:dyDescent="0.15">
      <c r="A6">
        <v>30.51</v>
      </c>
      <c r="B6">
        <v>20.079999999999998</v>
      </c>
      <c r="C6">
        <f t="shared" si="0"/>
        <v>5.7757167820899751</v>
      </c>
      <c r="D6">
        <f t="shared" si="0"/>
        <v>7967.989329201444</v>
      </c>
      <c r="E6">
        <f t="shared" si="1"/>
        <v>7.2486502472121411E-4</v>
      </c>
      <c r="F6">
        <f t="shared" si="2"/>
        <v>7.248650247212141</v>
      </c>
    </row>
    <row r="7" spans="1:8" x14ac:dyDescent="0.15">
      <c r="A7">
        <v>30.73</v>
      </c>
      <c r="B7">
        <v>20.07</v>
      </c>
      <c r="C7">
        <f t="shared" si="0"/>
        <v>4.9588307997559422</v>
      </c>
      <c r="D7">
        <f t="shared" si="0"/>
        <v>8023.4110778321001</v>
      </c>
      <c r="E7">
        <f t="shared" si="1"/>
        <v>6.1804521189955065E-4</v>
      </c>
      <c r="F7">
        <f t="shared" si="2"/>
        <v>6.1804521189955066</v>
      </c>
    </row>
    <row r="8" spans="1:8" x14ac:dyDescent="0.15">
      <c r="A8">
        <v>30.67</v>
      </c>
      <c r="B8">
        <v>20.71</v>
      </c>
      <c r="C8">
        <f t="shared" si="0"/>
        <v>5.1694113225499594</v>
      </c>
      <c r="D8">
        <f t="shared" si="0"/>
        <v>5148.7267820413999</v>
      </c>
      <c r="E8">
        <f t="shared" si="1"/>
        <v>1.0040174088438148E-3</v>
      </c>
      <c r="F8">
        <f t="shared" si="2"/>
        <v>10.040174088438148</v>
      </c>
    </row>
    <row r="9" spans="1:8" x14ac:dyDescent="0.15">
      <c r="H9" s="2"/>
    </row>
    <row r="10" spans="1:8" x14ac:dyDescent="0.15">
      <c r="H10" s="2"/>
    </row>
    <row r="11" spans="1:8" x14ac:dyDescent="0.15">
      <c r="B11" t="s">
        <v>159</v>
      </c>
      <c r="C11" t="s">
        <v>158</v>
      </c>
      <c r="E11" t="s">
        <v>159</v>
      </c>
      <c r="F11" t="s">
        <v>158</v>
      </c>
      <c r="H11" s="2"/>
    </row>
    <row r="12" spans="1:8" x14ac:dyDescent="0.15">
      <c r="B12">
        <v>2.3746458677057762</v>
      </c>
      <c r="C12">
        <v>7.248650247212141</v>
      </c>
      <c r="E12">
        <f>B12/B15</f>
        <v>1.1106606446268901</v>
      </c>
      <c r="F12">
        <f>C12/B15</f>
        <v>3.3903120737837162</v>
      </c>
      <c r="H12" s="2"/>
    </row>
    <row r="13" spans="1:8" x14ac:dyDescent="0.15">
      <c r="B13">
        <v>2.1106865998727167</v>
      </c>
      <c r="C13">
        <v>6.1804521189955066</v>
      </c>
      <c r="E13">
        <f>B13/B15</f>
        <v>0.98720258523635529</v>
      </c>
      <c r="F13">
        <f>C13/B15</f>
        <v>2.8906983680901805</v>
      </c>
      <c r="H13" s="2"/>
    </row>
    <row r="14" spans="1:8" x14ac:dyDescent="0.15">
      <c r="B14">
        <v>1.9288117965414524</v>
      </c>
      <c r="C14">
        <v>10.040174088438148</v>
      </c>
      <c r="E14">
        <f>B14/B15</f>
        <v>0.90213677013675442</v>
      </c>
      <c r="F14">
        <f>C14/B15</f>
        <v>4.6959533532486173</v>
      </c>
      <c r="H14" s="2"/>
    </row>
    <row r="15" spans="1:8" x14ac:dyDescent="0.15">
      <c r="B15">
        <f>AVERAGE(B12:B14)</f>
        <v>2.1380480880399819</v>
      </c>
      <c r="C15">
        <f>AVERAGE(C12:C14)</f>
        <v>7.8230921515485976</v>
      </c>
      <c r="E15">
        <f>AVERAGE(E12:E14)</f>
        <v>0.99999999999999989</v>
      </c>
      <c r="F15">
        <f>AVERAGE(F12:F14)</f>
        <v>3.6589879317075051</v>
      </c>
      <c r="H15" s="2"/>
    </row>
    <row r="16" spans="1:8" x14ac:dyDescent="0.15">
      <c r="H16" s="2"/>
    </row>
    <row r="17" spans="1:8" x14ac:dyDescent="0.15">
      <c r="B17" t="s">
        <v>159</v>
      </c>
      <c r="C17" t="s">
        <v>158</v>
      </c>
      <c r="H17" s="2"/>
    </row>
    <row r="18" spans="1:8" x14ac:dyDescent="0.15">
      <c r="A18" t="s">
        <v>6</v>
      </c>
      <c r="B18">
        <f>E15/E15</f>
        <v>1</v>
      </c>
      <c r="C18">
        <f>F15/E15</f>
        <v>3.6589879317075056</v>
      </c>
      <c r="H18" s="2"/>
    </row>
    <row r="19" spans="1:8" x14ac:dyDescent="0.15">
      <c r="B19">
        <f>STDEV(E12:E14)</f>
        <v>0.10484932964291675</v>
      </c>
      <c r="C19">
        <f>STDEV(F12:F14)</f>
        <v>0.93213541282002266</v>
      </c>
      <c r="H19" s="2"/>
    </row>
  </sheetData>
  <pageMargins left="0.7" right="0.7" top="0.75" bottom="0.75" header="0.3" footer="0.3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1DEE-0F0B-A645-849C-B7E8A8B3270A}">
  <dimension ref="A1:F19"/>
  <sheetViews>
    <sheetView workbookViewId="0">
      <selection activeCell="B2" sqref="B2"/>
    </sheetView>
  </sheetViews>
  <sheetFormatPr baseColWidth="10" defaultRowHeight="13" x14ac:dyDescent="0.15"/>
  <cols>
    <col min="5" max="5" width="12" bestFit="1" customWidth="1"/>
  </cols>
  <sheetData>
    <row r="1" spans="1:6" x14ac:dyDescent="0.15">
      <c r="A1" t="s">
        <v>160</v>
      </c>
      <c r="B1" s="12" t="s">
        <v>167</v>
      </c>
    </row>
    <row r="2" spans="1:6" x14ac:dyDescent="0.15">
      <c r="A2" t="s">
        <v>161</v>
      </c>
      <c r="B2" t="s">
        <v>23</v>
      </c>
    </row>
    <row r="3" spans="1:6" x14ac:dyDescent="0.15">
      <c r="A3">
        <v>29.56</v>
      </c>
      <c r="B3">
        <v>20.54</v>
      </c>
      <c r="C3">
        <f t="shared" ref="C3:D8" si="0">2^(MAX($A$3:$B$8)-A3)</f>
        <v>1</v>
      </c>
      <c r="D3">
        <f t="shared" si="0"/>
        <v>519.14725365249467</v>
      </c>
      <c r="E3">
        <f t="shared" ref="E3:E8" si="1">C3/D3</f>
        <v>1.9262357509635931E-3</v>
      </c>
      <c r="F3">
        <f t="shared" ref="F3:F8" si="2">E3*10000</f>
        <v>19.26235750963593</v>
      </c>
    </row>
    <row r="4" spans="1:6" x14ac:dyDescent="0.15">
      <c r="A4">
        <v>29.55</v>
      </c>
      <c r="B4">
        <v>20.83</v>
      </c>
      <c r="C4">
        <f t="shared" si="0"/>
        <v>1.0069555500567173</v>
      </c>
      <c r="D4">
        <f t="shared" si="0"/>
        <v>424.61160745699408</v>
      </c>
      <c r="E4">
        <f t="shared" si="1"/>
        <v>2.3714743835840726E-3</v>
      </c>
      <c r="F4">
        <f t="shared" si="2"/>
        <v>23.714743835840725</v>
      </c>
    </row>
    <row r="5" spans="1:6" x14ac:dyDescent="0.15">
      <c r="A5">
        <v>29.22</v>
      </c>
      <c r="B5">
        <v>20.64</v>
      </c>
      <c r="C5">
        <f t="shared" si="0"/>
        <v>1.2657565939702797</v>
      </c>
      <c r="D5">
        <f t="shared" si="0"/>
        <v>484.38151512350447</v>
      </c>
      <c r="E5">
        <f t="shared" si="1"/>
        <v>2.6131397554416281E-3</v>
      </c>
      <c r="F5">
        <f t="shared" si="2"/>
        <v>26.131397554416282</v>
      </c>
    </row>
    <row r="6" spans="1:6" x14ac:dyDescent="0.15">
      <c r="A6">
        <v>27.28</v>
      </c>
      <c r="B6">
        <v>20.079999999999998</v>
      </c>
      <c r="C6">
        <f t="shared" si="0"/>
        <v>4.856779537580179</v>
      </c>
      <c r="D6">
        <f t="shared" si="0"/>
        <v>714.10875717140777</v>
      </c>
      <c r="E6">
        <f t="shared" si="1"/>
        <v>6.8011762757509558E-3</v>
      </c>
      <c r="F6">
        <f t="shared" si="2"/>
        <v>68.011762757509558</v>
      </c>
    </row>
    <row r="7" spans="1:6" x14ac:dyDescent="0.15">
      <c r="A7">
        <v>27.88</v>
      </c>
      <c r="B7">
        <v>20.07</v>
      </c>
      <c r="C7">
        <f t="shared" si="0"/>
        <v>3.2042795103584876</v>
      </c>
      <c r="D7">
        <f t="shared" si="0"/>
        <v>719.07577637785369</v>
      </c>
      <c r="E7">
        <f t="shared" si="1"/>
        <v>4.4561082651110341E-3</v>
      </c>
      <c r="F7">
        <f t="shared" si="2"/>
        <v>44.56108265111034</v>
      </c>
    </row>
    <row r="8" spans="1:6" x14ac:dyDescent="0.15">
      <c r="A8">
        <v>27.94</v>
      </c>
      <c r="B8">
        <v>20.71</v>
      </c>
      <c r="C8">
        <f t="shared" si="0"/>
        <v>3.0737503625760194</v>
      </c>
      <c r="D8">
        <f t="shared" si="0"/>
        <v>461.44023685674443</v>
      </c>
      <c r="E8">
        <f t="shared" si="1"/>
        <v>6.66121009193716E-3</v>
      </c>
      <c r="F8">
        <f t="shared" si="2"/>
        <v>66.612100919371599</v>
      </c>
    </row>
    <row r="11" spans="1:6" x14ac:dyDescent="0.15">
      <c r="B11" t="s">
        <v>159</v>
      </c>
      <c r="C11" t="s">
        <v>158</v>
      </c>
      <c r="E11" t="s">
        <v>159</v>
      </c>
      <c r="F11" t="s">
        <v>158</v>
      </c>
    </row>
    <row r="12" spans="1:6" x14ac:dyDescent="0.15">
      <c r="B12">
        <v>19.26235750963593</v>
      </c>
      <c r="C12">
        <v>68.011762757509558</v>
      </c>
      <c r="E12">
        <f>B12/B15</f>
        <v>0.83617895698494638</v>
      </c>
      <c r="F12">
        <f>C12/B15</f>
        <v>2.9523906830632201</v>
      </c>
    </row>
    <row r="13" spans="1:6" x14ac:dyDescent="0.15">
      <c r="B13">
        <v>23.714743835840725</v>
      </c>
      <c r="C13">
        <v>44.56108265111034</v>
      </c>
      <c r="E13">
        <f>B13/B15</f>
        <v>1.0294570514485939</v>
      </c>
      <c r="F13">
        <f>C13/B15</f>
        <v>1.9343966383494713</v>
      </c>
    </row>
    <row r="14" spans="1:6" x14ac:dyDescent="0.15">
      <c r="B14">
        <v>26.131397554416282</v>
      </c>
      <c r="C14">
        <v>66.612100919371599</v>
      </c>
      <c r="E14">
        <f>B14/B15</f>
        <v>1.1343639915664598</v>
      </c>
      <c r="F14">
        <f>C14/B15</f>
        <v>2.8916313613986544</v>
      </c>
    </row>
    <row r="15" spans="1:6" x14ac:dyDescent="0.15">
      <c r="B15">
        <f>AVERAGE(B12:B14)</f>
        <v>23.036166299964311</v>
      </c>
      <c r="C15">
        <f>AVERAGE(C12:C14)</f>
        <v>59.728315442663835</v>
      </c>
      <c r="E15">
        <f>AVERAGE(E12:E14)</f>
        <v>1</v>
      </c>
      <c r="F15">
        <f>AVERAGE(F12:F14)</f>
        <v>2.592806227603782</v>
      </c>
    </row>
    <row r="17" spans="1:3" x14ac:dyDescent="0.15">
      <c r="B17" t="s">
        <v>159</v>
      </c>
      <c r="C17" t="s">
        <v>158</v>
      </c>
    </row>
    <row r="18" spans="1:3" x14ac:dyDescent="0.15">
      <c r="A18" t="s">
        <v>161</v>
      </c>
      <c r="B18">
        <f>E15/E15</f>
        <v>1</v>
      </c>
      <c r="C18">
        <f>F15/E15</f>
        <v>2.592806227603782</v>
      </c>
    </row>
    <row r="19" spans="1:3" x14ac:dyDescent="0.15">
      <c r="B19">
        <f>STDEV(E12:E14)</f>
        <v>0.1512592711939621</v>
      </c>
      <c r="C19">
        <f>STDEV(F12:F14)</f>
        <v>0.57100815599149446</v>
      </c>
    </row>
  </sheetData>
  <pageMargins left="0.7" right="0.7" top="0.75" bottom="0.75" header="0.3" footer="0.3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646C-30B0-4A40-98B7-F58BBF8591AC}">
  <dimension ref="A1:C43"/>
  <sheetViews>
    <sheetView workbookViewId="0">
      <selection activeCell="B1" sqref="B1"/>
    </sheetView>
  </sheetViews>
  <sheetFormatPr baseColWidth="10" defaultColWidth="8.83203125" defaultRowHeight="13" x14ac:dyDescent="0.15"/>
  <cols>
    <col min="1" max="16384" width="8.83203125" style="6"/>
  </cols>
  <sheetData>
    <row r="1" spans="1:3" x14ac:dyDescent="0.15">
      <c r="A1" s="7" t="s">
        <v>165</v>
      </c>
    </row>
    <row r="2" spans="1:3" x14ac:dyDescent="0.15">
      <c r="A2" s="6" t="s">
        <v>121</v>
      </c>
      <c r="B2" s="6">
        <v>19.651757492218302</v>
      </c>
      <c r="C2" s="6">
        <v>19.494693436957899</v>
      </c>
    </row>
    <row r="3" spans="1:3" x14ac:dyDescent="0.15">
      <c r="B3" s="6">
        <v>19.970798195812399</v>
      </c>
      <c r="C3" s="6">
        <v>19.613701522127599</v>
      </c>
    </row>
    <row r="4" spans="1:3" x14ac:dyDescent="0.15">
      <c r="B4" s="6">
        <v>19.9055455302158</v>
      </c>
      <c r="C4" s="6">
        <v>19.934389847547401</v>
      </c>
    </row>
    <row r="5" spans="1:3" x14ac:dyDescent="0.15">
      <c r="B5" s="6">
        <v>20.051300737183599</v>
      </c>
      <c r="C5" s="6">
        <v>19.881733022808799</v>
      </c>
    </row>
    <row r="6" spans="1:3" x14ac:dyDescent="0.15">
      <c r="B6" s="6">
        <v>19.893999999999998</v>
      </c>
      <c r="C6" s="6">
        <v>19.731000000000002</v>
      </c>
    </row>
    <row r="7" spans="1:3" x14ac:dyDescent="0.15">
      <c r="B7" s="6">
        <f>AVERAGE(B2:B6)</f>
        <v>19.89468039108602</v>
      </c>
      <c r="C7" s="6">
        <f>AVERAGE(C2:C6)</f>
        <v>19.73110356588834</v>
      </c>
    </row>
    <row r="9" spans="1:3" x14ac:dyDescent="0.15">
      <c r="A9" s="6" t="s">
        <v>162</v>
      </c>
      <c r="B9" s="6">
        <v>30.012572443199499</v>
      </c>
      <c r="C9" s="6">
        <v>32.814021627140903</v>
      </c>
    </row>
    <row r="10" spans="1:3" x14ac:dyDescent="0.15">
      <c r="B10" s="6">
        <v>30.124408656155101</v>
      </c>
      <c r="C10" s="6">
        <v>32.565603979707099</v>
      </c>
    </row>
    <row r="11" spans="1:3" x14ac:dyDescent="0.15">
      <c r="B11" s="6">
        <v>29.9442638261573</v>
      </c>
      <c r="C11" s="6">
        <v>33.198513933925199</v>
      </c>
    </row>
    <row r="12" spans="1:3" x14ac:dyDescent="0.15">
      <c r="B12" s="6">
        <v>30.149574419135199</v>
      </c>
      <c r="C12" s="6">
        <v>32.702554799625602</v>
      </c>
    </row>
    <row r="13" spans="1:3" x14ac:dyDescent="0.15">
      <c r="B13" s="6">
        <v>30.058</v>
      </c>
      <c r="C13" s="6">
        <v>32.82</v>
      </c>
    </row>
    <row r="14" spans="1:3" x14ac:dyDescent="0.15">
      <c r="B14" s="6">
        <f>AVERAGE(B9:B13)</f>
        <v>30.05776386892942</v>
      </c>
      <c r="C14" s="6">
        <f>AVERAGE(C9:C13)</f>
        <v>32.820138868079759</v>
      </c>
    </row>
    <row r="16" spans="1:3" x14ac:dyDescent="0.15">
      <c r="B16" s="6">
        <f>B14-B7</f>
        <v>10.163083477843401</v>
      </c>
      <c r="C16" s="6">
        <f>C14-C7</f>
        <v>13.089035302191419</v>
      </c>
    </row>
    <row r="18" spans="1:3" x14ac:dyDescent="0.15">
      <c r="B18" s="6">
        <f>POWER(2,-B16)</f>
        <v>8.7218180966768292E-4</v>
      </c>
      <c r="C18" s="6">
        <f>POWER(2,-C16)</f>
        <v>1.1476455042606726E-4</v>
      </c>
    </row>
    <row r="20" spans="1:3" x14ac:dyDescent="0.15">
      <c r="B20" s="6">
        <f>B18/$B$18</f>
        <v>1</v>
      </c>
      <c r="C20" s="6">
        <f>C18/$B$18</f>
        <v>0.13158328820202594</v>
      </c>
    </row>
    <row r="22" spans="1:3" x14ac:dyDescent="0.15">
      <c r="B22" s="6" t="s">
        <v>119</v>
      </c>
    </row>
    <row r="24" spans="1:3" x14ac:dyDescent="0.15">
      <c r="B24" s="6">
        <f t="shared" ref="B24:C28" si="0">B9-B2</f>
        <v>10.360814950981197</v>
      </c>
      <c r="C24" s="6">
        <f t="shared" si="0"/>
        <v>13.319328190183004</v>
      </c>
    </row>
    <row r="25" spans="1:3" x14ac:dyDescent="0.15">
      <c r="B25" s="6">
        <f t="shared" si="0"/>
        <v>10.153610460342701</v>
      </c>
      <c r="C25" s="6">
        <f t="shared" si="0"/>
        <v>12.9519024575795</v>
      </c>
    </row>
    <row r="26" spans="1:3" x14ac:dyDescent="0.15">
      <c r="B26" s="6">
        <f t="shared" si="0"/>
        <v>10.0387182959415</v>
      </c>
      <c r="C26" s="6">
        <f t="shared" si="0"/>
        <v>13.264124086377798</v>
      </c>
    </row>
    <row r="27" spans="1:3" x14ac:dyDescent="0.15">
      <c r="B27" s="6">
        <f t="shared" si="0"/>
        <v>10.0982736819516</v>
      </c>
      <c r="C27" s="6">
        <f t="shared" si="0"/>
        <v>12.820821776816803</v>
      </c>
    </row>
    <row r="28" spans="1:3" x14ac:dyDescent="0.15">
      <c r="B28" s="6">
        <f t="shared" si="0"/>
        <v>10.164000000000001</v>
      </c>
      <c r="C28" s="6">
        <f t="shared" si="0"/>
        <v>13.088999999999999</v>
      </c>
    </row>
    <row r="29" spans="1:3" x14ac:dyDescent="0.15">
      <c r="A29" s="6" t="s">
        <v>117</v>
      </c>
      <c r="B29" s="6">
        <f t="shared" ref="B29:C33" si="1">POWER(2,-B24)</f>
        <v>7.6047321162278788E-4</v>
      </c>
      <c r="C29" s="6">
        <f t="shared" si="1"/>
        <v>9.7832396621442484E-5</v>
      </c>
    </row>
    <row r="30" spans="1:3" x14ac:dyDescent="0.15">
      <c r="B30" s="6">
        <f t="shared" si="1"/>
        <v>8.7792756907530297E-4</v>
      </c>
      <c r="C30" s="6">
        <f t="shared" si="1"/>
        <v>1.2620857387734763E-4</v>
      </c>
    </row>
    <row r="31" spans="1:3" x14ac:dyDescent="0.15">
      <c r="B31" s="6">
        <f t="shared" si="1"/>
        <v>9.5070258527235282E-4</v>
      </c>
      <c r="C31" s="6">
        <f t="shared" si="1"/>
        <v>1.0164845542167672E-4</v>
      </c>
    </row>
    <row r="32" spans="1:3" x14ac:dyDescent="0.15">
      <c r="B32" s="6">
        <f t="shared" si="1"/>
        <v>9.1225597660745208E-4</v>
      </c>
      <c r="C32" s="6">
        <f t="shared" si="1"/>
        <v>1.3821273980354484E-4</v>
      </c>
    </row>
    <row r="33" spans="1:3" x14ac:dyDescent="0.15">
      <c r="B33" s="6">
        <f t="shared" si="1"/>
        <v>8.7162790182907792E-4</v>
      </c>
      <c r="C33" s="6">
        <f t="shared" si="1"/>
        <v>1.1476735870472754E-4</v>
      </c>
    </row>
    <row r="34" spans="1:3" x14ac:dyDescent="0.15">
      <c r="A34" s="6" t="s">
        <v>116</v>
      </c>
    </row>
    <row r="35" spans="1:3" x14ac:dyDescent="0.15">
      <c r="A35" s="6">
        <f>AVERAGE(B29:B33)</f>
        <v>8.745974488813948E-4</v>
      </c>
      <c r="B35" s="6">
        <f t="shared" ref="B35:C39" si="2">B29/$A$35</f>
        <v>0.8695122682960359</v>
      </c>
      <c r="C35" s="6">
        <f t="shared" si="2"/>
        <v>0.11185991537771985</v>
      </c>
    </row>
    <row r="36" spans="1:3" x14ac:dyDescent="0.15">
      <c r="A36" s="6" t="s">
        <v>107</v>
      </c>
      <c r="B36" s="6">
        <f t="shared" si="2"/>
        <v>1.0038076033701759</v>
      </c>
      <c r="C36" s="6">
        <f t="shared" si="2"/>
        <v>0.14430475876503834</v>
      </c>
    </row>
    <row r="37" spans="1:3" x14ac:dyDescent="0.15">
      <c r="B37" s="6">
        <f t="shared" si="2"/>
        <v>1.0870173317888088</v>
      </c>
      <c r="C37" s="6">
        <f t="shared" si="2"/>
        <v>0.11622313277003554</v>
      </c>
    </row>
    <row r="38" spans="1:3" x14ac:dyDescent="0.15">
      <c r="B38" s="6">
        <f t="shared" si="2"/>
        <v>1.0430581266549797</v>
      </c>
      <c r="C38" s="6">
        <f t="shared" si="2"/>
        <v>0.15803012000585887</v>
      </c>
    </row>
    <row r="39" spans="1:3" x14ac:dyDescent="0.15">
      <c r="B39" s="6">
        <f t="shared" si="2"/>
        <v>0.99660466988999918</v>
      </c>
      <c r="C39" s="6">
        <f t="shared" si="2"/>
        <v>0.131223065939095</v>
      </c>
    </row>
    <row r="40" spans="1:3" x14ac:dyDescent="0.15">
      <c r="B40" s="6">
        <f>AVERAGE(B35:B39)</f>
        <v>1</v>
      </c>
      <c r="C40" s="6">
        <f>AVERAGE(C35:C39)</f>
        <v>0.13232819857154951</v>
      </c>
    </row>
    <row r="41" spans="1:3" x14ac:dyDescent="0.15">
      <c r="A41" s="6" t="s">
        <v>115</v>
      </c>
      <c r="B41" s="6">
        <f>STDEV(B35:B39)</f>
        <v>8.1361988265261309E-2</v>
      </c>
      <c r="C41" s="6">
        <f>STDEV(C35:C39)</f>
        <v>1.9258581457319825E-2</v>
      </c>
    </row>
    <row r="43" spans="1:3" x14ac:dyDescent="0.15">
      <c r="A43" s="6" t="s">
        <v>137</v>
      </c>
      <c r="B43" s="6" t="s">
        <v>136</v>
      </c>
      <c r="C43" s="6" t="s">
        <v>135</v>
      </c>
    </row>
  </sheetData>
  <pageMargins left="0.7" right="0.7" top="0.75" bottom="0.75" header="0.3" footer="0.3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5"/>
  <sheetViews>
    <sheetView showWhiteSpace="0" topLeftCell="A8" zoomScale="112" zoomScaleNormal="112" workbookViewId="0">
      <selection activeCell="DR266" sqref="DR266"/>
    </sheetView>
  </sheetViews>
  <sheetFormatPr baseColWidth="10" defaultRowHeight="13" x14ac:dyDescent="0.15"/>
  <cols>
    <col min="1" max="16384" width="10.83203125" style="2"/>
  </cols>
  <sheetData>
    <row r="1" spans="1:74" x14ac:dyDescent="0.15">
      <c r="A1" s="13" t="s">
        <v>28</v>
      </c>
      <c r="B1" s="4" t="s">
        <v>95</v>
      </c>
      <c r="H1" s="13" t="s">
        <v>29</v>
      </c>
      <c r="I1" s="4" t="s">
        <v>95</v>
      </c>
      <c r="O1" s="13" t="s">
        <v>30</v>
      </c>
      <c r="P1" s="4" t="s">
        <v>95</v>
      </c>
      <c r="V1" s="13" t="s">
        <v>79</v>
      </c>
      <c r="W1" s="4" t="s">
        <v>96</v>
      </c>
      <c r="AC1" s="13" t="s">
        <v>53</v>
      </c>
      <c r="AD1" s="4" t="s">
        <v>95</v>
      </c>
      <c r="AJ1" s="13" t="s">
        <v>54</v>
      </c>
      <c r="AQ1" s="13" t="s">
        <v>55</v>
      </c>
      <c r="AX1" s="13" t="s">
        <v>56</v>
      </c>
      <c r="BE1" s="13" t="s">
        <v>91</v>
      </c>
      <c r="BL1" s="13" t="s">
        <v>85</v>
      </c>
      <c r="BS1" s="13" t="s">
        <v>31</v>
      </c>
      <c r="BT1" s="4" t="s">
        <v>100</v>
      </c>
    </row>
    <row r="2" spans="1:74" x14ac:dyDescent="0.15">
      <c r="BF2" s="4" t="s">
        <v>99</v>
      </c>
      <c r="BM2" s="4" t="s">
        <v>99</v>
      </c>
      <c r="BS2" s="2" t="s">
        <v>6</v>
      </c>
    </row>
    <row r="3" spans="1:74" x14ac:dyDescent="0.15">
      <c r="A3" s="2" t="s">
        <v>0</v>
      </c>
      <c r="B3" s="2" t="s">
        <v>32</v>
      </c>
      <c r="H3" s="2" t="s">
        <v>0</v>
      </c>
      <c r="I3" s="2" t="s">
        <v>37</v>
      </c>
      <c r="V3" s="2" t="s">
        <v>0</v>
      </c>
      <c r="W3" s="2" t="s">
        <v>46</v>
      </c>
      <c r="AJ3" s="4" t="s">
        <v>97</v>
      </c>
      <c r="AQ3" s="4" t="s">
        <v>96</v>
      </c>
      <c r="AX3" s="4" t="s">
        <v>98</v>
      </c>
      <c r="BL3" s="2" t="s">
        <v>6</v>
      </c>
      <c r="BS3" s="4" t="s">
        <v>0</v>
      </c>
      <c r="BT3" s="2" t="s">
        <v>46</v>
      </c>
    </row>
    <row r="4" spans="1:74" x14ac:dyDescent="0.15">
      <c r="A4" s="2">
        <v>24.22</v>
      </c>
      <c r="B4" s="2">
        <v>32.21</v>
      </c>
      <c r="C4" s="2">
        <f>A4-B4</f>
        <v>-7.990000000000002</v>
      </c>
      <c r="D4" s="2">
        <f>2^(C4-C12)</f>
        <v>1.2657565939702797</v>
      </c>
      <c r="H4" s="2">
        <v>24.63</v>
      </c>
      <c r="I4" s="2">
        <v>32.85</v>
      </c>
      <c r="J4" s="2">
        <f>H4-I4</f>
        <v>-8.2200000000000024</v>
      </c>
      <c r="K4" s="2">
        <f>2^(J4-J20)</f>
        <v>4.5947934199881271</v>
      </c>
      <c r="O4" s="2" t="s">
        <v>0</v>
      </c>
      <c r="P4" s="2" t="s">
        <v>39</v>
      </c>
      <c r="V4" s="2">
        <v>27.07</v>
      </c>
      <c r="W4" s="2">
        <v>33.51</v>
      </c>
      <c r="X4" s="2">
        <f>V4-W4</f>
        <v>-6.4399999999999977</v>
      </c>
      <c r="Y4" s="2">
        <f>2^(X4-X20)</f>
        <v>0.5664419426479006</v>
      </c>
      <c r="AC4" s="2" t="s">
        <v>57</v>
      </c>
      <c r="AJ4" s="2" t="s">
        <v>58</v>
      </c>
      <c r="AQ4" s="2" t="s">
        <v>59</v>
      </c>
      <c r="AX4" s="2" t="s">
        <v>59</v>
      </c>
      <c r="BE4" s="2" t="s">
        <v>6</v>
      </c>
      <c r="BL4" s="2" t="s">
        <v>0</v>
      </c>
      <c r="BM4" s="2" t="s">
        <v>39</v>
      </c>
      <c r="BS4" s="2">
        <v>23.96</v>
      </c>
      <c r="BT4" s="2">
        <v>30.19</v>
      </c>
      <c r="BU4" s="2">
        <f>BS4-BT4</f>
        <v>-6.23</v>
      </c>
      <c r="BV4" s="2">
        <f>2^(BU4-BU20)</f>
        <v>2.3456698984637581</v>
      </c>
    </row>
    <row r="5" spans="1:74" x14ac:dyDescent="0.15">
      <c r="A5" s="2">
        <v>24.41</v>
      </c>
      <c r="B5" s="2">
        <v>31.71</v>
      </c>
      <c r="C5" s="2">
        <f t="shared" ref="C5:C18" si="0">A5-B5</f>
        <v>-7.3000000000000007</v>
      </c>
      <c r="D5" s="2">
        <f t="shared" ref="D5:D10" si="1">2^(C5-C13)</f>
        <v>1.9588405951738521</v>
      </c>
      <c r="H5" s="2">
        <v>24.54</v>
      </c>
      <c r="I5" s="2">
        <v>33.36</v>
      </c>
      <c r="J5" s="2">
        <f t="shared" ref="J5:J34" si="2">H5-I5</f>
        <v>-8.82</v>
      </c>
      <c r="K5" s="2">
        <f>2^(J5-J21)</f>
        <v>5.0630263758811198</v>
      </c>
      <c r="O5" s="2">
        <v>30.02</v>
      </c>
      <c r="P5" s="2">
        <v>35.200000000000003</v>
      </c>
      <c r="Q5" s="2">
        <f>O5-P5</f>
        <v>-5.1800000000000033</v>
      </c>
      <c r="R5" s="2">
        <f>2^(Q5-Q14)</f>
        <v>8.6938789002084249</v>
      </c>
      <c r="V5" s="2">
        <v>26.74</v>
      </c>
      <c r="W5" s="2">
        <v>33.28</v>
      </c>
      <c r="X5" s="2">
        <f>V5-W5</f>
        <v>-6.5400000000000027</v>
      </c>
      <c r="Y5" s="2">
        <f>2^(X5-X21)</f>
        <v>0.49311635224667855</v>
      </c>
      <c r="BE5" s="4" t="s">
        <v>0</v>
      </c>
      <c r="BF5" s="4" t="s">
        <v>89</v>
      </c>
      <c r="BL5" s="2">
        <v>29.79</v>
      </c>
      <c r="BM5" s="2">
        <v>35.33</v>
      </c>
      <c r="BN5" s="2">
        <f>BL5-BM5</f>
        <v>-5.5399999999999991</v>
      </c>
      <c r="BO5" s="2">
        <f>2^(BN5-BN13)</f>
        <v>0.16042823719536337</v>
      </c>
      <c r="BS5" s="2">
        <v>24.09</v>
      </c>
      <c r="BT5" s="2">
        <v>30.3</v>
      </c>
      <c r="BU5" s="2">
        <f t="shared" ref="BU5:BU34" si="3">BS5-BT5</f>
        <v>-6.2100000000000009</v>
      </c>
      <c r="BV5" s="2">
        <f t="shared" ref="BV5:BV18" si="4">2^(BU5-BU21)</f>
        <v>2.0562276533121269</v>
      </c>
    </row>
    <row r="6" spans="1:74" x14ac:dyDescent="0.15">
      <c r="A6" s="2">
        <v>24.15</v>
      </c>
      <c r="B6" s="2">
        <v>32.06</v>
      </c>
      <c r="C6" s="2">
        <f t="shared" si="0"/>
        <v>-7.9100000000000037</v>
      </c>
      <c r="D6" s="2">
        <f t="shared" si="1"/>
        <v>1.8403753012497444</v>
      </c>
      <c r="H6" s="2">
        <v>24.68</v>
      </c>
      <c r="I6" s="2">
        <v>33.28</v>
      </c>
      <c r="J6" s="2">
        <f t="shared" si="2"/>
        <v>-8.6000000000000014</v>
      </c>
      <c r="K6" s="2">
        <f>2^(J6-J22)</f>
        <v>5.6568542494923664</v>
      </c>
      <c r="O6" s="2">
        <v>30.81</v>
      </c>
      <c r="P6" s="2">
        <v>35.15</v>
      </c>
      <c r="Q6" s="2">
        <f>O6-P6</f>
        <v>-4.34</v>
      </c>
      <c r="R6" s="2">
        <f>2^(Q6-Q15)</f>
        <v>8.3397260867289642</v>
      </c>
      <c r="V6" s="2">
        <v>26.91</v>
      </c>
      <c r="W6" s="2">
        <v>33.6</v>
      </c>
      <c r="X6" s="2">
        <f>V6-W6</f>
        <v>-6.6900000000000013</v>
      </c>
      <c r="Y6" s="2">
        <f>2^(X6-X22)</f>
        <v>0.60709744219752249</v>
      </c>
      <c r="AD6" s="2" t="s">
        <v>60</v>
      </c>
      <c r="AE6" s="2" t="s">
        <v>61</v>
      </c>
      <c r="AF6" s="2" t="s">
        <v>62</v>
      </c>
      <c r="AG6" s="2" t="s">
        <v>63</v>
      </c>
      <c r="AK6" s="2" t="s">
        <v>64</v>
      </c>
      <c r="AL6" s="2" t="s">
        <v>65</v>
      </c>
      <c r="AM6" s="2" t="s">
        <v>66</v>
      </c>
      <c r="AN6" s="2" t="s">
        <v>67</v>
      </c>
      <c r="AR6" s="2" t="s">
        <v>64</v>
      </c>
      <c r="AS6" s="2" t="s">
        <v>68</v>
      </c>
      <c r="AT6" s="2" t="s">
        <v>66</v>
      </c>
      <c r="AU6" s="2" t="s">
        <v>69</v>
      </c>
      <c r="AY6" s="2" t="s">
        <v>64</v>
      </c>
      <c r="AZ6" s="2" t="s">
        <v>70</v>
      </c>
      <c r="BA6" s="2" t="s">
        <v>66</v>
      </c>
      <c r="BB6" s="2" t="s">
        <v>71</v>
      </c>
      <c r="BE6" s="2">
        <v>24.04</v>
      </c>
      <c r="BF6" s="2">
        <v>30.03</v>
      </c>
      <c r="BG6" s="2">
        <f>BE6-BF6</f>
        <v>-5.990000000000002</v>
      </c>
      <c r="BH6" s="2">
        <f>2^(BG6-BG18)</f>
        <v>1.9318726578496852</v>
      </c>
      <c r="BL6" s="2">
        <v>29.29</v>
      </c>
      <c r="BM6" s="2">
        <v>35.17</v>
      </c>
      <c r="BN6" s="2">
        <f t="shared" ref="BN6:BN19" si="5">BL6-BM6</f>
        <v>-5.8800000000000026</v>
      </c>
      <c r="BO6" s="2">
        <f t="shared" ref="BO6:BO11" si="6">2^(BN6-BN14)</f>
        <v>0.20166043980553128</v>
      </c>
      <c r="BS6" s="2">
        <v>23.89</v>
      </c>
      <c r="BT6" s="2">
        <v>30.55</v>
      </c>
      <c r="BU6" s="2">
        <f t="shared" si="3"/>
        <v>-6.66</v>
      </c>
      <c r="BV6" s="2">
        <f t="shared" si="4"/>
        <v>3.073750362576027</v>
      </c>
    </row>
    <row r="7" spans="1:74" x14ac:dyDescent="0.15">
      <c r="A7" s="2" t="s">
        <v>0</v>
      </c>
      <c r="B7" s="2" t="s">
        <v>33</v>
      </c>
      <c r="H7" s="2" t="s">
        <v>0</v>
      </c>
      <c r="I7" s="2" t="s">
        <v>33</v>
      </c>
      <c r="O7" s="2">
        <v>30.6</v>
      </c>
      <c r="P7" s="2">
        <v>35.619999999999997</v>
      </c>
      <c r="Q7" s="2">
        <f>O7-P7</f>
        <v>-5.019999999999996</v>
      </c>
      <c r="R7" s="2">
        <f>2^(Q7-Q16)</f>
        <v>7.7812395792982887</v>
      </c>
      <c r="V7" s="2" t="s">
        <v>0</v>
      </c>
      <c r="W7" s="2" t="s">
        <v>47</v>
      </c>
      <c r="AD7" s="2">
        <v>1.4E-2</v>
      </c>
      <c r="AE7" s="2">
        <v>15.86</v>
      </c>
      <c r="AF7" s="2">
        <v>2.5299999999999998</v>
      </c>
      <c r="AG7" s="2">
        <v>19.78</v>
      </c>
      <c r="AK7" s="2">
        <v>1.2999999999999999E-2</v>
      </c>
      <c r="AL7" s="2">
        <v>8.51</v>
      </c>
      <c r="AM7" s="2">
        <v>1.2E-2</v>
      </c>
      <c r="AN7" s="2">
        <v>7.91</v>
      </c>
      <c r="AR7" s="2">
        <v>4.5999999999999999E-2</v>
      </c>
      <c r="AS7" s="2">
        <v>33.86</v>
      </c>
      <c r="AT7" s="2">
        <v>4.2000000000000003E-2</v>
      </c>
      <c r="AU7" s="2">
        <v>16.75</v>
      </c>
      <c r="AY7" s="2">
        <v>1.2999999999999999E-2</v>
      </c>
      <c r="AZ7" s="2">
        <v>11.58</v>
      </c>
      <c r="BA7" s="2">
        <v>3.7999999999999999E-2</v>
      </c>
      <c r="BB7" s="2">
        <v>7.91</v>
      </c>
      <c r="BE7" s="2">
        <v>23.95</v>
      </c>
      <c r="BF7" s="2">
        <v>30.41</v>
      </c>
      <c r="BG7" s="2">
        <f t="shared" ref="BG7:BG16" si="7">BE7-BF7</f>
        <v>-6.4600000000000009</v>
      </c>
      <c r="BH7" s="2">
        <f t="shared" ref="BH7:BH16" si="8">2^(BG7-BG19)</f>
        <v>1.7290744626157293</v>
      </c>
      <c r="BL7" s="2">
        <v>30.12</v>
      </c>
      <c r="BM7" s="2">
        <v>35.4</v>
      </c>
      <c r="BN7" s="2">
        <f t="shared" si="5"/>
        <v>-5.2799999999999976</v>
      </c>
      <c r="BO7" s="2">
        <f t="shared" si="6"/>
        <v>0.16957554093095911</v>
      </c>
      <c r="BT7" s="5" t="s">
        <v>81</v>
      </c>
    </row>
    <row r="8" spans="1:74" x14ac:dyDescent="0.15">
      <c r="A8" s="2">
        <v>24.22</v>
      </c>
      <c r="B8" s="2">
        <v>31.79</v>
      </c>
      <c r="C8" s="2">
        <f t="shared" si="0"/>
        <v>-7.57</v>
      </c>
      <c r="D8" s="2">
        <f t="shared" si="1"/>
        <v>0.73713460864555169</v>
      </c>
      <c r="H8" s="2">
        <v>24.63</v>
      </c>
      <c r="I8" s="2">
        <v>31.6</v>
      </c>
      <c r="J8" s="2">
        <f t="shared" si="2"/>
        <v>-6.9700000000000024</v>
      </c>
      <c r="K8" s="2">
        <f>2^(J8-J24)</f>
        <v>0.89502507092797012</v>
      </c>
      <c r="O8" s="2" t="s">
        <v>0</v>
      </c>
      <c r="P8" s="2" t="s">
        <v>41</v>
      </c>
      <c r="V8" s="2">
        <v>27.07</v>
      </c>
      <c r="W8" s="2">
        <v>37.090000000000003</v>
      </c>
      <c r="X8" s="2">
        <f>V8-W8</f>
        <v>-10.020000000000003</v>
      </c>
      <c r="Y8" s="2">
        <f>2^(X8-X24)</f>
        <v>0.25173888751417939</v>
      </c>
      <c r="AD8" s="2">
        <v>1.4999999999999999E-2</v>
      </c>
      <c r="AE8" s="2">
        <v>15.73</v>
      </c>
      <c r="AF8" s="2">
        <v>2.5099999999999998</v>
      </c>
      <c r="AG8" s="2">
        <v>15.29</v>
      </c>
      <c r="AK8" s="2">
        <v>1.32E-2</v>
      </c>
      <c r="AL8" s="2">
        <v>9.4700000000000006</v>
      </c>
      <c r="AM8" s="2">
        <v>1.4E-2</v>
      </c>
      <c r="AN8" s="2">
        <v>9.23</v>
      </c>
      <c r="AR8" s="2">
        <v>4.3999999999999997E-2</v>
      </c>
      <c r="AS8" s="2">
        <v>39.74</v>
      </c>
      <c r="AT8" s="2">
        <v>3.9E-2</v>
      </c>
      <c r="AU8" s="2">
        <v>16.41</v>
      </c>
      <c r="AY8" s="2">
        <v>1.4E-2</v>
      </c>
      <c r="AZ8" s="2">
        <v>10.88</v>
      </c>
      <c r="BA8" s="2">
        <v>3.9E-2</v>
      </c>
      <c r="BB8" s="2">
        <v>9.23</v>
      </c>
      <c r="BE8" s="2">
        <v>24.09</v>
      </c>
      <c r="BF8" s="2">
        <v>30.29</v>
      </c>
      <c r="BG8" s="2">
        <f t="shared" si="7"/>
        <v>-6.1999999999999993</v>
      </c>
      <c r="BH8" s="2">
        <f t="shared" si="8"/>
        <v>2.0139111001134395</v>
      </c>
      <c r="BL8" s="2" t="s">
        <v>0</v>
      </c>
      <c r="BM8" s="2" t="s">
        <v>41</v>
      </c>
      <c r="BS8" s="2">
        <v>23.96</v>
      </c>
      <c r="BT8" s="2">
        <v>32.840000000000003</v>
      </c>
      <c r="BU8" s="2">
        <f t="shared" si="3"/>
        <v>-8.8800000000000026</v>
      </c>
      <c r="BV8" s="2">
        <f t="shared" si="4"/>
        <v>0.83508791942836647</v>
      </c>
    </row>
    <row r="9" spans="1:74" x14ac:dyDescent="0.15">
      <c r="A9" s="2">
        <v>24.41</v>
      </c>
      <c r="B9" s="2">
        <v>31.85</v>
      </c>
      <c r="C9" s="2">
        <f t="shared" si="0"/>
        <v>-7.4400000000000013</v>
      </c>
      <c r="D9" s="2">
        <f t="shared" si="1"/>
        <v>0.68302012837719739</v>
      </c>
      <c r="H9" s="2">
        <v>24.54</v>
      </c>
      <c r="I9" s="2">
        <v>31.69</v>
      </c>
      <c r="J9" s="2">
        <f t="shared" si="2"/>
        <v>-7.1500000000000021</v>
      </c>
      <c r="K9" s="2">
        <f>2^(J9-J25)</f>
        <v>0.92018765062487218</v>
      </c>
      <c r="O9" s="2">
        <v>30.02</v>
      </c>
      <c r="P9" s="2">
        <v>39.85</v>
      </c>
      <c r="Q9" s="2">
        <f>O9-P9</f>
        <v>-9.8300000000000018</v>
      </c>
      <c r="R9" s="2">
        <f>2^(Q9-Q18)</f>
        <v>1.9861849908740696</v>
      </c>
      <c r="V9" s="2">
        <v>26.74</v>
      </c>
      <c r="W9" s="2">
        <v>37.19</v>
      </c>
      <c r="X9" s="2">
        <f>V9-W9</f>
        <v>-10.45</v>
      </c>
      <c r="Y9" s="2">
        <f>2^(X9-X25)</f>
        <v>0.23325824788420166</v>
      </c>
      <c r="AD9" s="2">
        <v>2.3E-2</v>
      </c>
      <c r="AE9" s="2">
        <v>14.51</v>
      </c>
      <c r="AF9" s="2">
        <v>2.64</v>
      </c>
      <c r="AG9" s="2">
        <v>17.53</v>
      </c>
      <c r="AK9" s="2">
        <v>1.2E-2</v>
      </c>
      <c r="AL9" s="2">
        <v>9.9600000000000009</v>
      </c>
      <c r="AM9" s="2">
        <v>1.2E-2</v>
      </c>
      <c r="AN9" s="2">
        <v>9.1199999999999992</v>
      </c>
      <c r="AR9" s="2">
        <v>4.5999999999999999E-2</v>
      </c>
      <c r="AS9" s="2">
        <v>37.54</v>
      </c>
      <c r="AT9" s="2">
        <v>3.7999999999999999E-2</v>
      </c>
      <c r="AU9" s="2">
        <v>17.489999999999998</v>
      </c>
      <c r="AY9" s="2">
        <v>1.2E-2</v>
      </c>
      <c r="AZ9" s="2">
        <v>9.9600000000000009</v>
      </c>
      <c r="BA9" s="2">
        <v>3.7999999999999999E-2</v>
      </c>
      <c r="BB9" s="2">
        <v>9.1199999999999992</v>
      </c>
      <c r="BE9" s="2" t="s">
        <v>0</v>
      </c>
      <c r="BF9" s="4" t="s">
        <v>37</v>
      </c>
      <c r="BL9" s="2">
        <v>29.79</v>
      </c>
      <c r="BM9" s="2">
        <v>39.21</v>
      </c>
      <c r="BN9" s="2">
        <f t="shared" si="5"/>
        <v>-9.4200000000000017</v>
      </c>
      <c r="BO9" s="2">
        <f t="shared" si="6"/>
        <v>4.7038960856595841E-2</v>
      </c>
      <c r="BS9" s="2">
        <v>24.09</v>
      </c>
      <c r="BT9" s="2">
        <v>32.31</v>
      </c>
      <c r="BU9" s="2">
        <f t="shared" si="3"/>
        <v>-8.2200000000000024</v>
      </c>
      <c r="BV9" s="2">
        <f t="shared" si="4"/>
        <v>0.67830216372383489</v>
      </c>
    </row>
    <row r="10" spans="1:74" x14ac:dyDescent="0.15">
      <c r="A10" s="2">
        <v>24.15</v>
      </c>
      <c r="B10" s="2">
        <v>31.99</v>
      </c>
      <c r="C10" s="2">
        <f t="shared" si="0"/>
        <v>-7.84</v>
      </c>
      <c r="D10" s="2">
        <f t="shared" si="1"/>
        <v>0.54714685063036939</v>
      </c>
      <c r="H10" s="2">
        <v>24.68</v>
      </c>
      <c r="I10" s="2">
        <v>31.4</v>
      </c>
      <c r="J10" s="2">
        <f t="shared" si="2"/>
        <v>-6.7199999999999989</v>
      </c>
      <c r="K10" s="2">
        <f>2^(J10-J26)</f>
        <v>1.0867348625260589</v>
      </c>
      <c r="O10" s="2">
        <v>30.81</v>
      </c>
      <c r="P10" s="2">
        <v>39.67</v>
      </c>
      <c r="Q10" s="2">
        <f>O10-P10</f>
        <v>-8.860000000000003</v>
      </c>
      <c r="R10" s="2">
        <f>2^(Q10-Q19)</f>
        <v>2.2038102317532111</v>
      </c>
      <c r="V10" s="2">
        <v>26.91</v>
      </c>
      <c r="W10" s="2">
        <v>38.130000000000003</v>
      </c>
      <c r="X10" s="2">
        <f>V10-W10</f>
        <v>-11.220000000000002</v>
      </c>
      <c r="Y10" s="2">
        <f>2^(X10-X26)</f>
        <v>0.24316373685307091</v>
      </c>
      <c r="BE10" s="2">
        <v>24.04</v>
      </c>
      <c r="BF10" s="2">
        <v>29.8</v>
      </c>
      <c r="BG10" s="2">
        <f t="shared" si="7"/>
        <v>-5.7600000000000016</v>
      </c>
      <c r="BH10" s="2">
        <f t="shared" si="8"/>
        <v>0.5321850912266799</v>
      </c>
      <c r="BL10" s="2">
        <v>29.29</v>
      </c>
      <c r="BM10" s="2">
        <v>39.54</v>
      </c>
      <c r="BN10" s="2">
        <f t="shared" si="5"/>
        <v>-10.25</v>
      </c>
      <c r="BO10" s="2">
        <f t="shared" si="6"/>
        <v>2.8955876934074108E-2</v>
      </c>
      <c r="BS10" s="2">
        <v>23.89</v>
      </c>
      <c r="BT10" s="2">
        <v>33.15</v>
      </c>
      <c r="BU10" s="2">
        <f t="shared" si="3"/>
        <v>-9.259999999999998</v>
      </c>
      <c r="BV10" s="2">
        <f t="shared" si="4"/>
        <v>0.61557220667245993</v>
      </c>
    </row>
    <row r="11" spans="1:74" x14ac:dyDescent="0.15">
      <c r="A11" s="2" t="s">
        <v>0</v>
      </c>
      <c r="B11" s="2" t="s">
        <v>34</v>
      </c>
      <c r="H11" s="2" t="s">
        <v>0</v>
      </c>
      <c r="I11" s="2" t="s">
        <v>37</v>
      </c>
      <c r="O11" s="2">
        <v>30.6</v>
      </c>
      <c r="P11" s="2">
        <v>39.75</v>
      </c>
      <c r="Q11" s="2">
        <f>O11-P11</f>
        <v>-9.1499999999999986</v>
      </c>
      <c r="R11" s="2">
        <f>2^(Q11-Q20)</f>
        <v>2.2657677705915966</v>
      </c>
      <c r="V11" s="2" t="s">
        <v>0</v>
      </c>
      <c r="W11" s="2" t="s">
        <v>80</v>
      </c>
      <c r="AD11" s="2" t="s">
        <v>60</v>
      </c>
      <c r="AE11" s="2" t="s">
        <v>61</v>
      </c>
      <c r="AF11" s="2" t="s">
        <v>62</v>
      </c>
      <c r="AG11" s="2" t="s">
        <v>63</v>
      </c>
      <c r="AK11" s="2" t="s">
        <v>64</v>
      </c>
      <c r="AL11" s="2" t="s">
        <v>65</v>
      </c>
      <c r="AM11" s="2" t="s">
        <v>66</v>
      </c>
      <c r="AN11" s="2" t="s">
        <v>67</v>
      </c>
      <c r="AR11" s="2" t="s">
        <v>64</v>
      </c>
      <c r="AS11" s="2" t="s">
        <v>68</v>
      </c>
      <c r="AT11" s="2" t="s">
        <v>66</v>
      </c>
      <c r="AU11" s="2" t="s">
        <v>69</v>
      </c>
      <c r="AY11" s="2" t="s">
        <v>64</v>
      </c>
      <c r="AZ11" s="2" t="s">
        <v>70</v>
      </c>
      <c r="BA11" s="2" t="s">
        <v>66</v>
      </c>
      <c r="BB11" s="2" t="s">
        <v>71</v>
      </c>
      <c r="BE11" s="2">
        <v>23.95</v>
      </c>
      <c r="BF11" s="2">
        <v>29.22</v>
      </c>
      <c r="BG11" s="2">
        <f t="shared" si="7"/>
        <v>-5.27</v>
      </c>
      <c r="BH11" s="2">
        <f t="shared" si="8"/>
        <v>0.51050606285359701</v>
      </c>
      <c r="BL11" s="2">
        <v>30.12</v>
      </c>
      <c r="BM11" s="2">
        <v>39.25</v>
      </c>
      <c r="BN11" s="2">
        <f t="shared" si="5"/>
        <v>-9.129999999999999</v>
      </c>
      <c r="BO11" s="2">
        <f t="shared" si="6"/>
        <v>4.9377581991461091E-2</v>
      </c>
      <c r="BS11" s="4" t="s">
        <v>0</v>
      </c>
      <c r="BT11" s="5" t="s">
        <v>80</v>
      </c>
    </row>
    <row r="12" spans="1:74" x14ac:dyDescent="0.15">
      <c r="A12" s="2">
        <v>24.49</v>
      </c>
      <c r="B12" s="2">
        <v>32.82</v>
      </c>
      <c r="C12" s="2">
        <f t="shared" si="0"/>
        <v>-8.3300000000000018</v>
      </c>
      <c r="H12" s="2">
        <v>27.07</v>
      </c>
      <c r="I12" s="2">
        <v>33.51</v>
      </c>
      <c r="J12" s="2">
        <f t="shared" si="2"/>
        <v>-6.4399999999999977</v>
      </c>
      <c r="K12" s="2">
        <f>2^(J12-J28)</f>
        <v>0.5664419426479006</v>
      </c>
      <c r="P12" s="2" t="s">
        <v>23</v>
      </c>
      <c r="V12" s="2">
        <v>27.07</v>
      </c>
      <c r="W12" s="2">
        <v>34.520000000000003</v>
      </c>
      <c r="X12" s="2">
        <f>V12-W12</f>
        <v>-7.4500000000000028</v>
      </c>
      <c r="Y12" s="2">
        <f>2^(X12-X28)</f>
        <v>0.24999999999999939</v>
      </c>
      <c r="AE12" s="2">
        <f>AE7/AD9</f>
        <v>689.56521739130437</v>
      </c>
      <c r="AF12" s="2">
        <f>AF7/AD9</f>
        <v>110</v>
      </c>
      <c r="AG12" s="2">
        <f>AG7/AD9</f>
        <v>860.00000000000011</v>
      </c>
      <c r="AL12" s="2">
        <f>AL7/AK8</f>
        <v>644.69696969696963</v>
      </c>
      <c r="AN12" s="2">
        <f>AN7/AM8</f>
        <v>565</v>
      </c>
      <c r="AS12" s="2">
        <f>AS7/AR7</f>
        <v>736.08695652173913</v>
      </c>
      <c r="AU12" s="2">
        <f>AU7/AT7</f>
        <v>398.8095238095238</v>
      </c>
      <c r="AZ12" s="2">
        <f>AZ7/AY8</f>
        <v>827.14285714285711</v>
      </c>
      <c r="BB12" s="2">
        <f>BB7/BA8</f>
        <v>202.82051282051282</v>
      </c>
      <c r="BE12" s="2">
        <v>24.09</v>
      </c>
      <c r="BF12" s="2">
        <v>29.96</v>
      </c>
      <c r="BG12" s="2">
        <f t="shared" si="7"/>
        <v>-5.870000000000001</v>
      </c>
      <c r="BH12" s="2">
        <f t="shared" si="8"/>
        <v>0.52850902028069091</v>
      </c>
      <c r="BL12" s="2" t="s">
        <v>0</v>
      </c>
      <c r="BM12" s="4" t="s">
        <v>40</v>
      </c>
      <c r="BS12" s="2">
        <v>24.48</v>
      </c>
      <c r="BT12" s="2">
        <v>30.67</v>
      </c>
      <c r="BU12" s="2">
        <f t="shared" si="3"/>
        <v>-6.1900000000000013</v>
      </c>
      <c r="BV12" s="2">
        <f t="shared" si="4"/>
        <v>1.972465408986714</v>
      </c>
    </row>
    <row r="13" spans="1:74" x14ac:dyDescent="0.15">
      <c r="A13" s="2">
        <v>24.3</v>
      </c>
      <c r="B13" s="2">
        <v>32.57</v>
      </c>
      <c r="C13" s="2">
        <f t="shared" si="0"/>
        <v>-8.27</v>
      </c>
      <c r="H13" s="2">
        <v>26.74</v>
      </c>
      <c r="I13" s="2">
        <v>33.28</v>
      </c>
      <c r="J13" s="2">
        <f t="shared" si="2"/>
        <v>-6.5400000000000027</v>
      </c>
      <c r="K13" s="2">
        <f>2^(J13-J29)</f>
        <v>0.49311635224667855</v>
      </c>
      <c r="O13" s="2" t="s">
        <v>0</v>
      </c>
      <c r="P13" s="2" t="s">
        <v>40</v>
      </c>
      <c r="V13" s="2">
        <v>26.74</v>
      </c>
      <c r="W13" s="2">
        <v>34.53</v>
      </c>
      <c r="X13" s="2">
        <f>V13-W13</f>
        <v>-7.7900000000000027</v>
      </c>
      <c r="Y13" s="2">
        <f>2^(X13-X29)</f>
        <v>0.16042823719536256</v>
      </c>
      <c r="AE13" s="2">
        <f>AE8/AD9</f>
        <v>683.91304347826087</v>
      </c>
      <c r="AF13" s="2">
        <f>AF8/AD9</f>
        <v>109.13043478260869</v>
      </c>
      <c r="AG13" s="2">
        <f>AG8/AD9</f>
        <v>664.78260869565213</v>
      </c>
      <c r="AL13" s="2">
        <f>AL8/AK8</f>
        <v>717.42424242424249</v>
      </c>
      <c r="AN13" s="2">
        <f>AN8/AM8</f>
        <v>659.28571428571433</v>
      </c>
      <c r="AS13" s="2">
        <f>AS8/AR7</f>
        <v>863.91304347826087</v>
      </c>
      <c r="AU13" s="2">
        <f>AU8/AT7</f>
        <v>390.71428571428567</v>
      </c>
      <c r="AZ13" s="2">
        <f>AZ8/AY8</f>
        <v>777.14285714285722</v>
      </c>
      <c r="BB13" s="2">
        <f>BB8/BA8</f>
        <v>236.66666666666669</v>
      </c>
      <c r="BE13" s="2" t="s">
        <v>0</v>
      </c>
      <c r="BF13" s="4" t="s">
        <v>33</v>
      </c>
      <c r="BL13" s="2">
        <v>22.38</v>
      </c>
      <c r="BM13" s="2">
        <v>25.28</v>
      </c>
      <c r="BN13" s="2">
        <f t="shared" si="5"/>
        <v>-2.9000000000000021</v>
      </c>
      <c r="BS13" s="2">
        <v>24.38</v>
      </c>
      <c r="BT13" s="2">
        <v>30.89</v>
      </c>
      <c r="BU13" s="2">
        <f t="shared" si="3"/>
        <v>-6.5100000000000016</v>
      </c>
      <c r="BV13" s="2">
        <f t="shared" si="4"/>
        <v>1.11728713807222</v>
      </c>
    </row>
    <row r="14" spans="1:74" x14ac:dyDescent="0.15">
      <c r="A14" s="2">
        <v>24.43</v>
      </c>
      <c r="B14" s="2">
        <v>33.22</v>
      </c>
      <c r="C14" s="2">
        <f t="shared" si="0"/>
        <v>-8.7899999999999991</v>
      </c>
      <c r="H14" s="2">
        <v>26.91</v>
      </c>
      <c r="I14" s="2">
        <v>33.6</v>
      </c>
      <c r="J14" s="2">
        <f t="shared" si="2"/>
        <v>-6.6900000000000013</v>
      </c>
      <c r="K14" s="2">
        <f>2^(J14-J30)</f>
        <v>0.60709744219752249</v>
      </c>
      <c r="O14" s="2">
        <v>23.96</v>
      </c>
      <c r="P14" s="2">
        <v>32.26</v>
      </c>
      <c r="Q14" s="2">
        <f>O14-P14</f>
        <v>-8.2999999999999972</v>
      </c>
      <c r="V14" s="2">
        <v>26.91</v>
      </c>
      <c r="W14" s="2">
        <v>35.130000000000003</v>
      </c>
      <c r="X14" s="2">
        <f>V14-W14</f>
        <v>-8.2200000000000024</v>
      </c>
      <c r="Y14" s="2">
        <f>2^(X14-X30)</f>
        <v>0.17434295829380031</v>
      </c>
      <c r="AE14" s="2">
        <f>AE9/AD9</f>
        <v>630.86956521739125</v>
      </c>
      <c r="AF14" s="2">
        <f>AF9/AD9</f>
        <v>114.78260869565219</v>
      </c>
      <c r="AG14" s="2">
        <f>AG9/AD9</f>
        <v>762.17391304347836</v>
      </c>
      <c r="AL14" s="2">
        <f>AL9/AK8</f>
        <v>754.54545454545462</v>
      </c>
      <c r="AN14" s="2">
        <f>AN9/AM8</f>
        <v>651.42857142857133</v>
      </c>
      <c r="AS14" s="2">
        <f>AS9/AR7</f>
        <v>816.08695652173913</v>
      </c>
      <c r="AU14" s="2">
        <f>AU9/AT7</f>
        <v>416.42857142857139</v>
      </c>
      <c r="AZ14" s="2">
        <f>AZ9/AY8</f>
        <v>711.42857142857144</v>
      </c>
      <c r="BB14" s="2">
        <f>BB9/BA8</f>
        <v>233.84615384615384</v>
      </c>
      <c r="BE14" s="2">
        <v>24.04</v>
      </c>
      <c r="BF14" s="2">
        <v>34.54</v>
      </c>
      <c r="BG14" s="2">
        <f t="shared" si="7"/>
        <v>-10.5</v>
      </c>
      <c r="BH14" s="2">
        <f t="shared" si="8"/>
        <v>0.27739236801696093</v>
      </c>
      <c r="BL14" s="2">
        <v>22.02</v>
      </c>
      <c r="BM14" s="2">
        <v>25.59</v>
      </c>
      <c r="BN14" s="2">
        <f t="shared" si="5"/>
        <v>-3.5700000000000003</v>
      </c>
      <c r="BS14" s="2">
        <v>24.56</v>
      </c>
      <c r="BT14" s="2">
        <v>30.33</v>
      </c>
      <c r="BU14" s="2">
        <f t="shared" si="3"/>
        <v>-5.77</v>
      </c>
      <c r="BV14" s="2">
        <f t="shared" si="4"/>
        <v>1.3566043274476698</v>
      </c>
    </row>
    <row r="15" spans="1:74" x14ac:dyDescent="0.15">
      <c r="A15" s="2" t="s">
        <v>0</v>
      </c>
      <c r="B15" s="2" t="s">
        <v>35</v>
      </c>
      <c r="H15" s="2" t="s">
        <v>0</v>
      </c>
      <c r="I15" s="2" t="s">
        <v>33</v>
      </c>
      <c r="O15" s="2">
        <v>24.19</v>
      </c>
      <c r="P15" s="2">
        <v>31.59</v>
      </c>
      <c r="Q15" s="2">
        <f>O15-P15</f>
        <v>-7.3999999999999986</v>
      </c>
      <c r="V15" s="2" t="s">
        <v>0</v>
      </c>
      <c r="W15" s="2" t="s">
        <v>50</v>
      </c>
      <c r="BE15" s="2">
        <v>23.95</v>
      </c>
      <c r="BF15" s="2">
        <v>34.07</v>
      </c>
      <c r="BG15" s="2">
        <f t="shared" si="7"/>
        <v>-10.120000000000001</v>
      </c>
      <c r="BH15" s="2">
        <f t="shared" si="8"/>
        <v>0.31643914849256999</v>
      </c>
      <c r="BL15" s="2">
        <v>22.35</v>
      </c>
      <c r="BM15" s="2">
        <v>25.07</v>
      </c>
      <c r="BN15" s="2">
        <f t="shared" si="5"/>
        <v>-2.7199999999999989</v>
      </c>
      <c r="BT15" s="5" t="s">
        <v>82</v>
      </c>
    </row>
    <row r="16" spans="1:74" x14ac:dyDescent="0.15">
      <c r="A16" s="2">
        <v>24.49</v>
      </c>
      <c r="B16" s="2">
        <v>31.62</v>
      </c>
      <c r="C16" s="2">
        <f t="shared" si="0"/>
        <v>-7.1300000000000026</v>
      </c>
      <c r="H16" s="2">
        <v>27.07</v>
      </c>
      <c r="I16" s="2">
        <v>37.090000000000003</v>
      </c>
      <c r="J16" s="2">
        <f t="shared" si="2"/>
        <v>-10.020000000000003</v>
      </c>
      <c r="K16" s="2">
        <f>2^(J16-J32)</f>
        <v>0.25173888751417939</v>
      </c>
      <c r="O16" s="2">
        <v>24.1</v>
      </c>
      <c r="P16" s="2">
        <v>32.08</v>
      </c>
      <c r="Q16" s="2">
        <f>O16-P16</f>
        <v>-7.9799999999999969</v>
      </c>
      <c r="V16" s="2">
        <v>27.07</v>
      </c>
      <c r="W16" s="2">
        <v>37.9</v>
      </c>
      <c r="X16" s="2">
        <f>V16-W16</f>
        <v>-10.829999999999998</v>
      </c>
      <c r="Y16" s="2">
        <f>2^(X16-X32)</f>
        <v>0.28519092896710618</v>
      </c>
      <c r="AE16" s="2" t="s">
        <v>61</v>
      </c>
      <c r="AF16" s="2" t="s">
        <v>62</v>
      </c>
      <c r="AG16" s="2" t="s">
        <v>63</v>
      </c>
      <c r="AL16" s="2" t="s">
        <v>65</v>
      </c>
      <c r="AM16" s="2" t="s">
        <v>67</v>
      </c>
      <c r="AS16" s="2" t="s">
        <v>68</v>
      </c>
      <c r="AT16" s="2" t="s">
        <v>69</v>
      </c>
      <c r="AZ16" s="2" t="s">
        <v>70</v>
      </c>
      <c r="BA16" s="2" t="s">
        <v>71</v>
      </c>
      <c r="BE16" s="2">
        <v>24.09</v>
      </c>
      <c r="BF16" s="2">
        <v>34.71</v>
      </c>
      <c r="BG16" s="2">
        <f t="shared" si="7"/>
        <v>-10.620000000000001</v>
      </c>
      <c r="BH16" s="2">
        <f t="shared" si="8"/>
        <v>0.33915108186191828</v>
      </c>
      <c r="BL16" s="2" t="s">
        <v>0</v>
      </c>
      <c r="BM16" s="4" t="s">
        <v>42</v>
      </c>
      <c r="BS16" s="2">
        <v>24.48</v>
      </c>
      <c r="BT16" s="2">
        <v>32.85</v>
      </c>
      <c r="BU16" s="2">
        <f t="shared" si="3"/>
        <v>-8.370000000000001</v>
      </c>
      <c r="BV16" s="2">
        <f t="shared" si="4"/>
        <v>1.7532114426320728</v>
      </c>
    </row>
    <row r="17" spans="1:74" x14ac:dyDescent="0.15">
      <c r="A17" s="2">
        <v>24.3</v>
      </c>
      <c r="B17" s="2">
        <v>31.19</v>
      </c>
      <c r="C17" s="2">
        <f t="shared" si="0"/>
        <v>-6.8900000000000006</v>
      </c>
      <c r="H17" s="2">
        <v>26.74</v>
      </c>
      <c r="I17" s="2">
        <v>37.19</v>
      </c>
      <c r="J17" s="2">
        <f t="shared" si="2"/>
        <v>-10.45</v>
      </c>
      <c r="K17" s="2">
        <f>2^(J17-J33)</f>
        <v>0.23325824788420166</v>
      </c>
      <c r="O17" s="2" t="s">
        <v>0</v>
      </c>
      <c r="P17" s="2" t="s">
        <v>42</v>
      </c>
      <c r="V17" s="2">
        <v>26.74</v>
      </c>
      <c r="W17" s="2">
        <v>37.19</v>
      </c>
      <c r="X17" s="2">
        <f>V17-W17</f>
        <v>-10.45</v>
      </c>
      <c r="Y17" s="2">
        <f>2^(X17-X33)</f>
        <v>0.37631168685276678</v>
      </c>
      <c r="AE17" s="2">
        <v>689.56521739130437</v>
      </c>
      <c r="AF17" s="2">
        <v>110</v>
      </c>
      <c r="AG17" s="2">
        <v>860</v>
      </c>
      <c r="AL17" s="2">
        <f>AL12/AL14</f>
        <v>0.85441767068273078</v>
      </c>
      <c r="AM17" s="2">
        <f>AN12/AL14</f>
        <v>0.74879518072289153</v>
      </c>
      <c r="AS17" s="2">
        <f>AS12/AS13</f>
        <v>0.85203824861600397</v>
      </c>
      <c r="AT17" s="2">
        <f>AU12/AS13</f>
        <v>0.46163155750473311</v>
      </c>
      <c r="AZ17" s="2">
        <f>AZ12/AZ12</f>
        <v>1</v>
      </c>
      <c r="BA17" s="2">
        <f>BB12/AZ12</f>
        <v>0.24520614676055091</v>
      </c>
      <c r="BE17" s="2" t="s">
        <v>0</v>
      </c>
      <c r="BF17" s="4" t="s">
        <v>90</v>
      </c>
      <c r="BL17" s="2">
        <v>22.38</v>
      </c>
      <c r="BM17" s="2">
        <v>27.39</v>
      </c>
      <c r="BN17" s="2">
        <f t="shared" si="5"/>
        <v>-5.0100000000000016</v>
      </c>
      <c r="BS17" s="2">
        <v>24.38</v>
      </c>
      <c r="BT17" s="2">
        <v>32.299999999999997</v>
      </c>
      <c r="BU17" s="2">
        <f t="shared" si="3"/>
        <v>-7.9199999999999982</v>
      </c>
      <c r="BV17" s="2">
        <f t="shared" si="4"/>
        <v>1.4640856959456261</v>
      </c>
    </row>
    <row r="18" spans="1:74" x14ac:dyDescent="0.15">
      <c r="A18" s="2">
        <v>24.43</v>
      </c>
      <c r="B18" s="2">
        <v>31.4</v>
      </c>
      <c r="C18" s="2">
        <f t="shared" si="0"/>
        <v>-6.9699999999999989</v>
      </c>
      <c r="H18" s="2">
        <v>26.91</v>
      </c>
      <c r="I18" s="2">
        <v>38.130000000000003</v>
      </c>
      <c r="J18" s="2">
        <f t="shared" si="2"/>
        <v>-11.220000000000002</v>
      </c>
      <c r="K18" s="2">
        <f>2^(J18-J34)</f>
        <v>0.24316373685307091</v>
      </c>
      <c r="O18" s="2">
        <v>23.96</v>
      </c>
      <c r="P18" s="2">
        <v>34.78</v>
      </c>
      <c r="Q18" s="2">
        <f>O18-P18</f>
        <v>-10.82</v>
      </c>
      <c r="V18" s="2">
        <v>26.91</v>
      </c>
      <c r="W18" s="2">
        <v>38.130000000000003</v>
      </c>
      <c r="X18" s="2">
        <f>V18-W18</f>
        <v>-11.220000000000002</v>
      </c>
      <c r="Y18" s="2">
        <f>2^(X18-X34)</f>
        <v>0.28717458874925794</v>
      </c>
      <c r="AE18" s="2">
        <v>683.91304347826087</v>
      </c>
      <c r="AF18" s="2">
        <v>109.13043478260869</v>
      </c>
      <c r="AG18" s="2">
        <v>664.78260869565213</v>
      </c>
      <c r="AL18" s="2">
        <f>AL13/AL14</f>
        <v>0.95080321285140568</v>
      </c>
      <c r="AM18" s="2">
        <f>AN13/AL14</f>
        <v>0.87375215146299479</v>
      </c>
      <c r="AS18" s="2">
        <f>AS13/AS13</f>
        <v>1</v>
      </c>
      <c r="AT18" s="2">
        <f>AU13/AS13</f>
        <v>0.45226112588971162</v>
      </c>
      <c r="AZ18" s="2">
        <f>AZ13/AZ12</f>
        <v>0.9395509499136443</v>
      </c>
      <c r="BA18" s="2">
        <f>BB13/AZ12</f>
        <v>0.28612550374208406</v>
      </c>
      <c r="BE18" s="2">
        <v>27.36</v>
      </c>
      <c r="BF18" s="2">
        <v>34.299999999999997</v>
      </c>
      <c r="BG18" s="2">
        <f>BE18-BF18</f>
        <v>-6.9399999999999977</v>
      </c>
      <c r="BL18" s="2">
        <v>22.02</v>
      </c>
      <c r="BM18" s="2">
        <v>27.16</v>
      </c>
      <c r="BN18" s="2">
        <f t="shared" si="5"/>
        <v>-5.1400000000000006</v>
      </c>
      <c r="BS18" s="2">
        <v>24.56</v>
      </c>
      <c r="BT18" s="2">
        <v>33.32</v>
      </c>
      <c r="BU18" s="2">
        <f t="shared" si="3"/>
        <v>-8.7600000000000016</v>
      </c>
      <c r="BV18" s="2">
        <f t="shared" si="4"/>
        <v>1.5583291593210002</v>
      </c>
    </row>
    <row r="19" spans="1:74" x14ac:dyDescent="0.15">
      <c r="H19" s="2" t="s">
        <v>0</v>
      </c>
      <c r="I19" s="2" t="s">
        <v>38</v>
      </c>
      <c r="O19" s="2">
        <v>24.19</v>
      </c>
      <c r="P19" s="2">
        <v>34.19</v>
      </c>
      <c r="Q19" s="2">
        <f>O19-P19</f>
        <v>-9.9999999999999964</v>
      </c>
      <c r="V19" s="2" t="s">
        <v>0</v>
      </c>
      <c r="W19" s="2" t="s">
        <v>48</v>
      </c>
      <c r="AE19" s="2">
        <v>630.86956521739125</v>
      </c>
      <c r="AF19" s="2">
        <v>114.78260869565219</v>
      </c>
      <c r="AG19" s="2">
        <v>762.17391304347836</v>
      </c>
      <c r="AL19" s="2">
        <f>AL14/AL14</f>
        <v>1</v>
      </c>
      <c r="AM19" s="2">
        <f>AN14/AL14</f>
        <v>0.86333907056798598</v>
      </c>
      <c r="AS19" s="2">
        <f>AS14/AS13</f>
        <v>0.94464016104680426</v>
      </c>
      <c r="AT19" s="2">
        <f>AU14/AS13</f>
        <v>0.4820260263138974</v>
      </c>
      <c r="AZ19" s="2">
        <f>AZ14/AZ12</f>
        <v>0.86010362694300524</v>
      </c>
      <c r="BA19" s="2">
        <f>BB14/AZ12</f>
        <v>0.2827155573269563</v>
      </c>
      <c r="BE19" s="2">
        <v>27.61</v>
      </c>
      <c r="BF19" s="2">
        <v>34.86</v>
      </c>
      <c r="BG19" s="2">
        <f>BE19-BF19</f>
        <v>-7.25</v>
      </c>
      <c r="BL19" s="2">
        <v>22.35</v>
      </c>
      <c r="BM19" s="2">
        <v>27.14</v>
      </c>
      <c r="BN19" s="2">
        <f t="shared" si="5"/>
        <v>-4.7899999999999991</v>
      </c>
      <c r="BS19" s="4" t="s">
        <v>0</v>
      </c>
      <c r="BT19" s="5" t="s">
        <v>48</v>
      </c>
    </row>
    <row r="20" spans="1:74" x14ac:dyDescent="0.15">
      <c r="B20" s="2" t="s">
        <v>36</v>
      </c>
      <c r="H20" s="2">
        <v>28.01</v>
      </c>
      <c r="I20" s="2">
        <v>38.43</v>
      </c>
      <c r="J20" s="2">
        <f t="shared" si="2"/>
        <v>-10.419999999999998</v>
      </c>
      <c r="O20" s="2">
        <v>24.1</v>
      </c>
      <c r="P20" s="2">
        <v>34.43</v>
      </c>
      <c r="Q20" s="2">
        <f>O20-P20</f>
        <v>-10.329999999999998</v>
      </c>
      <c r="V20" s="2">
        <v>23.24</v>
      </c>
      <c r="W20" s="2">
        <v>28.86</v>
      </c>
      <c r="X20" s="2">
        <f>V20-W20</f>
        <v>-5.620000000000001</v>
      </c>
      <c r="AE20" s="2">
        <f>AVERAGE(AE17:AE19)</f>
        <v>668.1159420289855</v>
      </c>
      <c r="AF20" s="2">
        <f>AVERAGE(AF17:AF19)</f>
        <v>111.30434782608695</v>
      </c>
      <c r="AG20" s="2">
        <f>AVERAGE(AG17:AG19)</f>
        <v>762.31884057971013</v>
      </c>
      <c r="AL20" s="2">
        <f>AVERAGE(AL17:AL19)</f>
        <v>0.93507362784471215</v>
      </c>
      <c r="AM20" s="2">
        <f>AVERAGE(AM17:AM19)</f>
        <v>0.82862880091795743</v>
      </c>
      <c r="AS20" s="2">
        <f>AVERAGE(AS17:AS19)</f>
        <v>0.93222613655426956</v>
      </c>
      <c r="AT20" s="2">
        <f>AVERAGE(AT17:AT19)</f>
        <v>0.46530623656944736</v>
      </c>
      <c r="AZ20" s="2">
        <f>AVERAGE(AZ17:AZ19)</f>
        <v>0.93321819228554981</v>
      </c>
      <c r="BA20" s="2">
        <f>AVERAGE(BA17:BA19)</f>
        <v>0.27134906927653041</v>
      </c>
      <c r="BE20" s="2">
        <v>27.33</v>
      </c>
      <c r="BF20" s="2">
        <v>34.54</v>
      </c>
      <c r="BG20" s="2">
        <f>BE20-BF20</f>
        <v>-7.2100000000000009</v>
      </c>
      <c r="BS20" s="2">
        <v>28.79</v>
      </c>
      <c r="BT20" s="2">
        <v>36.25</v>
      </c>
      <c r="BU20" s="2">
        <f t="shared" si="3"/>
        <v>-7.4600000000000009</v>
      </c>
    </row>
    <row r="21" spans="1:74" x14ac:dyDescent="0.15">
      <c r="A21" s="2" t="s">
        <v>0</v>
      </c>
      <c r="B21" s="2" t="s">
        <v>32</v>
      </c>
      <c r="H21" s="2">
        <v>27.37</v>
      </c>
      <c r="I21" s="2">
        <v>38.53</v>
      </c>
      <c r="J21" s="2">
        <f t="shared" si="2"/>
        <v>-11.16</v>
      </c>
      <c r="V21" s="2">
        <v>23.39</v>
      </c>
      <c r="W21" s="2">
        <v>28.91</v>
      </c>
      <c r="X21" s="2">
        <f>V21-W21</f>
        <v>-5.52</v>
      </c>
      <c r="AE21" s="2">
        <f>STDEV(AE17:AE19)</f>
        <v>32.379873481520455</v>
      </c>
      <c r="AF21" s="2">
        <f>STDEV(AF17:AF19)</f>
        <v>3.0434782608695747</v>
      </c>
      <c r="AG21" s="2">
        <f>STDEV(AG17:AG19)</f>
        <v>97.608776346759925</v>
      </c>
      <c r="AL21" s="2">
        <f>STDEV(AL17:AL19)</f>
        <v>7.4054834654616264E-2</v>
      </c>
      <c r="AM21" s="2">
        <f>STDEV(AM17:AM19)</f>
        <v>6.9333709323236306E-2</v>
      </c>
      <c r="AS21" s="2">
        <f>STDEV(AS17:AS19)</f>
        <v>7.4757949217663835E-2</v>
      </c>
      <c r="AT21" s="2">
        <f>STDEV(AT17:AT19)</f>
        <v>1.5218895294564277E-2</v>
      </c>
      <c r="AZ21" s="2">
        <f>STDEV(AZ17:AZ19)</f>
        <v>7.0162858144516921E-2</v>
      </c>
      <c r="BA21" s="2">
        <f>STDEV(BA17:BA19)</f>
        <v>2.2704542098353184E-2</v>
      </c>
      <c r="BE21" s="2" t="s">
        <v>0</v>
      </c>
      <c r="BF21" s="4" t="s">
        <v>38</v>
      </c>
      <c r="BS21" s="2">
        <v>28.41</v>
      </c>
      <c r="BT21" s="2">
        <v>35.659999999999997</v>
      </c>
      <c r="BU21" s="2">
        <f t="shared" si="3"/>
        <v>-7.2499999999999964</v>
      </c>
    </row>
    <row r="22" spans="1:74" x14ac:dyDescent="0.15">
      <c r="A22" s="2">
        <v>24.12</v>
      </c>
      <c r="B22" s="2">
        <v>30.94</v>
      </c>
      <c r="C22" s="2">
        <f>A22-B22</f>
        <v>-6.82</v>
      </c>
      <c r="D22" s="2">
        <f>2^(C22-C30)</f>
        <v>1.5583291593210002</v>
      </c>
      <c r="H22" s="2">
        <v>27.16</v>
      </c>
      <c r="I22" s="2">
        <v>38.26</v>
      </c>
      <c r="J22" s="2">
        <f t="shared" si="2"/>
        <v>-11.099999999999998</v>
      </c>
      <c r="V22" s="2">
        <v>22.96</v>
      </c>
      <c r="W22" s="2">
        <v>28.93</v>
      </c>
      <c r="X22" s="2">
        <f>V22-W22</f>
        <v>-5.9699999999999989</v>
      </c>
      <c r="BE22" s="2">
        <v>27.36</v>
      </c>
      <c r="BF22" s="2">
        <v>32.21</v>
      </c>
      <c r="BG22" s="2">
        <f>BE22-BF22</f>
        <v>-4.8500000000000014</v>
      </c>
      <c r="BS22" s="2">
        <v>27.83</v>
      </c>
      <c r="BT22" s="2">
        <v>36.11</v>
      </c>
      <c r="BU22" s="2">
        <f t="shared" si="3"/>
        <v>-8.2800000000000011</v>
      </c>
    </row>
    <row r="23" spans="1:74" x14ac:dyDescent="0.15">
      <c r="A23" s="2">
        <v>24.11</v>
      </c>
      <c r="B23" s="2">
        <v>31</v>
      </c>
      <c r="C23" s="2">
        <f t="shared" ref="C23:C36" si="9">A23-B23</f>
        <v>-6.8900000000000006</v>
      </c>
      <c r="D23" s="2">
        <f t="shared" ref="D23:D28" si="10">2^(C23-C31)</f>
        <v>2.0420242514143832</v>
      </c>
      <c r="H23" s="2" t="s">
        <v>0</v>
      </c>
      <c r="I23" s="2" t="s">
        <v>35</v>
      </c>
      <c r="V23" s="2" t="s">
        <v>0</v>
      </c>
      <c r="W23" s="2" t="s">
        <v>51</v>
      </c>
      <c r="AD23" s="2" t="s">
        <v>61</v>
      </c>
      <c r="AE23" s="2" t="s">
        <v>62</v>
      </c>
      <c r="AF23" s="2" t="s">
        <v>63</v>
      </c>
      <c r="AK23" s="2" t="s">
        <v>72</v>
      </c>
      <c r="AL23" s="2" t="s">
        <v>73</v>
      </c>
      <c r="AR23" s="2" t="s">
        <v>74</v>
      </c>
      <c r="AS23" s="2" t="s">
        <v>75</v>
      </c>
      <c r="AY23" s="2" t="s">
        <v>76</v>
      </c>
      <c r="AZ23" s="2" t="s">
        <v>77</v>
      </c>
      <c r="BE23" s="2">
        <v>27.61</v>
      </c>
      <c r="BF23" s="2">
        <v>31.91</v>
      </c>
      <c r="BG23" s="2">
        <f>BE23-BF23</f>
        <v>-4.3000000000000007</v>
      </c>
      <c r="BT23" s="5" t="s">
        <v>83</v>
      </c>
    </row>
    <row r="24" spans="1:74" x14ac:dyDescent="0.15">
      <c r="A24" s="2">
        <v>24.1</v>
      </c>
      <c r="B24" s="2">
        <v>30.81</v>
      </c>
      <c r="C24" s="2">
        <f t="shared" si="9"/>
        <v>-6.7099999999999973</v>
      </c>
      <c r="D24" s="2">
        <f t="shared" si="10"/>
        <v>1.9052759960878789</v>
      </c>
      <c r="H24" s="2">
        <v>28.01</v>
      </c>
      <c r="I24" s="2">
        <v>34.82</v>
      </c>
      <c r="J24" s="2">
        <f t="shared" si="2"/>
        <v>-6.8099999999999987</v>
      </c>
      <c r="V24" s="2">
        <v>23.24</v>
      </c>
      <c r="W24" s="2">
        <v>31.27</v>
      </c>
      <c r="X24" s="2">
        <f>V24-W24</f>
        <v>-8.0300000000000011</v>
      </c>
      <c r="AC24" s="2" t="s">
        <v>78</v>
      </c>
      <c r="AD24" s="2">
        <v>668.1159420289855</v>
      </c>
      <c r="AE24" s="2">
        <v>111.30434782608695</v>
      </c>
      <c r="AF24" s="2">
        <v>762.31884057971013</v>
      </c>
      <c r="AJ24" s="2" t="s">
        <v>78</v>
      </c>
      <c r="AK24" s="2">
        <f>AL20/AL20</f>
        <v>1</v>
      </c>
      <c r="AL24" s="2">
        <f>AM20/AL20</f>
        <v>0.88616422947131601</v>
      </c>
      <c r="AQ24" s="2" t="s">
        <v>78</v>
      </c>
      <c r="AR24" s="2">
        <f>AS20/AS20</f>
        <v>1</v>
      </c>
      <c r="AS24" s="2">
        <f>AT20/AS20</f>
        <v>0.49913451074149279</v>
      </c>
      <c r="AX24" s="2" t="s">
        <v>78</v>
      </c>
      <c r="AY24" s="2">
        <f>AZ20/AZ20</f>
        <v>1</v>
      </c>
      <c r="AZ24" s="2">
        <f>BA20/AZ20</f>
        <v>0.29076701624511619</v>
      </c>
      <c r="BE24" s="2">
        <v>27.33</v>
      </c>
      <c r="BF24" s="2">
        <v>32.28</v>
      </c>
      <c r="BG24" s="2">
        <f>BE24-BF24</f>
        <v>-4.9500000000000028</v>
      </c>
      <c r="BS24" s="2">
        <v>28.79</v>
      </c>
      <c r="BT24" s="2">
        <v>37.409999999999997</v>
      </c>
      <c r="BU24" s="2">
        <f t="shared" si="3"/>
        <v>-8.6199999999999974</v>
      </c>
    </row>
    <row r="25" spans="1:74" x14ac:dyDescent="0.15">
      <c r="A25" s="2" t="s">
        <v>0</v>
      </c>
      <c r="B25" s="2" t="s">
        <v>33</v>
      </c>
      <c r="H25" s="2">
        <v>27.37</v>
      </c>
      <c r="I25" s="2">
        <v>34.4</v>
      </c>
      <c r="J25" s="2">
        <f t="shared" si="2"/>
        <v>-7.0299999999999976</v>
      </c>
      <c r="V25" s="2">
        <v>23.39</v>
      </c>
      <c r="W25" s="2">
        <v>31.74</v>
      </c>
      <c r="X25" s="2">
        <f>V25-W25</f>
        <v>-8.3499999999999979</v>
      </c>
      <c r="BE25" s="2" t="s">
        <v>0</v>
      </c>
      <c r="BF25" s="4" t="s">
        <v>35</v>
      </c>
      <c r="BS25" s="2">
        <v>28.41</v>
      </c>
      <c r="BT25" s="2">
        <v>36.07</v>
      </c>
      <c r="BU25" s="2">
        <f t="shared" si="3"/>
        <v>-7.66</v>
      </c>
    </row>
    <row r="26" spans="1:74" x14ac:dyDescent="0.15">
      <c r="A26" s="2">
        <v>24.12</v>
      </c>
      <c r="B26" s="2">
        <v>29.53</v>
      </c>
      <c r="C26" s="2">
        <f t="shared" si="9"/>
        <v>-5.41</v>
      </c>
      <c r="D26" s="2">
        <f t="shared" si="10"/>
        <v>2.042024251414388</v>
      </c>
      <c r="H26" s="2">
        <v>27.16</v>
      </c>
      <c r="I26" s="2">
        <v>34</v>
      </c>
      <c r="J26" s="2">
        <f t="shared" si="2"/>
        <v>-6.84</v>
      </c>
      <c r="V26" s="2">
        <v>22.96</v>
      </c>
      <c r="W26" s="2">
        <v>32.14</v>
      </c>
      <c r="X26" s="2">
        <f>V26-W26</f>
        <v>-9.18</v>
      </c>
      <c r="BE26" s="2">
        <v>27.36</v>
      </c>
      <c r="BF26" s="2">
        <v>36.01</v>
      </c>
      <c r="BG26" s="2">
        <f>BE26-BF26</f>
        <v>-8.6499999999999986</v>
      </c>
      <c r="BS26" s="2">
        <v>27.83</v>
      </c>
      <c r="BT26" s="2">
        <v>36.39</v>
      </c>
      <c r="BU26" s="2">
        <f t="shared" si="3"/>
        <v>-8.5600000000000023</v>
      </c>
    </row>
    <row r="27" spans="1:74" x14ac:dyDescent="0.15">
      <c r="A27" s="2">
        <v>24.11</v>
      </c>
      <c r="B27" s="2">
        <v>29.18</v>
      </c>
      <c r="C27" s="2">
        <f t="shared" si="9"/>
        <v>-5.07</v>
      </c>
      <c r="D27" s="2">
        <f t="shared" si="10"/>
        <v>1.9453098948245675</v>
      </c>
      <c r="H27" s="2" t="s">
        <v>0</v>
      </c>
      <c r="I27" s="2" t="s">
        <v>27</v>
      </c>
      <c r="V27" s="2" t="s">
        <v>0</v>
      </c>
      <c r="W27" s="2" t="s">
        <v>49</v>
      </c>
      <c r="BE27" s="2">
        <v>27.61</v>
      </c>
      <c r="BF27" s="2">
        <v>36.07</v>
      </c>
      <c r="BG27" s="2">
        <f>BE27-BF27</f>
        <v>-8.4600000000000009</v>
      </c>
      <c r="BS27" s="4" t="s">
        <v>94</v>
      </c>
      <c r="BT27" s="5" t="s">
        <v>49</v>
      </c>
    </row>
    <row r="28" spans="1:74" x14ac:dyDescent="0.15">
      <c r="A28" s="2">
        <v>24.1</v>
      </c>
      <c r="B28" s="2">
        <v>29.5</v>
      </c>
      <c r="C28" s="2">
        <f t="shared" si="9"/>
        <v>-5.3999999999999986</v>
      </c>
      <c r="D28" s="2">
        <f t="shared" si="10"/>
        <v>2.1435469250725885</v>
      </c>
      <c r="H28" s="2">
        <v>23.24</v>
      </c>
      <c r="I28" s="2">
        <v>28.86</v>
      </c>
      <c r="J28" s="2">
        <f t="shared" si="2"/>
        <v>-5.620000000000001</v>
      </c>
      <c r="V28" s="2">
        <v>24.37</v>
      </c>
      <c r="W28" s="2">
        <v>29.82</v>
      </c>
      <c r="X28" s="2">
        <f>V28-W28</f>
        <v>-5.4499999999999993</v>
      </c>
      <c r="BE28" s="2">
        <v>27.33</v>
      </c>
      <c r="BF28" s="2">
        <v>36.39</v>
      </c>
      <c r="BG28" s="2">
        <f>BE28-BF28</f>
        <v>-9.0600000000000023</v>
      </c>
      <c r="BS28" s="2">
        <v>28.49</v>
      </c>
      <c r="BT28" s="2">
        <v>35.659999999999997</v>
      </c>
      <c r="BU28" s="2">
        <f t="shared" si="3"/>
        <v>-7.1699999999999982</v>
      </c>
    </row>
    <row r="29" spans="1:74" x14ac:dyDescent="0.15">
      <c r="A29" s="2" t="s">
        <v>0</v>
      </c>
      <c r="B29" s="2" t="s">
        <v>34</v>
      </c>
      <c r="H29" s="2">
        <v>23.39</v>
      </c>
      <c r="I29" s="2">
        <v>28.91</v>
      </c>
      <c r="J29" s="2">
        <f t="shared" si="2"/>
        <v>-5.52</v>
      </c>
      <c r="V29" s="2">
        <v>24.68</v>
      </c>
      <c r="W29" s="2">
        <v>29.83</v>
      </c>
      <c r="X29" s="2">
        <f>V29-W29</f>
        <v>-5.1499999999999986</v>
      </c>
      <c r="BS29" s="2">
        <v>28.6</v>
      </c>
      <c r="BT29" s="2">
        <v>35.270000000000003</v>
      </c>
      <c r="BU29" s="2">
        <f t="shared" si="3"/>
        <v>-6.6700000000000017</v>
      </c>
    </row>
    <row r="30" spans="1:74" x14ac:dyDescent="0.15">
      <c r="A30" s="2">
        <v>23.75</v>
      </c>
      <c r="B30" s="2">
        <v>31.21</v>
      </c>
      <c r="C30" s="2">
        <f t="shared" si="9"/>
        <v>-7.4600000000000009</v>
      </c>
      <c r="H30" s="2">
        <v>22.96</v>
      </c>
      <c r="I30" s="2">
        <v>28.93</v>
      </c>
      <c r="J30" s="2">
        <f t="shared" si="2"/>
        <v>-5.9699999999999989</v>
      </c>
      <c r="V30" s="2">
        <v>24.19</v>
      </c>
      <c r="W30" s="2">
        <v>29.89</v>
      </c>
      <c r="X30" s="2">
        <f>V30-W30</f>
        <v>-5.6999999999999993</v>
      </c>
      <c r="AE30" s="2" t="s">
        <v>61</v>
      </c>
      <c r="AF30" s="2" t="s">
        <v>62</v>
      </c>
      <c r="AG30" s="2" t="s">
        <v>63</v>
      </c>
      <c r="AL30" s="2" t="s">
        <v>65</v>
      </c>
      <c r="AM30" s="2" t="s">
        <v>67</v>
      </c>
      <c r="AR30" s="2" t="s">
        <v>68</v>
      </c>
      <c r="AS30" s="2" t="s">
        <v>69</v>
      </c>
      <c r="AZ30" s="2" t="s">
        <v>70</v>
      </c>
      <c r="BA30" s="2" t="s">
        <v>71</v>
      </c>
      <c r="BS30" s="2">
        <v>28.59</v>
      </c>
      <c r="BT30" s="2">
        <v>34.799999999999997</v>
      </c>
      <c r="BU30" s="2">
        <f t="shared" si="3"/>
        <v>-6.2099999999999973</v>
      </c>
    </row>
    <row r="31" spans="1:74" x14ac:dyDescent="0.15">
      <c r="A31" s="2">
        <v>23.26</v>
      </c>
      <c r="B31" s="2">
        <v>31.18</v>
      </c>
      <c r="C31" s="2">
        <f t="shared" si="9"/>
        <v>-7.9199999999999982</v>
      </c>
      <c r="H31" s="2" t="s">
        <v>0</v>
      </c>
      <c r="I31" s="2" t="s">
        <v>35</v>
      </c>
      <c r="V31" s="2" t="s">
        <v>0</v>
      </c>
      <c r="W31" s="2" t="s">
        <v>52</v>
      </c>
      <c r="AE31" s="2">
        <v>689.56521739130437</v>
      </c>
      <c r="AF31" s="2">
        <v>110</v>
      </c>
      <c r="AG31" s="2">
        <v>860.00000000000011</v>
      </c>
      <c r="AL31" s="2">
        <v>644.69696969696963</v>
      </c>
      <c r="AM31" s="2">
        <v>565</v>
      </c>
      <c r="AR31" s="2">
        <v>736.08695652173913</v>
      </c>
      <c r="AS31" s="2">
        <v>398.8095238095238</v>
      </c>
      <c r="AZ31" s="2">
        <v>827.14285714285711</v>
      </c>
      <c r="BA31" s="2">
        <v>202.82051282051282</v>
      </c>
      <c r="BT31" s="5" t="s">
        <v>84</v>
      </c>
    </row>
    <row r="32" spans="1:74" x14ac:dyDescent="0.15">
      <c r="A32" s="2">
        <v>23.38</v>
      </c>
      <c r="B32" s="2">
        <v>31.02</v>
      </c>
      <c r="C32" s="2">
        <f t="shared" si="9"/>
        <v>-7.6400000000000006</v>
      </c>
      <c r="H32" s="2">
        <v>23.24</v>
      </c>
      <c r="I32" s="2">
        <v>31.27</v>
      </c>
      <c r="J32" s="2">
        <f t="shared" si="2"/>
        <v>-8.0300000000000011</v>
      </c>
      <c r="V32" s="2">
        <v>24.37</v>
      </c>
      <c r="W32" s="2">
        <v>33.39</v>
      </c>
      <c r="X32" s="2">
        <f>V32-W32</f>
        <v>-9.02</v>
      </c>
      <c r="AE32" s="2">
        <v>683.91304347826087</v>
      </c>
      <c r="AF32" s="2">
        <v>109.13043478260869</v>
      </c>
      <c r="AG32" s="2">
        <v>664.78260869565213</v>
      </c>
      <c r="AL32" s="2">
        <v>717.42424242424249</v>
      </c>
      <c r="AM32" s="2">
        <v>659.28571428571433</v>
      </c>
      <c r="AR32" s="2">
        <v>863.91304347826087</v>
      </c>
      <c r="AS32" s="2">
        <v>390.71428571428567</v>
      </c>
      <c r="AZ32" s="2">
        <v>777.14285714285722</v>
      </c>
      <c r="BA32" s="2">
        <v>236.66666666666669</v>
      </c>
      <c r="BS32" s="2">
        <v>28.49</v>
      </c>
      <c r="BT32" s="2">
        <v>37.67</v>
      </c>
      <c r="BU32" s="2">
        <f t="shared" si="3"/>
        <v>-9.1800000000000033</v>
      </c>
    </row>
    <row r="33" spans="1:75" x14ac:dyDescent="0.15">
      <c r="A33" s="2" t="s">
        <v>0</v>
      </c>
      <c r="B33" s="2" t="s">
        <v>35</v>
      </c>
      <c r="H33" s="2">
        <v>23.39</v>
      </c>
      <c r="I33" s="2">
        <v>31.74</v>
      </c>
      <c r="J33" s="2">
        <f t="shared" si="2"/>
        <v>-8.3499999999999979</v>
      </c>
      <c r="V33" s="2">
        <v>24.68</v>
      </c>
      <c r="W33" s="2">
        <v>33.72</v>
      </c>
      <c r="X33" s="2">
        <f>V33-W33</f>
        <v>-9.0399999999999991</v>
      </c>
      <c r="AE33" s="2">
        <v>630.86956521739125</v>
      </c>
      <c r="AF33" s="2">
        <v>114.78260869565219</v>
      </c>
      <c r="AG33" s="2">
        <v>762.17391304347836</v>
      </c>
      <c r="AL33" s="2">
        <v>754.54545454545462</v>
      </c>
      <c r="AM33" s="2">
        <v>651.42857142857133</v>
      </c>
      <c r="AR33" s="2">
        <v>816.08695652173913</v>
      </c>
      <c r="AS33" s="2">
        <v>416.42857142857139</v>
      </c>
      <c r="AZ33" s="2">
        <v>711.42857142857144</v>
      </c>
      <c r="BA33" s="2">
        <v>233.84615384615384</v>
      </c>
      <c r="BL33" s="4" t="s">
        <v>93</v>
      </c>
      <c r="BS33" s="2">
        <v>28.6</v>
      </c>
      <c r="BT33" s="2">
        <v>37.07</v>
      </c>
      <c r="BU33" s="2">
        <f t="shared" si="3"/>
        <v>-8.4699999999999989</v>
      </c>
    </row>
    <row r="34" spans="1:75" x14ac:dyDescent="0.15">
      <c r="A34" s="2">
        <v>23.75</v>
      </c>
      <c r="B34" s="2">
        <v>30.19</v>
      </c>
      <c r="C34" s="2">
        <f t="shared" si="9"/>
        <v>-6.4400000000000013</v>
      </c>
      <c r="H34" s="2">
        <v>22.96</v>
      </c>
      <c r="I34" s="2">
        <v>32.14</v>
      </c>
      <c r="J34" s="2">
        <f t="shared" si="2"/>
        <v>-9.18</v>
      </c>
      <c r="O34" s="2" t="s">
        <v>24</v>
      </c>
      <c r="V34" s="2">
        <v>24.19</v>
      </c>
      <c r="W34" s="2">
        <v>33.61</v>
      </c>
      <c r="X34" s="2">
        <f>V34-W34</f>
        <v>-9.4199999999999982</v>
      </c>
      <c r="AE34" s="2">
        <f>AVERAGE(AE31:AE33)</f>
        <v>668.1159420289855</v>
      </c>
      <c r="AF34" s="2">
        <f>AVERAGE(AF31:AF33)</f>
        <v>111.30434782608695</v>
      </c>
      <c r="AG34" s="2">
        <f>AVERAGE(AG31:AG33)</f>
        <v>762.31884057971013</v>
      </c>
      <c r="AH34" s="2" t="s">
        <v>12</v>
      </c>
      <c r="AL34" s="2">
        <f>AVERAGE(AL31:AL33)</f>
        <v>705.55555555555554</v>
      </c>
      <c r="AM34" s="2">
        <f>AVERAGE(AM31:AM33)</f>
        <v>625.23809523809518</v>
      </c>
      <c r="AN34" s="2" t="s">
        <v>12</v>
      </c>
      <c r="AR34" s="2">
        <f>AVERAGE(AR31:AR33)</f>
        <v>805.36231884057963</v>
      </c>
      <c r="AS34" s="2">
        <f>AVERAGE(AS31:AS33)</f>
        <v>401.98412698412693</v>
      </c>
      <c r="AT34" s="2" t="s">
        <v>12</v>
      </c>
      <c r="AZ34" s="2">
        <f>AVERAGE(AZ31:AZ33)</f>
        <v>771.90476190476193</v>
      </c>
      <c r="BA34" s="2">
        <f>AVERAGE(BA31:BA33)</f>
        <v>224.44444444444446</v>
      </c>
      <c r="BB34" s="2" t="s">
        <v>12</v>
      </c>
      <c r="BM34" s="2" t="s">
        <v>1</v>
      </c>
      <c r="BN34" s="2" t="s">
        <v>25</v>
      </c>
      <c r="BS34" s="2">
        <v>28.59</v>
      </c>
      <c r="BT34" s="2">
        <v>37.99</v>
      </c>
      <c r="BU34" s="2">
        <f t="shared" si="3"/>
        <v>-9.4000000000000021</v>
      </c>
    </row>
    <row r="35" spans="1:75" x14ac:dyDescent="0.15">
      <c r="A35" s="2">
        <v>23.26</v>
      </c>
      <c r="B35" s="2">
        <v>29.29</v>
      </c>
      <c r="C35" s="2">
        <f t="shared" si="9"/>
        <v>-6.0299999999999976</v>
      </c>
      <c r="O35" s="2" t="s">
        <v>6</v>
      </c>
      <c r="BE35" s="4" t="s">
        <v>92</v>
      </c>
      <c r="BM35" s="2">
        <v>4.7038960856595841E-2</v>
      </c>
      <c r="BN35" s="2">
        <v>0.16042823719536337</v>
      </c>
    </row>
    <row r="36" spans="1:75" x14ac:dyDescent="0.15">
      <c r="A36" s="2">
        <v>23.38</v>
      </c>
      <c r="B36" s="2">
        <v>29.88</v>
      </c>
      <c r="C36" s="2">
        <f t="shared" si="9"/>
        <v>-6.5</v>
      </c>
      <c r="H36" s="2" t="s">
        <v>18</v>
      </c>
      <c r="I36" s="2" t="s">
        <v>19</v>
      </c>
      <c r="J36" s="2" t="s">
        <v>20</v>
      </c>
      <c r="K36" s="2" t="s">
        <v>19</v>
      </c>
      <c r="L36" s="2" t="s">
        <v>21</v>
      </c>
      <c r="P36" s="2" t="s">
        <v>1</v>
      </c>
      <c r="Q36" s="2" t="s">
        <v>25</v>
      </c>
      <c r="W36" s="2" t="s">
        <v>43</v>
      </c>
      <c r="X36" s="2" t="s">
        <v>44</v>
      </c>
      <c r="Y36" s="2" t="s">
        <v>43</v>
      </c>
      <c r="Z36" s="2" t="s">
        <v>45</v>
      </c>
      <c r="BF36" s="2" t="s">
        <v>86</v>
      </c>
      <c r="BG36" s="2" t="s">
        <v>87</v>
      </c>
      <c r="BH36" s="2" t="s">
        <v>86</v>
      </c>
      <c r="BI36" s="2" t="s">
        <v>88</v>
      </c>
      <c r="BM36" s="2">
        <v>2.8955876934074108E-2</v>
      </c>
      <c r="BN36" s="2">
        <v>0.20166043980553128</v>
      </c>
      <c r="BS36" s="2" t="s">
        <v>8</v>
      </c>
      <c r="BT36" s="2" t="s">
        <v>9</v>
      </c>
      <c r="BU36" s="2" t="s">
        <v>10</v>
      </c>
      <c r="BV36" s="2" t="s">
        <v>11</v>
      </c>
    </row>
    <row r="37" spans="1:75" x14ac:dyDescent="0.15">
      <c r="I37" s="2">
        <v>0.89502507092797012</v>
      </c>
      <c r="J37" s="2">
        <v>4.5947934199881271</v>
      </c>
      <c r="K37" s="2">
        <v>0.25173888751417939</v>
      </c>
      <c r="L37" s="2">
        <v>0.5664419426479006</v>
      </c>
      <c r="P37" s="2">
        <v>1.9861849899999999</v>
      </c>
      <c r="Q37" s="2">
        <v>8.6938788999999996</v>
      </c>
      <c r="W37" s="2">
        <v>0.25173888751417939</v>
      </c>
      <c r="X37" s="2">
        <v>0.5664419426479006</v>
      </c>
      <c r="Y37" s="2">
        <v>0.28519092896710618</v>
      </c>
      <c r="Z37" s="2">
        <v>0.24999999999999939</v>
      </c>
      <c r="BF37" s="2">
        <v>0.27739236801696093</v>
      </c>
      <c r="BG37" s="2">
        <v>0.5321850912266799</v>
      </c>
      <c r="BH37" s="2">
        <v>0.27739236801696093</v>
      </c>
      <c r="BI37" s="2">
        <v>1.9318726578496852</v>
      </c>
      <c r="BM37" s="2">
        <v>4.9377581991461091E-2</v>
      </c>
      <c r="BN37" s="2">
        <v>0.16957554093095911</v>
      </c>
      <c r="BS37" s="2">
        <v>0.83508791942836647</v>
      </c>
      <c r="BT37" s="2">
        <v>2.3456698984637581</v>
      </c>
      <c r="BU37" s="2">
        <v>1.7532114426320728</v>
      </c>
      <c r="BV37" s="2">
        <v>1.972465408986714</v>
      </c>
    </row>
    <row r="38" spans="1:75" x14ac:dyDescent="0.15">
      <c r="A38" s="2" t="s">
        <v>2</v>
      </c>
      <c r="B38" s="2" t="s">
        <v>3</v>
      </c>
      <c r="C38" s="2" t="s">
        <v>4</v>
      </c>
      <c r="D38" s="2" t="s">
        <v>5</v>
      </c>
      <c r="I38" s="2">
        <v>0.92018765062487218</v>
      </c>
      <c r="J38" s="2">
        <v>5.0630263758811198</v>
      </c>
      <c r="K38" s="2">
        <v>0.23325824788420166</v>
      </c>
      <c r="L38" s="2">
        <v>0.49311635224667855</v>
      </c>
      <c r="P38" s="2">
        <v>2.2038102300000002</v>
      </c>
      <c r="Q38" s="2">
        <v>8.3397260899999992</v>
      </c>
      <c r="W38" s="2">
        <v>0.23325824788420166</v>
      </c>
      <c r="X38" s="2">
        <v>0.49311635224667855</v>
      </c>
      <c r="Y38" s="2">
        <v>0.37631168685276678</v>
      </c>
      <c r="Z38" s="2">
        <v>0.16042823719536256</v>
      </c>
      <c r="AE38" s="2" t="s">
        <v>61</v>
      </c>
      <c r="AF38" s="2" t="s">
        <v>62</v>
      </c>
      <c r="AG38" s="2" t="s">
        <v>63</v>
      </c>
      <c r="AL38" s="2" t="s">
        <v>65</v>
      </c>
      <c r="AM38" s="2" t="s">
        <v>67</v>
      </c>
      <c r="AR38" s="2" t="s">
        <v>68</v>
      </c>
      <c r="AS38" s="2" t="s">
        <v>69</v>
      </c>
      <c r="AZ38" s="2" t="s">
        <v>70</v>
      </c>
      <c r="BA38" s="2" t="s">
        <v>71</v>
      </c>
      <c r="BF38" s="2">
        <v>0.31643914849256999</v>
      </c>
      <c r="BG38" s="2">
        <v>0.51050606285359701</v>
      </c>
      <c r="BH38" s="2">
        <v>0.31643914849256999</v>
      </c>
      <c r="BI38" s="2">
        <v>1.7290744626157293</v>
      </c>
      <c r="BS38" s="2">
        <v>0.67830216372383489</v>
      </c>
      <c r="BT38" s="2">
        <v>2.0562276533121269</v>
      </c>
      <c r="BU38" s="2">
        <v>1.4640856959456261</v>
      </c>
      <c r="BV38" s="2">
        <v>1.11728713807222</v>
      </c>
    </row>
    <row r="39" spans="1:75" x14ac:dyDescent="0.15">
      <c r="A39" s="2">
        <f>D8/D10</f>
        <v>1.3472335768656931</v>
      </c>
      <c r="B39" s="2">
        <f>D4/D10</f>
        <v>2.3133763678105761</v>
      </c>
      <c r="C39" s="2">
        <f>D26/D27</f>
        <v>1.04971668362307</v>
      </c>
      <c r="D39" s="2">
        <f>D22/D27</f>
        <v>0.80106987758962378</v>
      </c>
      <c r="I39" s="2">
        <v>1.0867348625260589</v>
      </c>
      <c r="J39" s="2">
        <v>5.6568542494923664</v>
      </c>
      <c r="K39" s="2">
        <v>0.24316373685307091</v>
      </c>
      <c r="L39" s="2">
        <v>0.60709744219752249</v>
      </c>
      <c r="P39" s="2">
        <v>2.2657677700000001</v>
      </c>
      <c r="Q39" s="2">
        <v>7.7812395800000003</v>
      </c>
      <c r="W39" s="2">
        <v>0.24316373685307091</v>
      </c>
      <c r="X39" s="2">
        <v>0.60709744219752249</v>
      </c>
      <c r="Y39" s="2">
        <v>0.28717458874925794</v>
      </c>
      <c r="Z39" s="2">
        <v>0.1743429582938</v>
      </c>
      <c r="AE39" s="2">
        <f>AE31/AE34</f>
        <v>1.0321041214750544</v>
      </c>
      <c r="AF39" s="2">
        <f>AF31/AE34</f>
        <v>0.1646420824295011</v>
      </c>
      <c r="AG39" s="2">
        <f>AG31/AE34</f>
        <v>1.2872017353579177</v>
      </c>
      <c r="AL39" s="2">
        <f>AL31/AL34</f>
        <v>0.91374373657838215</v>
      </c>
      <c r="AM39" s="2">
        <f>AM31/AL34</f>
        <v>0.80078740157480321</v>
      </c>
      <c r="AR39" s="2">
        <f>AR31/AR34</f>
        <v>0.91398236458520787</v>
      </c>
      <c r="AS39" s="2">
        <f>AS31/AR34</f>
        <v>0.49519267847502507</v>
      </c>
      <c r="AZ39" s="2">
        <f>AZ31/AZ34</f>
        <v>1.0715607649599013</v>
      </c>
      <c r="BA39" s="2">
        <f>BA31/AZ34</f>
        <v>0.26275328619560573</v>
      </c>
      <c r="BF39" s="2">
        <v>0.33915108186191828</v>
      </c>
      <c r="BG39" s="2">
        <v>0.52850902028069091</v>
      </c>
      <c r="BH39" s="2">
        <v>0.33915108186191828</v>
      </c>
      <c r="BI39" s="2">
        <v>2.0139111001134395</v>
      </c>
      <c r="BM39" s="2" t="s">
        <v>1</v>
      </c>
      <c r="BN39" s="2" t="s">
        <v>25</v>
      </c>
      <c r="BS39" s="2">
        <v>0.61557220667245993</v>
      </c>
      <c r="BT39" s="2">
        <v>3.073750362576027</v>
      </c>
      <c r="BU39" s="2">
        <v>1.5583291593210002</v>
      </c>
      <c r="BV39" s="2">
        <v>1.3566043274476698</v>
      </c>
    </row>
    <row r="40" spans="1:75" x14ac:dyDescent="0.15">
      <c r="A40" s="2">
        <f>D9/D10</f>
        <v>1.2483305489016121</v>
      </c>
      <c r="B40" s="2">
        <f>D5/D10</f>
        <v>3.5801002837118894</v>
      </c>
      <c r="C40" s="2">
        <f>D27/D27</f>
        <v>1</v>
      </c>
      <c r="D40" s="2">
        <f>D23/D27</f>
        <v>1.0497166836230674</v>
      </c>
      <c r="AE40" s="2">
        <f>AE32/AE34</f>
        <v>1.023644251626898</v>
      </c>
      <c r="AF40" s="2">
        <f>AF32/AE34</f>
        <v>0.16334056399132321</v>
      </c>
      <c r="AG40" s="2">
        <f>AG32/AE34</f>
        <v>0.99501084598698475</v>
      </c>
      <c r="AL40" s="2">
        <f>AL32/AL34</f>
        <v>1.0168217609162493</v>
      </c>
      <c r="AM40" s="2">
        <f>AM32/AL34</f>
        <v>0.93442069741282352</v>
      </c>
      <c r="AR40" s="2">
        <f>AR32/AR34</f>
        <v>1.0727010977145943</v>
      </c>
      <c r="AS40" s="2">
        <f>AS32/AR34</f>
        <v>0.48514100619553202</v>
      </c>
      <c r="AZ40" s="2">
        <f>AZ32/AZ34</f>
        <v>1.0067859346082666</v>
      </c>
      <c r="BA40" s="2">
        <f>BA32/AZ34</f>
        <v>0.3066008636644047</v>
      </c>
      <c r="BM40" s="2">
        <f>BM35/BM36</f>
        <v>1.6245047927124696</v>
      </c>
      <c r="BN40" s="2">
        <f>BN35/BM36</f>
        <v>5.5404378724437073</v>
      </c>
    </row>
    <row r="41" spans="1:75" x14ac:dyDescent="0.15">
      <c r="A41" s="2">
        <f>D10/D10</f>
        <v>1</v>
      </c>
      <c r="B41" s="2">
        <f>D6/D10</f>
        <v>3.36358566101485</v>
      </c>
      <c r="C41" s="2">
        <f>D28/D27</f>
        <v>1.1019051158766138</v>
      </c>
      <c r="D41" s="2">
        <f>D24/D27</f>
        <v>0.97942029758693072</v>
      </c>
      <c r="H41" s="2" t="s">
        <v>18</v>
      </c>
      <c r="I41" s="2" t="s">
        <v>19</v>
      </c>
      <c r="J41" s="2" t="s">
        <v>20</v>
      </c>
      <c r="K41" s="2" t="s">
        <v>19</v>
      </c>
      <c r="L41" s="2" t="s">
        <v>21</v>
      </c>
      <c r="P41" s="2" t="s">
        <v>1</v>
      </c>
      <c r="Q41" s="2" t="s">
        <v>25</v>
      </c>
      <c r="W41" s="2" t="s">
        <v>43</v>
      </c>
      <c r="X41" s="2" t="s">
        <v>44</v>
      </c>
      <c r="Y41" s="2" t="s">
        <v>43</v>
      </c>
      <c r="Z41" s="2" t="s">
        <v>45</v>
      </c>
      <c r="AE41" s="2">
        <f>AE33/AE34</f>
        <v>0.94425162689804765</v>
      </c>
      <c r="AF41" s="2">
        <f>AF33/AE34</f>
        <v>0.17180043383947941</v>
      </c>
      <c r="AG41" s="2">
        <f>AG33/AE34</f>
        <v>1.1407809110629068</v>
      </c>
      <c r="AL41" s="2">
        <f>AL33/AL34</f>
        <v>1.0694345025053689</v>
      </c>
      <c r="AM41" s="2">
        <f>AM33/AL34</f>
        <v>0.92328458942632163</v>
      </c>
      <c r="AR41" s="2">
        <f>AR33/AR34</f>
        <v>1.013316537700198</v>
      </c>
      <c r="AS41" s="2">
        <f>AS33/AR34</f>
        <v>0.51706984755392171</v>
      </c>
      <c r="AZ41" s="2">
        <f>AZ33/AZ34</f>
        <v>0.92165330043183225</v>
      </c>
      <c r="BA41" s="2">
        <f>BA33/AZ34</f>
        <v>0.3029468988753381</v>
      </c>
      <c r="BF41" s="2" t="s">
        <v>86</v>
      </c>
      <c r="BG41" s="2" t="s">
        <v>87</v>
      </c>
      <c r="BH41" s="2" t="s">
        <v>86</v>
      </c>
      <c r="BI41" s="2" t="s">
        <v>88</v>
      </c>
      <c r="BM41" s="2">
        <f>BM36/BM36</f>
        <v>1</v>
      </c>
      <c r="BN41" s="2">
        <f>BN36/BM36</f>
        <v>6.9644045063689788</v>
      </c>
      <c r="BS41" s="2" t="s">
        <v>8</v>
      </c>
      <c r="BT41" s="2" t="s">
        <v>9</v>
      </c>
      <c r="BU41" s="2" t="s">
        <v>10</v>
      </c>
      <c r="BV41" s="2" t="s">
        <v>11</v>
      </c>
    </row>
    <row r="42" spans="1:75" x14ac:dyDescent="0.15">
      <c r="A42" s="2">
        <f>AVERAGE(A39:A41)</f>
        <v>1.1985213752557684</v>
      </c>
      <c r="B42" s="2">
        <f>AVERAGE(B39:B41)</f>
        <v>3.0856874375124388</v>
      </c>
      <c r="C42" s="2">
        <f>AVERAGE(C39:C41)</f>
        <v>1.050540599833228</v>
      </c>
      <c r="D42" s="2">
        <f>AVERAGE(D39:D41)</f>
        <v>0.94340228626654066</v>
      </c>
      <c r="I42" s="2">
        <f>I37/I39</f>
        <v>0.82359101726757045</v>
      </c>
      <c r="J42" s="2">
        <f>J37/I39</f>
        <v>4.2280721622455069</v>
      </c>
      <c r="K42" s="2">
        <f>K37/K37</f>
        <v>1</v>
      </c>
      <c r="L42" s="2">
        <f>L37/K37</f>
        <v>2.2501169693776268</v>
      </c>
      <c r="P42" s="2">
        <v>0.87660572000000003</v>
      </c>
      <c r="Q42" s="2">
        <v>3.8370564800000002</v>
      </c>
      <c r="W42" s="2">
        <f>W37/W38</f>
        <v>1.0792282365044268</v>
      </c>
      <c r="X42" s="2">
        <f>X37/W38</f>
        <v>2.4283897687901015</v>
      </c>
      <c r="Y42" s="2">
        <f>Y37/Y37</f>
        <v>1</v>
      </c>
      <c r="Z42" s="2">
        <f>Z37/Y37</f>
        <v>0.87660572131603209</v>
      </c>
      <c r="AE42" s="2">
        <f>AVERAGE(AE39:AE41)</f>
        <v>1</v>
      </c>
      <c r="AF42" s="2">
        <f>AVERAGE(AF39:AF41)</f>
        <v>0.1665943600867679</v>
      </c>
      <c r="AG42" s="2">
        <f>AVERAGE(AG39:AG41)</f>
        <v>1.140997830802603</v>
      </c>
      <c r="AH42" s="2" t="s">
        <v>12</v>
      </c>
      <c r="AL42" s="2">
        <f>AVERAGE(AL39:AL41)</f>
        <v>1</v>
      </c>
      <c r="AM42" s="2">
        <f>AVERAGE(AM39:AM41)</f>
        <v>0.88616422947131612</v>
      </c>
      <c r="AN42" s="2" t="s">
        <v>12</v>
      </c>
      <c r="AR42" s="2">
        <f>AVERAGE(AR39:AR41)</f>
        <v>1</v>
      </c>
      <c r="AS42" s="2">
        <f>AVERAGE(AS39:AS41)</f>
        <v>0.4991345107414929</v>
      </c>
      <c r="AT42" s="2" t="s">
        <v>12</v>
      </c>
      <c r="AZ42" s="2">
        <f>AVERAGE(AZ39:AZ41)</f>
        <v>1</v>
      </c>
      <c r="BA42" s="2">
        <f>AVERAGE(BA39:BA41)</f>
        <v>0.29076701624511619</v>
      </c>
      <c r="BB42" s="2" t="s">
        <v>12</v>
      </c>
      <c r="BF42" s="2">
        <f>BF37/BF37</f>
        <v>1</v>
      </c>
      <c r="BG42" s="2">
        <f>BG37/BF37</f>
        <v>1.9185282386505309</v>
      </c>
      <c r="BH42" s="2">
        <f>BH37/BH37</f>
        <v>1</v>
      </c>
      <c r="BI42" s="2">
        <f>BI37/BH37</f>
        <v>6.9644045063689797</v>
      </c>
      <c r="BM42" s="2">
        <f>BM37/BM36</f>
        <v>1.705269783535913</v>
      </c>
      <c r="BN42" s="2">
        <f>BN37/BM36</f>
        <v>5.8563427837825026</v>
      </c>
      <c r="BS42" s="2">
        <f>BS37/BS39</f>
        <v>1.3566043274476633</v>
      </c>
      <c r="BT42" s="2">
        <f>BT37/BS39</f>
        <v>3.8105519921757391</v>
      </c>
      <c r="BU42" s="2">
        <f>BU37/BU38</f>
        <v>1.1974787046189299</v>
      </c>
      <c r="BV42" s="2">
        <f>BV37/BU38</f>
        <v>1.3472335768656867</v>
      </c>
    </row>
    <row r="43" spans="1:75" x14ac:dyDescent="0.15">
      <c r="I43" s="2">
        <f>I38/I39</f>
        <v>0.84674531236252393</v>
      </c>
      <c r="J43" s="2">
        <f>J38/I39</f>
        <v>4.6589343458738197</v>
      </c>
      <c r="K43" s="2">
        <f>K38/K37</f>
        <v>0.92658806189037124</v>
      </c>
      <c r="L43" s="2">
        <f>L38/K37</f>
        <v>1.9588405951738521</v>
      </c>
      <c r="P43" s="2">
        <v>0.97265495000000002</v>
      </c>
      <c r="Q43" s="2">
        <v>3.6807506000000001</v>
      </c>
      <c r="W43" s="2">
        <f>W38/W38</f>
        <v>1</v>
      </c>
      <c r="X43" s="2">
        <f>X38/W38</f>
        <v>2.1140360811227579</v>
      </c>
      <c r="Y43" s="2">
        <f>Y38/Y37</f>
        <v>1.3195079107728929</v>
      </c>
      <c r="Z43" s="2">
        <f>Z38/Y37</f>
        <v>0.56252924234440249</v>
      </c>
      <c r="AE43" s="2">
        <f>STDEV(AE39:AE41)</f>
        <v>4.8464452716375533E-2</v>
      </c>
      <c r="AF43" s="2">
        <f t="shared" ref="AF43:AG43" si="11">STDEV(AF39:AF41)</f>
        <v>4.5553145336225632E-3</v>
      </c>
      <c r="AG43" s="2">
        <f t="shared" si="11"/>
        <v>0.14609556546478189</v>
      </c>
      <c r="AH43" s="2" t="s">
        <v>22</v>
      </c>
      <c r="AL43" s="2">
        <f>STDEV(AL39:AL41)</f>
        <v>7.9196795256976968E-2</v>
      </c>
      <c r="AM43" s="2">
        <f>STDEV(AM39:AM41)</f>
        <v>7.4147860936947099E-2</v>
      </c>
      <c r="AN43" s="2" t="s">
        <v>22</v>
      </c>
      <c r="AR43" s="2">
        <f>STDEV(AR39:AR41)</f>
        <v>8.0192934188679885E-2</v>
      </c>
      <c r="AS43" s="2">
        <f>STDEV(AS39:AS41)</f>
        <v>1.6325325688482585E-2</v>
      </c>
      <c r="AT43" s="2" t="s">
        <v>22</v>
      </c>
      <c r="AZ43" s="2">
        <f>STDEV(AZ39:AZ41)</f>
        <v>7.5183765945111586E-2</v>
      </c>
      <c r="BA43" s="2">
        <f>STDEV(BA39:BA41)</f>
        <v>2.4329296498975635E-2</v>
      </c>
      <c r="BB43" s="2" t="s">
        <v>22</v>
      </c>
      <c r="BF43" s="2">
        <f>BF38/BF37</f>
        <v>1.140763715868425</v>
      </c>
      <c r="BG43" s="2">
        <f>BG38/BF37</f>
        <v>1.8403753012497537</v>
      </c>
      <c r="BH43" s="2">
        <f>BH38/BH37</f>
        <v>1.140763715868425</v>
      </c>
      <c r="BI43" s="2">
        <f>BI38/BH37</f>
        <v>6.2333166372840019</v>
      </c>
      <c r="BM43" s="2">
        <f>AVERAGE(BM40:BM42)</f>
        <v>1.4432581920827943</v>
      </c>
      <c r="BN43" s="2">
        <f>AVERAGE(BN40:BN42)</f>
        <v>6.1203950541983962</v>
      </c>
      <c r="BO43" s="2" t="s">
        <v>12</v>
      </c>
      <c r="BS43" s="2">
        <f>BS38/BS39</f>
        <v>1.1019051158766058</v>
      </c>
      <c r="BT43" s="2">
        <f>BT38/BS39</f>
        <v>3.3403516777134579</v>
      </c>
      <c r="BU43" s="2">
        <f>BU38/BU38</f>
        <v>1</v>
      </c>
      <c r="BV43" s="2">
        <f>BV38/BU38</f>
        <v>0.76312960448027922</v>
      </c>
    </row>
    <row r="44" spans="1:75" x14ac:dyDescent="0.15">
      <c r="I44" s="2">
        <f>I39/I39</f>
        <v>1</v>
      </c>
      <c r="J44" s="2">
        <f>J39/I39</f>
        <v>5.2053674217677175</v>
      </c>
      <c r="K44" s="2">
        <f>K39/K37</f>
        <v>0.96593632892484493</v>
      </c>
      <c r="L44" s="2">
        <f>L39/K37</f>
        <v>2.41161565538152</v>
      </c>
      <c r="P44" s="2">
        <v>1</v>
      </c>
      <c r="Q44" s="2">
        <v>3.4342617500000001</v>
      </c>
      <c r="W44" s="2">
        <f>W39/W38</f>
        <v>1.0424657608411203</v>
      </c>
      <c r="X44" s="2">
        <f>X39/W38</f>
        <v>2.6026837108838654</v>
      </c>
      <c r="Y44" s="2">
        <f>Y39/Y37</f>
        <v>1.0069555500567151</v>
      </c>
      <c r="Z44" s="2">
        <f>Z39/Y37</f>
        <v>0.61132013884603131</v>
      </c>
      <c r="BF44" s="2">
        <f>BF39/BF37</f>
        <v>1.2226402776920711</v>
      </c>
      <c r="BG44" s="2">
        <f>BG39/BF37</f>
        <v>1.9052759960878796</v>
      </c>
      <c r="BH44" s="2">
        <f>BH39/BH37</f>
        <v>1.2226402776920711</v>
      </c>
      <c r="BI44" s="2">
        <f>BI39/BH37</f>
        <v>7.2601532425373021</v>
      </c>
      <c r="BM44" s="2">
        <f>STDEV(BM40:BM42)</f>
        <v>0.3859910809488451</v>
      </c>
      <c r="BN44" s="2">
        <f>STDEV(BN40:BN42)</f>
        <v>0.74780541905428721</v>
      </c>
      <c r="BO44" s="2" t="s">
        <v>26</v>
      </c>
      <c r="BS44" s="2">
        <f>BS39/BS39</f>
        <v>1</v>
      </c>
      <c r="BT44" s="2">
        <f>BT39/BS39</f>
        <v>4.9933221956064369</v>
      </c>
      <c r="BU44" s="2">
        <f>BU39/BU38</f>
        <v>1.0643701824533598</v>
      </c>
      <c r="BV44" s="2">
        <f>BV39/BU38</f>
        <v>0.92658806189036902</v>
      </c>
    </row>
    <row r="45" spans="1:75" x14ac:dyDescent="0.15">
      <c r="I45" s="2">
        <f>AVERAGE(I42:I44)</f>
        <v>0.8901121098766982</v>
      </c>
      <c r="J45" s="2">
        <f>AVERAGE(J42:J44)</f>
        <v>4.697457976629015</v>
      </c>
      <c r="K45" s="2">
        <f>AVERAGE(K42:K44)</f>
        <v>0.96417479693840535</v>
      </c>
      <c r="L45" s="2">
        <f>AVERAGE(L42:L44)</f>
        <v>2.2068577399776665</v>
      </c>
      <c r="O45" s="2" t="s">
        <v>12</v>
      </c>
      <c r="P45" s="2">
        <f>AVERAGE(P42:P44)</f>
        <v>0.94975355666666672</v>
      </c>
      <c r="Q45" s="2">
        <f t="shared" ref="Q45" si="12">AVERAGE(Q42:Q44)</f>
        <v>3.6506896100000006</v>
      </c>
      <c r="W45" s="2">
        <f t="shared" ref="W45:X45" si="13">AVERAGE(W42:W44)</f>
        <v>1.040564665781849</v>
      </c>
      <c r="X45" s="2">
        <f t="shared" si="13"/>
        <v>2.3817031869322416</v>
      </c>
      <c r="Y45" s="2">
        <f>AVERAGE(Y42:Y44)</f>
        <v>1.1088211536098693</v>
      </c>
      <c r="Z45" s="2">
        <f>AVERAGE(Z42:Z44)</f>
        <v>0.683485034168822</v>
      </c>
      <c r="BF45" s="2">
        <f>AVERAGE(BF42:BF44)</f>
        <v>1.1211346645201654</v>
      </c>
      <c r="BG45" s="2">
        <f>AVERAGE(BG42:BG44)</f>
        <v>1.888059845329388</v>
      </c>
      <c r="BH45" s="2">
        <f t="shared" ref="BH45:BI45" si="14">AVERAGE(BH42:BH44)</f>
        <v>1.1211346645201654</v>
      </c>
      <c r="BI45" s="2">
        <f t="shared" si="14"/>
        <v>6.8192914620634282</v>
      </c>
      <c r="BK45" s="2" t="s">
        <v>12</v>
      </c>
      <c r="BS45" s="2">
        <f>AVERAGE(BS42:BS44)</f>
        <v>1.1528364811080898</v>
      </c>
      <c r="BT45" s="2">
        <f>AVERAGE(BT42:BT44)</f>
        <v>4.0480752884985449</v>
      </c>
      <c r="BU45" s="2">
        <f>AVERAGE(BU42:BU44)</f>
        <v>1.0872829623574298</v>
      </c>
      <c r="BV45" s="2">
        <f>AVERAGE(BV42:BV44)</f>
        <v>1.0123170810787783</v>
      </c>
      <c r="BW45" s="2" t="s">
        <v>12</v>
      </c>
    </row>
    <row r="46" spans="1:75" x14ac:dyDescent="0.15">
      <c r="A46" s="2">
        <f>STDEV(A39:A41)</f>
        <v>0.17889523347534217</v>
      </c>
      <c r="B46" s="2">
        <f>STDEV(B39:B41)</f>
        <v>0.67754552374614241</v>
      </c>
      <c r="C46" s="2">
        <f>STDEV(C39:C41)</f>
        <v>5.0957553796248313E-2</v>
      </c>
      <c r="D46" s="2">
        <f>STDEV(D39:D41)</f>
        <v>0.12817675839349679</v>
      </c>
      <c r="I46" s="2">
        <f>STDEV(I42:I44)</f>
        <v>9.5867312688680262E-2</v>
      </c>
      <c r="J46" s="2">
        <f>STDEV(J42:J44)</f>
        <v>0.48978521687171023</v>
      </c>
      <c r="K46" s="2">
        <f>STDEV(K42:K44)</f>
        <v>3.6737656572751458E-2</v>
      </c>
      <c r="L46" s="2">
        <f>STDEV(L42:L44)</f>
        <v>0.22946641253726682</v>
      </c>
      <c r="O46" s="2" t="s">
        <v>22</v>
      </c>
      <c r="P46" s="2">
        <f>STDEV(P42:P44)</f>
        <v>6.4806577186545131E-2</v>
      </c>
      <c r="Q46" s="2">
        <f>STDEV(Q42:Q44)</f>
        <v>0.20307300649957966</v>
      </c>
      <c r="W46" s="2">
        <f t="shared" ref="W46:X46" si="15">STDEV(W42:W44)</f>
        <v>3.9648316316315824E-2</v>
      </c>
      <c r="X46" s="2">
        <f t="shared" si="15"/>
        <v>0.247646631739592</v>
      </c>
      <c r="Y46" s="2">
        <f>STDEV(Y42:Y44)</f>
        <v>0.18249322494835654</v>
      </c>
      <c r="Z46" s="2">
        <f>STDEV(Z42:Z44)</f>
        <v>0.16901727056285135</v>
      </c>
      <c r="BF46" s="2">
        <f>STDEV(BF42:BF44)</f>
        <v>0.11261060365403024</v>
      </c>
      <c r="BG46" s="2">
        <f>STDEV(BG42:BG44)</f>
        <v>4.1824242865792345E-2</v>
      </c>
      <c r="BH46" s="2">
        <f t="shared" ref="BH46:BI46" si="16">STDEV(BH42:BH44)</f>
        <v>0.11261060365403024</v>
      </c>
      <c r="BI46" s="2">
        <f t="shared" si="16"/>
        <v>0.52857516040081687</v>
      </c>
      <c r="BK46" s="2" t="s">
        <v>13</v>
      </c>
      <c r="BS46" s="2">
        <f>STDEV(BS42:BS44)</f>
        <v>0.18367679374885004</v>
      </c>
      <c r="BT46" s="2">
        <f>STDEV(BT42:BT44)</f>
        <v>0.85169881441615314</v>
      </c>
      <c r="BU46" s="2">
        <f>STDEV(BU42:BU44)</f>
        <v>0.10071348622052516</v>
      </c>
      <c r="BV46" s="2">
        <f>STDEV(BV42:BV44)</f>
        <v>0.30134110437734551</v>
      </c>
      <c r="BW46" s="2" t="s">
        <v>13</v>
      </c>
    </row>
    <row r="47" spans="1:75" x14ac:dyDescent="0.15">
      <c r="BM47" s="2" t="s">
        <v>1</v>
      </c>
      <c r="BN47" s="2" t="s">
        <v>25</v>
      </c>
    </row>
    <row r="48" spans="1:75" x14ac:dyDescent="0.15">
      <c r="B48" s="2" t="s">
        <v>2</v>
      </c>
      <c r="C48" s="2" t="s">
        <v>3</v>
      </c>
      <c r="D48" s="2" t="s">
        <v>4</v>
      </c>
      <c r="E48" s="2" t="s">
        <v>5</v>
      </c>
      <c r="I48" s="2" t="s">
        <v>19</v>
      </c>
      <c r="J48" s="2" t="s">
        <v>20</v>
      </c>
      <c r="K48" s="2" t="s">
        <v>19</v>
      </c>
      <c r="L48" s="2" t="s">
        <v>21</v>
      </c>
      <c r="P48" s="2" t="s">
        <v>1</v>
      </c>
      <c r="Q48" s="2" t="s">
        <v>25</v>
      </c>
      <c r="W48" s="2" t="s">
        <v>43</v>
      </c>
      <c r="X48" s="2" t="s">
        <v>44</v>
      </c>
      <c r="Y48" s="2" t="s">
        <v>43</v>
      </c>
      <c r="Z48" s="2" t="s">
        <v>45</v>
      </c>
      <c r="BF48" s="2" t="s">
        <v>86</v>
      </c>
      <c r="BG48" s="2" t="s">
        <v>88</v>
      </c>
      <c r="BH48" s="2" t="s">
        <v>86</v>
      </c>
      <c r="BI48" s="2" t="s">
        <v>87</v>
      </c>
      <c r="BL48" s="2" t="s">
        <v>6</v>
      </c>
      <c r="BM48" s="2">
        <f>BM43/BM43</f>
        <v>1</v>
      </c>
      <c r="BN48" s="2">
        <f>BN43/BM43</f>
        <v>4.2406792407434279</v>
      </c>
      <c r="BT48" s="2" t="s">
        <v>14</v>
      </c>
      <c r="BU48" s="2" t="s">
        <v>15</v>
      </c>
      <c r="BV48" s="2" t="s">
        <v>16</v>
      </c>
      <c r="BW48" s="2" t="s">
        <v>17</v>
      </c>
    </row>
    <row r="49" spans="1:75" x14ac:dyDescent="0.15">
      <c r="A49" s="2" t="s">
        <v>6</v>
      </c>
      <c r="B49" s="2">
        <f>A42/A42</f>
        <v>1</v>
      </c>
      <c r="C49" s="2">
        <f>B42/A42</f>
        <v>2.5745785608987934</v>
      </c>
      <c r="D49" s="2">
        <f>C42/C42</f>
        <v>1</v>
      </c>
      <c r="E49" s="2">
        <f>D42/C42</f>
        <v>0.89801601805423281</v>
      </c>
      <c r="H49" s="2" t="s">
        <v>6</v>
      </c>
      <c r="I49" s="2">
        <f>I45/I45</f>
        <v>1</v>
      </c>
      <c r="J49" s="2">
        <f>J45/I45</f>
        <v>5.2773778993746365</v>
      </c>
      <c r="K49" s="2">
        <f>K45/K45</f>
        <v>1</v>
      </c>
      <c r="L49" s="2">
        <f>L45/K45</f>
        <v>2.2888564884554308</v>
      </c>
      <c r="O49" s="2" t="s">
        <v>6</v>
      </c>
      <c r="P49" s="2">
        <v>1</v>
      </c>
      <c r="Q49" s="2">
        <v>3.8438283100000001</v>
      </c>
      <c r="V49" s="2" t="s">
        <v>7</v>
      </c>
      <c r="W49" s="2">
        <f>W45/W45</f>
        <v>1</v>
      </c>
      <c r="X49" s="2">
        <f>X45/W45</f>
        <v>2.2888564884554303</v>
      </c>
      <c r="Y49" s="2">
        <f>Y45/Y45</f>
        <v>1</v>
      </c>
      <c r="Z49" s="2">
        <f>Z45/Y45</f>
        <v>0.61640692184097823</v>
      </c>
      <c r="BE49" s="2" t="s">
        <v>6</v>
      </c>
      <c r="BF49" s="2">
        <f>BF45/BF45</f>
        <v>1</v>
      </c>
      <c r="BG49" s="2">
        <f>BG45/BF45</f>
        <v>1.684061607476439</v>
      </c>
      <c r="BH49" s="2">
        <f>BH45/BH45</f>
        <v>1</v>
      </c>
      <c r="BI49" s="2">
        <f>BI45/BH45</f>
        <v>6.0824909601577772</v>
      </c>
      <c r="BS49" s="2" t="s">
        <v>6</v>
      </c>
      <c r="BT49" s="2">
        <f>BS45/BS45</f>
        <v>1</v>
      </c>
      <c r="BU49" s="2">
        <f>BT45/BS45</f>
        <v>3.5114045702367029</v>
      </c>
      <c r="BV49" s="2">
        <f>BU45/BU45</f>
        <v>1</v>
      </c>
      <c r="BW49" s="2">
        <f>BV45/BU45</f>
        <v>0.93105209602833128</v>
      </c>
    </row>
    <row r="52" spans="1:75" x14ac:dyDescent="0.15">
      <c r="A52" s="2" t="s">
        <v>2</v>
      </c>
      <c r="B52" s="2" t="s">
        <v>3</v>
      </c>
      <c r="C52" s="2" t="s">
        <v>4</v>
      </c>
      <c r="D52" s="2" t="s">
        <v>5</v>
      </c>
      <c r="H52" s="2" t="s">
        <v>19</v>
      </c>
      <c r="I52" s="2" t="s">
        <v>20</v>
      </c>
      <c r="J52" s="2" t="s">
        <v>19</v>
      </c>
      <c r="K52" s="2" t="s">
        <v>21</v>
      </c>
      <c r="P52" s="2" t="s">
        <v>1</v>
      </c>
      <c r="Q52" s="2" t="s">
        <v>25</v>
      </c>
      <c r="W52" s="2" t="s">
        <v>43</v>
      </c>
      <c r="X52" s="2" t="s">
        <v>44</v>
      </c>
      <c r="Y52" s="2" t="s">
        <v>43</v>
      </c>
      <c r="Z52" s="2" t="s">
        <v>45</v>
      </c>
      <c r="BE52" s="2" t="s">
        <v>86</v>
      </c>
      <c r="BF52" s="2" t="s">
        <v>87</v>
      </c>
      <c r="BG52" s="2" t="s">
        <v>86</v>
      </c>
      <c r="BH52" s="2" t="s">
        <v>88</v>
      </c>
      <c r="BM52" s="2" t="s">
        <v>1</v>
      </c>
      <c r="BN52" s="2" t="s">
        <v>25</v>
      </c>
      <c r="BS52" s="2" t="s">
        <v>8</v>
      </c>
      <c r="BT52" s="2" t="s">
        <v>9</v>
      </c>
      <c r="BU52" s="2" t="s">
        <v>10</v>
      </c>
      <c r="BV52" s="2" t="s">
        <v>11</v>
      </c>
    </row>
    <row r="53" spans="1:75" x14ac:dyDescent="0.15">
      <c r="A53" s="2">
        <v>0.73713460864555169</v>
      </c>
      <c r="B53" s="2">
        <v>1.2657565939702797</v>
      </c>
      <c r="C53" s="2">
        <v>2.042024251414388</v>
      </c>
      <c r="D53" s="2">
        <v>1.5583291593210002</v>
      </c>
      <c r="H53" s="2">
        <v>0.89502507092797012</v>
      </c>
      <c r="I53" s="2">
        <v>4.5947934199881271</v>
      </c>
      <c r="J53" s="2">
        <v>0.25173888751417939</v>
      </c>
      <c r="K53" s="2">
        <v>0.5664419426479006</v>
      </c>
      <c r="P53" s="2">
        <v>1.9861849899999999</v>
      </c>
      <c r="Q53" s="2">
        <v>8.6938788999999996</v>
      </c>
      <c r="W53" s="2">
        <v>0.25173888751417939</v>
      </c>
      <c r="X53" s="2">
        <v>0.5664419426479006</v>
      </c>
      <c r="Y53" s="2">
        <v>0.28519092896710618</v>
      </c>
      <c r="Z53" s="2">
        <v>0.24999999999999939</v>
      </c>
      <c r="BE53" s="2">
        <v>0.27739236801696093</v>
      </c>
      <c r="BF53" s="2">
        <v>0.5321850912266799</v>
      </c>
      <c r="BG53" s="2">
        <v>0.27739236801696093</v>
      </c>
      <c r="BH53" s="2">
        <v>1.9318726578496852</v>
      </c>
      <c r="BM53" s="2">
        <v>4.7038960856595841E-2</v>
      </c>
      <c r="BN53" s="2">
        <v>0.16042823719536337</v>
      </c>
      <c r="BS53" s="2">
        <v>0.83508791942836647</v>
      </c>
      <c r="BT53" s="2">
        <v>2.3456698984637581</v>
      </c>
      <c r="BU53" s="2">
        <v>1.7532114426320728</v>
      </c>
      <c r="BV53" s="2">
        <v>1.972465408986714</v>
      </c>
    </row>
    <row r="54" spans="1:75" x14ac:dyDescent="0.15">
      <c r="A54" s="2">
        <v>0.68302012837719739</v>
      </c>
      <c r="B54" s="2">
        <v>1.9588405951738521</v>
      </c>
      <c r="C54" s="2">
        <v>1.9453098948245675</v>
      </c>
      <c r="D54" s="2">
        <v>2.04202425141438</v>
      </c>
      <c r="H54" s="2">
        <v>0.92018765062487218</v>
      </c>
      <c r="I54" s="2">
        <v>5.0630263758811198</v>
      </c>
      <c r="J54" s="2">
        <v>0.23325824788420166</v>
      </c>
      <c r="K54" s="2">
        <v>0.49311635224667855</v>
      </c>
      <c r="P54" s="2">
        <v>2.2038102300000002</v>
      </c>
      <c r="Q54" s="2">
        <v>8.3397260899999992</v>
      </c>
      <c r="W54" s="2">
        <v>0.23325824788420166</v>
      </c>
      <c r="X54" s="2">
        <v>0.49311635224667855</v>
      </c>
      <c r="Y54" s="2">
        <v>0.37631168685276678</v>
      </c>
      <c r="Z54" s="2">
        <v>0.16042823719536256</v>
      </c>
      <c r="BE54" s="2">
        <v>0.31643914849256999</v>
      </c>
      <c r="BF54" s="2">
        <v>0.51050606285359701</v>
      </c>
      <c r="BG54" s="2">
        <v>0.31643914849256999</v>
      </c>
      <c r="BH54" s="2">
        <v>1.7290744626157293</v>
      </c>
      <c r="BM54" s="2">
        <v>2.8955876934074108E-2</v>
      </c>
      <c r="BN54" s="2">
        <v>0.20166043980553128</v>
      </c>
      <c r="BS54" s="2">
        <v>0.67830216372383489</v>
      </c>
      <c r="BT54" s="2">
        <v>2.0562276533121269</v>
      </c>
      <c r="BU54" s="2">
        <v>1.4640856959456261</v>
      </c>
      <c r="BV54" s="2">
        <v>1.11728713807222</v>
      </c>
    </row>
    <row r="55" spans="1:75" x14ac:dyDescent="0.15">
      <c r="A55" s="2">
        <v>0.54714685063036939</v>
      </c>
      <c r="B55" s="2">
        <v>1.8403753012497444</v>
      </c>
      <c r="C55" s="2">
        <v>2.1435469250725885</v>
      </c>
      <c r="D55" s="2">
        <v>1.9052759960878789</v>
      </c>
      <c r="H55" s="2">
        <v>1.0867348625260589</v>
      </c>
      <c r="I55" s="2">
        <v>5.6568542494923664</v>
      </c>
      <c r="J55" s="2">
        <v>0.24316373685307091</v>
      </c>
      <c r="K55" s="2">
        <v>0.60709744219752249</v>
      </c>
      <c r="P55" s="2">
        <v>2.2657677700000001</v>
      </c>
      <c r="Q55" s="2">
        <v>7.7812395800000003</v>
      </c>
      <c r="W55" s="2">
        <v>0.24316373685307091</v>
      </c>
      <c r="X55" s="2">
        <v>0.60709744219752249</v>
      </c>
      <c r="Y55" s="2">
        <v>0.28717458874925794</v>
      </c>
      <c r="Z55" s="2">
        <v>0.1743429582938</v>
      </c>
      <c r="BE55" s="2">
        <v>0.33915108186191828</v>
      </c>
      <c r="BF55" s="2">
        <v>0.52850902028069091</v>
      </c>
      <c r="BG55" s="2">
        <v>0.33915108186191828</v>
      </c>
      <c r="BH55" s="2">
        <v>2.0139111001134395</v>
      </c>
      <c r="BM55" s="2">
        <v>4.9377581991461091E-2</v>
      </c>
      <c r="BN55" s="2">
        <v>0.16957554093095911</v>
      </c>
      <c r="BS55" s="2">
        <v>0.61557220667245993</v>
      </c>
      <c r="BT55" s="2">
        <v>3.073750362576027</v>
      </c>
      <c r="BU55" s="2">
        <v>1.5583291593210002</v>
      </c>
      <c r="BV55" s="2">
        <v>1.3566043274476698</v>
      </c>
    </row>
    <row r="56" spans="1:75" x14ac:dyDescent="0.15">
      <c r="A56" s="2">
        <f>AVERAGE(A53:A55)</f>
        <v>0.65576719588437282</v>
      </c>
      <c r="B56" s="2">
        <f t="shared" ref="B56:D56" si="17">AVERAGE(B53:B55)</f>
        <v>1.6883241634646253</v>
      </c>
      <c r="C56" s="2">
        <f t="shared" si="17"/>
        <v>2.0436270237705148</v>
      </c>
      <c r="D56" s="2">
        <f t="shared" si="17"/>
        <v>1.8352098022744194</v>
      </c>
      <c r="E56" s="2" t="s">
        <v>12</v>
      </c>
      <c r="H56" s="2">
        <f>AVERAGE(H53:H55)</f>
        <v>0.96731586135963366</v>
      </c>
      <c r="I56" s="2">
        <f>AVERAGE(I53:I55)</f>
        <v>5.1048913484538714</v>
      </c>
      <c r="J56" s="2">
        <f>AVERAGE(J53:J55)</f>
        <v>0.24272029075048399</v>
      </c>
      <c r="K56" s="2">
        <f>AVERAGE(K53:K55)</f>
        <v>0.5555519123640339</v>
      </c>
      <c r="L56" s="2" t="s">
        <v>12</v>
      </c>
      <c r="P56" s="2">
        <f>AVERAGE(P53:P55)</f>
        <v>2.1519209966666666</v>
      </c>
      <c r="Q56" s="2">
        <f>AVERAGE(Q53:Q55)</f>
        <v>8.2716148566666678</v>
      </c>
      <c r="R56" s="2" t="s">
        <v>12</v>
      </c>
      <c r="W56" s="2">
        <f>AVERAGE(W53:W55)</f>
        <v>0.24272029075048399</v>
      </c>
      <c r="X56" s="2">
        <f>AVERAGE(X53:X55)</f>
        <v>0.5555519123640339</v>
      </c>
      <c r="Y56" s="2">
        <f>AVERAGE(Y53:Y55)</f>
        <v>0.31622573485637695</v>
      </c>
      <c r="Z56" s="2">
        <f>AVERAGE(Z53:Z55)</f>
        <v>0.19492373182972064</v>
      </c>
      <c r="AA56" s="2" t="s">
        <v>12</v>
      </c>
      <c r="BE56" s="2">
        <f>AVERAGE(BE53:BE55)</f>
        <v>0.31099419945714973</v>
      </c>
      <c r="BF56" s="2">
        <f>AVERAGE(BF53:BF55)</f>
        <v>0.52373339145365605</v>
      </c>
      <c r="BG56" s="2">
        <f>AVERAGE(BG53:BG55)</f>
        <v>0.31099419945714973</v>
      </c>
      <c r="BH56" s="2">
        <f>AVERAGE(BH53:BH55)</f>
        <v>1.8916194068596182</v>
      </c>
      <c r="BI56" s="2" t="s">
        <v>12</v>
      </c>
      <c r="BM56" s="2">
        <f>AVERAGE(BM53:BM55)</f>
        <v>4.1790806594043682E-2</v>
      </c>
      <c r="BN56" s="2">
        <f>AVERAGE(BN53:BN55)</f>
        <v>0.17722140597728461</v>
      </c>
      <c r="BO56" s="2" t="s">
        <v>12</v>
      </c>
      <c r="BS56" s="2">
        <f>AVERAGE(BS53:BS55)</f>
        <v>0.70965409660822043</v>
      </c>
      <c r="BT56" s="2">
        <f>AVERAGE(BT53:BT55)</f>
        <v>2.4918826381173038</v>
      </c>
      <c r="BU56" s="2">
        <f>AVERAGE(BU53:BU55)</f>
        <v>1.5918754326328999</v>
      </c>
      <c r="BV56" s="2">
        <f>AVERAGE(BV53:BV55)</f>
        <v>1.4821189581688679</v>
      </c>
    </row>
    <row r="57" spans="1:75" x14ac:dyDescent="0.15">
      <c r="BW57" s="2" t="s">
        <v>12</v>
      </c>
    </row>
    <row r="59" spans="1:75" x14ac:dyDescent="0.15">
      <c r="BE59" s="2" t="s">
        <v>86</v>
      </c>
      <c r="BF59" s="2" t="s">
        <v>87</v>
      </c>
      <c r="BG59" s="2" t="s">
        <v>86</v>
      </c>
      <c r="BH59" s="2" t="s">
        <v>88</v>
      </c>
      <c r="BM59" s="2" t="s">
        <v>1</v>
      </c>
      <c r="BN59" s="2" t="s">
        <v>25</v>
      </c>
      <c r="BS59" s="2" t="s">
        <v>8</v>
      </c>
      <c r="BT59" s="2" t="s">
        <v>9</v>
      </c>
      <c r="BU59" s="2" t="s">
        <v>10</v>
      </c>
      <c r="BV59" s="2" t="s">
        <v>11</v>
      </c>
    </row>
    <row r="60" spans="1:75" x14ac:dyDescent="0.15">
      <c r="A60" s="2" t="s">
        <v>101</v>
      </c>
      <c r="B60" s="2" t="s">
        <v>3</v>
      </c>
      <c r="C60" s="2" t="s">
        <v>4</v>
      </c>
      <c r="D60" s="2" t="s">
        <v>5</v>
      </c>
      <c r="H60" s="2" t="s">
        <v>19</v>
      </c>
      <c r="I60" s="2" t="s">
        <v>20</v>
      </c>
      <c r="J60" s="2" t="s">
        <v>19</v>
      </c>
      <c r="K60" s="2" t="s">
        <v>21</v>
      </c>
      <c r="P60" s="2" t="s">
        <v>1</v>
      </c>
      <c r="Q60" s="2" t="s">
        <v>25</v>
      </c>
      <c r="W60" s="2" t="s">
        <v>43</v>
      </c>
      <c r="X60" s="2" t="s">
        <v>44</v>
      </c>
      <c r="Y60" s="2" t="s">
        <v>43</v>
      </c>
      <c r="Z60" s="2" t="s">
        <v>45</v>
      </c>
      <c r="BE60" s="2">
        <f>BE53/BE56</f>
        <v>0.89195351071228379</v>
      </c>
      <c r="BF60" s="2">
        <f>BF53/BE56</f>
        <v>1.7112379978649952</v>
      </c>
      <c r="BG60" s="2">
        <f>BG53/BG56</f>
        <v>0.89195351071228379</v>
      </c>
      <c r="BH60" s="2">
        <f>BH53/BG56</f>
        <v>6.2119250494762612</v>
      </c>
      <c r="BM60" s="2">
        <f>BM53/BM56</f>
        <v>1.1255815498737027</v>
      </c>
      <c r="BN60" s="2">
        <f>BN53/BM56</f>
        <v>3.838840411810303</v>
      </c>
      <c r="BS60" s="2">
        <f>BS53/BS56</f>
        <v>1.1767534682314311</v>
      </c>
      <c r="BT60" s="2">
        <f>BT53/BS56</f>
        <v>3.3053707569291109</v>
      </c>
      <c r="BU60" s="2">
        <f>BU53/BU56</f>
        <v>1.1013496450110607</v>
      </c>
      <c r="BV60" s="2">
        <f>BV53/BU56</f>
        <v>1.2390827627286973</v>
      </c>
    </row>
    <row r="61" spans="1:75" x14ac:dyDescent="0.15">
      <c r="A61" s="2">
        <f>A53/A56</f>
        <v>1.1240797241335718</v>
      </c>
      <c r="B61" s="2">
        <f>B53/A56</f>
        <v>1.9301919978831366</v>
      </c>
      <c r="C61" s="2">
        <f>C53/C56</f>
        <v>0.99921572168625483</v>
      </c>
      <c r="D61" s="2">
        <f>D53/D56</f>
        <v>0.84912861591613431</v>
      </c>
      <c r="H61" s="2">
        <f>H53/H56</f>
        <v>0.92526661319286807</v>
      </c>
      <c r="I61" s="2">
        <f>I53/H56</f>
        <v>4.7500445340881798</v>
      </c>
      <c r="J61" s="2">
        <f>J53/J56</f>
        <v>1.0371563363565945</v>
      </c>
      <c r="K61" s="2">
        <f>K53/J56</f>
        <v>2.3337230723335027</v>
      </c>
      <c r="P61" s="2">
        <f>P53/P56</f>
        <v>0.92298229957168854</v>
      </c>
      <c r="Q61" s="2">
        <f>Q53/P56</f>
        <v>4.0400548688668634</v>
      </c>
      <c r="W61" s="2">
        <f>W53/W56</f>
        <v>1.0371563363565945</v>
      </c>
      <c r="X61" s="2">
        <f>X53/W56</f>
        <v>2.3337230723335027</v>
      </c>
      <c r="Y61" s="2">
        <f>Y53/Y56</f>
        <v>0.90185869627794168</v>
      </c>
      <c r="Z61" s="2">
        <f>Z53/Y56</f>
        <v>0.79057449297586135</v>
      </c>
      <c r="BE61" s="2">
        <f>BE54/BE56</f>
        <v>1.0175082012620318</v>
      </c>
      <c r="BF61" s="2">
        <f>BF54/BE56</f>
        <v>1.6415292109778947</v>
      </c>
      <c r="BG61" s="2">
        <f>BG54/BG56</f>
        <v>1.0175082012620318</v>
      </c>
      <c r="BH61" s="2">
        <f>BH54/BG56</f>
        <v>5.5598286580067526</v>
      </c>
      <c r="BM61" s="2">
        <f>BM54/BM56</f>
        <v>0.6928767184455612</v>
      </c>
      <c r="BN61" s="2">
        <f>BN54/BM56</f>
        <v>4.8254737403004162</v>
      </c>
      <c r="BS61" s="2">
        <f>BS54/BS56</f>
        <v>0.95582082449149297</v>
      </c>
      <c r="BT61" s="2">
        <f>BT54/BS56</f>
        <v>2.8975069165947631</v>
      </c>
      <c r="BU61" s="2">
        <f>BU54/BU56</f>
        <v>0.91972378361545881</v>
      </c>
      <c r="BV61" s="2">
        <f>BV54/BU56</f>
        <v>0.70186844722157105</v>
      </c>
    </row>
    <row r="62" spans="1:75" x14ac:dyDescent="0.15">
      <c r="A62" s="2">
        <f>A54/A56</f>
        <v>1.0415588529951869</v>
      </c>
      <c r="B62" s="2">
        <f>B54/A56</f>
        <v>2.9870975667395867</v>
      </c>
      <c r="C62" s="2">
        <f>C54/C56</f>
        <v>0.95189086472121953</v>
      </c>
      <c r="D62" s="2">
        <f>D54/D56</f>
        <v>1.1126925373238801</v>
      </c>
      <c r="F62" s="2" t="s">
        <v>137</v>
      </c>
      <c r="H62" s="2">
        <f>H54/H56</f>
        <v>0.95127939836681752</v>
      </c>
      <c r="I62" s="2">
        <f>I54/H56</f>
        <v>5.2340983727535111</v>
      </c>
      <c r="J62" s="2">
        <f>J54/J56</f>
        <v>0.9610166795819749</v>
      </c>
      <c r="K62" s="2">
        <f>K54/J56</f>
        <v>2.0316239351970835</v>
      </c>
      <c r="P62" s="2">
        <f>P54/P56</f>
        <v>1.0241129824996875</v>
      </c>
      <c r="Q62" s="2">
        <f>Q54/P56</f>
        <v>3.8754796774222964</v>
      </c>
      <c r="W62" s="2">
        <f>W54/W56</f>
        <v>0.9610166795819749</v>
      </c>
      <c r="X62" s="2">
        <f>X54/W56</f>
        <v>2.0316239351970835</v>
      </c>
      <c r="Y62" s="2">
        <f>Y54/Y56</f>
        <v>1.1900096841380718</v>
      </c>
      <c r="Z62" s="2">
        <f>Z54/Y56</f>
        <v>0.50732188911894116</v>
      </c>
      <c r="BE62" s="2">
        <f>BE55/BE56</f>
        <v>1.0905382880256844</v>
      </c>
      <c r="BF62" s="2">
        <f>BF55/BE56</f>
        <v>1.6994176135864276</v>
      </c>
      <c r="BG62" s="2">
        <f>BG55/BG56</f>
        <v>1.0905382880256844</v>
      </c>
      <c r="BH62" s="2">
        <f>BH55/BG56</f>
        <v>6.4757191729903179</v>
      </c>
      <c r="BM62" s="2">
        <f>BM55/BM56</f>
        <v>1.181541731680736</v>
      </c>
      <c r="BN62" s="2">
        <f>BN55/BM56</f>
        <v>4.0577235701195633</v>
      </c>
      <c r="BS62" s="2">
        <f>BS55/BS56</f>
        <v>0.86742570727707591</v>
      </c>
      <c r="BT62" s="2">
        <f>BT55/BS56</f>
        <v>4.3313360371862348</v>
      </c>
      <c r="BU62" s="2">
        <f>BU55/BU56</f>
        <v>0.97892657137348027</v>
      </c>
      <c r="BV62" s="2">
        <f>BV55/BU56</f>
        <v>0.85220507813472512</v>
      </c>
    </row>
    <row r="63" spans="1:75" x14ac:dyDescent="0.15">
      <c r="A63" s="2">
        <f>A55/A56</f>
        <v>0.83436142287124138</v>
      </c>
      <c r="B63" s="2">
        <f>B55/A56</f>
        <v>2.8064461180736551</v>
      </c>
      <c r="C63" s="2">
        <f>C55/C56</f>
        <v>1.0488934135925254</v>
      </c>
      <c r="D63" s="2">
        <f>D55/D56</f>
        <v>1.0381788467599862</v>
      </c>
      <c r="H63" s="2">
        <f>H55/H56</f>
        <v>1.1234539884403147</v>
      </c>
      <c r="I63" s="2">
        <f>I55/H56</f>
        <v>5.8479907912822204</v>
      </c>
      <c r="J63" s="2">
        <f>J55/J56</f>
        <v>1.0018269840614304</v>
      </c>
      <c r="K63" s="2">
        <f>K55/J56</f>
        <v>2.5012224578357052</v>
      </c>
      <c r="P63" s="2">
        <f>P55/P56</f>
        <v>1.0529047179286239</v>
      </c>
      <c r="Q63" s="2">
        <f>Q55/P56</f>
        <v>3.6159503959732575</v>
      </c>
      <c r="W63" s="2">
        <f>W55/W56</f>
        <v>1.0018269840614304</v>
      </c>
      <c r="X63" s="2">
        <f>X55/W56</f>
        <v>2.5012224578357052</v>
      </c>
      <c r="Y63" s="2">
        <f>Y55/Y56</f>
        <v>0.90813161958398669</v>
      </c>
      <c r="Z63" s="2">
        <f>Z55/Y56</f>
        <v>0.55132438342813206</v>
      </c>
      <c r="BE63" s="2">
        <f>AVERAGE(BE60:BE62)</f>
        <v>1</v>
      </c>
      <c r="BF63" s="2">
        <f>AVERAGE(BF60:BF62)</f>
        <v>1.684061607476439</v>
      </c>
      <c r="BG63" s="2">
        <f>AVERAGE(BG60:BG62)</f>
        <v>1</v>
      </c>
      <c r="BH63" s="2">
        <f>AVERAGE(BH60:BH62)</f>
        <v>6.0824909601577772</v>
      </c>
      <c r="BI63" s="2" t="s">
        <v>12</v>
      </c>
      <c r="BM63" s="2">
        <f>AVERAGE(BM60:BM62)</f>
        <v>1</v>
      </c>
      <c r="BN63" s="2">
        <f>AVERAGE(BN60:BN62)</f>
        <v>4.2406792407434279</v>
      </c>
      <c r="BO63" s="2" t="s">
        <v>12</v>
      </c>
      <c r="BS63" s="2">
        <f>AVERAGE(BS60:BS62)</f>
        <v>1</v>
      </c>
      <c r="BT63" s="2">
        <f>AVERAGE(BT60:BT62)</f>
        <v>3.5114045702367029</v>
      </c>
      <c r="BU63" s="2">
        <f>AVERAGE(BU60:BU62)</f>
        <v>1</v>
      </c>
      <c r="BV63" s="2">
        <f>AVERAGE(BV60:BV62)</f>
        <v>0.93105209602833117</v>
      </c>
      <c r="BW63" s="2" t="s">
        <v>12</v>
      </c>
    </row>
    <row r="64" spans="1:75" x14ac:dyDescent="0.15">
      <c r="A64" s="2">
        <f>AVERAGE(A61:A63)</f>
        <v>1</v>
      </c>
      <c r="B64" s="2">
        <f>AVERAGE(B61:B63)</f>
        <v>2.5745785608987926</v>
      </c>
      <c r="C64" s="2">
        <f>AVERAGE(C61:C63)</f>
        <v>1</v>
      </c>
      <c r="D64" s="2">
        <f>AVERAGE(D61:D63)</f>
        <v>1.0000000000000002</v>
      </c>
      <c r="E64" s="2" t="s">
        <v>12</v>
      </c>
      <c r="H64" s="2">
        <f>AVERAGE(H61:H63)</f>
        <v>1</v>
      </c>
      <c r="I64" s="2">
        <f>AVERAGE(I61:I63)</f>
        <v>5.2773778993746374</v>
      </c>
      <c r="J64" s="2">
        <f>AVERAGE(J61:J63)</f>
        <v>1</v>
      </c>
      <c r="K64" s="2">
        <f>AVERAGE(K61:K63)</f>
        <v>2.2888564884554303</v>
      </c>
      <c r="L64" s="2" t="s">
        <v>12</v>
      </c>
      <c r="P64" s="2">
        <f>AVERAGE(P61:P63)</f>
        <v>1</v>
      </c>
      <c r="Q64" s="2">
        <f>AVERAGE(Q61:Q63)</f>
        <v>3.8438283140874723</v>
      </c>
      <c r="R64" s="2" t="s">
        <v>12</v>
      </c>
      <c r="W64" s="2">
        <f>AVERAGE(W61:W63)</f>
        <v>1</v>
      </c>
      <c r="X64" s="2">
        <f>AVERAGE(X61:X63)</f>
        <v>2.2888564884554303</v>
      </c>
      <c r="Y64" s="2">
        <f>AVERAGE(Y61:Y63)</f>
        <v>1.0000000000000002</v>
      </c>
      <c r="Z64" s="2">
        <f>AVERAGE(Z61:Z63)</f>
        <v>0.61640692184097823</v>
      </c>
      <c r="AA64" s="2" t="s">
        <v>12</v>
      </c>
      <c r="BE64" s="2">
        <f>STDEV(BE60:BE62)</f>
        <v>0.10044342327264183</v>
      </c>
      <c r="BF64" s="2">
        <f t="shared" ref="BF64:BH64" si="18">STDEV(BF60:BF62)</f>
        <v>3.7305280257026611E-2</v>
      </c>
      <c r="BG64" s="2">
        <f t="shared" si="18"/>
        <v>0.10044342327264183</v>
      </c>
      <c r="BH64" s="2">
        <f t="shared" si="18"/>
        <v>0.47146446999481734</v>
      </c>
      <c r="BI64" s="2" t="s">
        <v>22</v>
      </c>
      <c r="BM64" s="2">
        <f>STDEV(BM60:BM62)</f>
        <v>0.2674442335170909</v>
      </c>
      <c r="BN64" s="2">
        <f>STDEV(BN60:BN62)</f>
        <v>0.51813696479014193</v>
      </c>
      <c r="BO64" s="2" t="s">
        <v>22</v>
      </c>
      <c r="BS64" s="2">
        <f>STDEV(BS60:BS62)</f>
        <v>0.1593259727279803</v>
      </c>
      <c r="BT64" s="2">
        <f t="shared" ref="BT64:BV64" si="19">STDEV(BT60:BT62)</f>
        <v>0.73878544648198141</v>
      </c>
      <c r="BU64" s="2">
        <f t="shared" si="19"/>
        <v>9.2628588607844828E-2</v>
      </c>
      <c r="BV64" s="2">
        <f t="shared" si="19"/>
        <v>0.27715058067679338</v>
      </c>
      <c r="BW64" s="2" t="s">
        <v>22</v>
      </c>
    </row>
    <row r="65" spans="1:27" x14ac:dyDescent="0.15">
      <c r="A65" s="2">
        <f>STDEV(A61:A63)</f>
        <v>0.14926328154737062</v>
      </c>
      <c r="B65" s="2">
        <f t="shared" ref="B65:D65" si="20">STDEV(B61:B63)</f>
        <v>0.56531784725287382</v>
      </c>
      <c r="C65" s="2">
        <f t="shared" si="20"/>
        <v>4.8506029947188833E-2</v>
      </c>
      <c r="D65" s="2">
        <f t="shared" si="20"/>
        <v>0.13586649116650695</v>
      </c>
      <c r="E65" s="2" t="s">
        <v>22</v>
      </c>
      <c r="H65" s="2">
        <f>STDEV(H61:H63)</f>
        <v>0.1077025148011527</v>
      </c>
      <c r="I65" s="2">
        <f t="shared" ref="I65:K65" si="21">STDEV(I61:I63)</f>
        <v>0.55025115537362768</v>
      </c>
      <c r="J65" s="2">
        <f t="shared" si="21"/>
        <v>3.8102693297321667E-2</v>
      </c>
      <c r="K65" s="2">
        <f t="shared" si="21"/>
        <v>0.23799254374404272</v>
      </c>
      <c r="L65" s="2" t="s">
        <v>22</v>
      </c>
      <c r="P65" s="2">
        <f>STDEV(P61:P63)</f>
        <v>6.8235149605619785E-2</v>
      </c>
      <c r="Q65" s="2">
        <f>STDEV(Q61:Q63)</f>
        <v>0.21381652785228181</v>
      </c>
      <c r="R65" s="2" t="s">
        <v>22</v>
      </c>
      <c r="W65" s="2">
        <f>STDEV(W61:W63)</f>
        <v>3.8102693297321667E-2</v>
      </c>
      <c r="X65" s="2">
        <f t="shared" ref="X65:Z65" si="22">STDEV(X61:X63)</f>
        <v>0.23799254374404272</v>
      </c>
      <c r="Y65" s="2">
        <f t="shared" si="22"/>
        <v>0.16458310193147951</v>
      </c>
      <c r="Z65" s="2">
        <f t="shared" si="22"/>
        <v>0.15242969527826919</v>
      </c>
      <c r="AA65" s="2" t="s">
        <v>22</v>
      </c>
    </row>
  </sheetData>
  <phoneticPr fontId="3"/>
  <pageMargins left="0.75" right="0.75" top="1" bottom="1" header="0.5" footer="0.5"/>
  <pageSetup orientation="portrait" horizontalDpi="4294967292" verticalDpi="4294967292"/>
  <headerFooter alignWithMargins="0"/>
  <ignoredErrors>
    <ignoredError sqref="C49 BG49 X49" formula="1"/>
  </ignoredErrors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5382-09C3-0A4C-8B7F-90002BAE567A}">
  <dimension ref="A1:D54"/>
  <sheetViews>
    <sheetView workbookViewId="0">
      <selection activeCell="I28" sqref="I28"/>
    </sheetView>
  </sheetViews>
  <sheetFormatPr baseColWidth="10" defaultRowHeight="13" x14ac:dyDescent="0.15"/>
  <cols>
    <col min="1" max="16384" width="10.83203125" style="2"/>
  </cols>
  <sheetData>
    <row r="1" spans="1:4" x14ac:dyDescent="0.15">
      <c r="A1" s="13" t="s">
        <v>179</v>
      </c>
    </row>
    <row r="2" spans="1:4" x14ac:dyDescent="0.15">
      <c r="A2" s="6" t="s">
        <v>168</v>
      </c>
      <c r="B2" s="6">
        <v>20.309084854999998</v>
      </c>
      <c r="C2" s="6">
        <v>19.318663056498298</v>
      </c>
      <c r="D2" s="6">
        <v>20.420033920194602</v>
      </c>
    </row>
    <row r="3" spans="1:4" x14ac:dyDescent="0.15">
      <c r="A3" s="6"/>
      <c r="B3" s="6">
        <v>20.248514340907601</v>
      </c>
      <c r="C3" s="6">
        <v>19.334049852130899</v>
      </c>
      <c r="D3" s="6">
        <v>20.590012962998699</v>
      </c>
    </row>
    <row r="4" spans="1:4" x14ac:dyDescent="0.15">
      <c r="A4" s="6"/>
      <c r="B4" s="6">
        <v>20.3061057986083</v>
      </c>
      <c r="C4" s="6">
        <v>19.453961311534002</v>
      </c>
      <c r="D4" s="6">
        <v>20.581418047780801</v>
      </c>
    </row>
    <row r="5" spans="1:4" x14ac:dyDescent="0.15">
      <c r="A5" s="6"/>
      <c r="B5" s="6">
        <v>20.286999999999999</v>
      </c>
      <c r="C5" s="6">
        <v>19.367999999999999</v>
      </c>
      <c r="D5" s="6">
        <v>20.53</v>
      </c>
    </row>
    <row r="6" spans="1:4" x14ac:dyDescent="0.15">
      <c r="A6" s="6"/>
      <c r="B6" s="6">
        <v>20.286999999999999</v>
      </c>
      <c r="C6" s="6">
        <v>19.367999999999999</v>
      </c>
      <c r="D6" s="6">
        <v>20.53</v>
      </c>
    </row>
    <row r="7" spans="1:4" x14ac:dyDescent="0.15">
      <c r="A7" s="6"/>
      <c r="B7" s="6">
        <f>AVERAGE(B2:B6)</f>
        <v>20.287540998903182</v>
      </c>
      <c r="C7" s="6">
        <f>AVERAGE(C2:C6)</f>
        <v>19.368534844032638</v>
      </c>
      <c r="D7" s="6">
        <f>AVERAGE(D2:D6)</f>
        <v>20.530292986194819</v>
      </c>
    </row>
    <row r="8" spans="1:4" x14ac:dyDescent="0.15">
      <c r="A8" s="6"/>
      <c r="B8" s="6"/>
      <c r="C8" s="6"/>
      <c r="D8" s="6"/>
    </row>
    <row r="9" spans="1:4" x14ac:dyDescent="0.15">
      <c r="A9" s="6" t="s">
        <v>169</v>
      </c>
      <c r="B9" s="6">
        <v>17.582050640640201</v>
      </c>
      <c r="C9" s="6">
        <v>16.384431689401001</v>
      </c>
      <c r="D9" s="6">
        <v>21.809134449572099</v>
      </c>
    </row>
    <row r="10" spans="1:4" x14ac:dyDescent="0.15">
      <c r="A10" s="6"/>
      <c r="B10" s="6">
        <v>17.586916315248601</v>
      </c>
      <c r="C10" s="6">
        <v>16.275344041591101</v>
      </c>
      <c r="D10" s="6">
        <v>21.7442411348981</v>
      </c>
    </row>
    <row r="11" spans="1:4" x14ac:dyDescent="0.15">
      <c r="A11" s="6"/>
      <c r="B11" s="6">
        <v>17.4899247955634</v>
      </c>
      <c r="C11" s="6">
        <v>16.2007756168368</v>
      </c>
      <c r="D11" s="6">
        <v>21.839372862514502</v>
      </c>
    </row>
    <row r="12" spans="1:4" x14ac:dyDescent="0.15">
      <c r="A12" s="6"/>
      <c r="B12" s="6">
        <v>17.552</v>
      </c>
      <c r="C12" s="6">
        <v>16.286000000000001</v>
      </c>
      <c r="D12" s="6">
        <v>21.797999999999998</v>
      </c>
    </row>
    <row r="13" spans="1:4" x14ac:dyDescent="0.15">
      <c r="A13" s="6"/>
      <c r="B13" s="6">
        <v>17.552</v>
      </c>
      <c r="C13" s="6">
        <v>16.286000000000001</v>
      </c>
      <c r="D13" s="6">
        <v>21.797999999999998</v>
      </c>
    </row>
    <row r="14" spans="1:4" x14ac:dyDescent="0.15">
      <c r="A14" s="6"/>
      <c r="B14" s="6">
        <f>AVERAGE(B9:B13)</f>
        <v>17.552578350290439</v>
      </c>
      <c r="C14" s="6">
        <f>AVERAGE(C9:C13)</f>
        <v>16.286510269565781</v>
      </c>
      <c r="D14" s="6">
        <f>AVERAGE(D9:D13)</f>
        <v>21.797749689396944</v>
      </c>
    </row>
    <row r="15" spans="1:4" x14ac:dyDescent="0.15">
      <c r="A15" s="6"/>
      <c r="B15" s="6"/>
      <c r="C15" s="6"/>
      <c r="D15" s="6"/>
    </row>
    <row r="16" spans="1:4" x14ac:dyDescent="0.15">
      <c r="A16" s="6"/>
      <c r="B16" s="6">
        <f>B14-B7</f>
        <v>-2.7349626486127434</v>
      </c>
      <c r="C16" s="6">
        <f>C14-C7</f>
        <v>-3.0820245744668568</v>
      </c>
      <c r="D16" s="6">
        <f>D14-D7</f>
        <v>1.2674567032021251</v>
      </c>
    </row>
    <row r="17" spans="1:4" x14ac:dyDescent="0.15">
      <c r="A17" s="6"/>
      <c r="B17" s="6"/>
      <c r="C17" s="6"/>
      <c r="D17" s="6"/>
    </row>
    <row r="18" spans="1:4" x14ac:dyDescent="0.15">
      <c r="A18" s="6"/>
      <c r="B18" s="6">
        <f>POWER(2,-B16)</f>
        <v>6.6574175148631429</v>
      </c>
      <c r="C18" s="6">
        <f>POWER(2,-C16)</f>
        <v>8.4680193996644437</v>
      </c>
      <c r="D18" s="6">
        <f>POWER(2,-D16)</f>
        <v>0.41539141262167029</v>
      </c>
    </row>
    <row r="19" spans="1:4" x14ac:dyDescent="0.15">
      <c r="A19" s="6"/>
      <c r="B19" s="6"/>
      <c r="C19" s="6"/>
      <c r="D19" s="6"/>
    </row>
    <row r="20" spans="1:4" x14ac:dyDescent="0.15">
      <c r="A20" s="6"/>
      <c r="B20" s="6">
        <f>B18/$B$18</f>
        <v>1</v>
      </c>
      <c r="C20" s="6">
        <f>C18/$B$18</f>
        <v>1.2719676031672953</v>
      </c>
      <c r="D20" s="6">
        <f>D18/$B$18</f>
        <v>6.239527740212783E-2</v>
      </c>
    </row>
    <row r="21" spans="1:4" x14ac:dyDescent="0.15">
      <c r="A21" s="6"/>
      <c r="B21" s="6"/>
      <c r="C21" s="6"/>
      <c r="D21" s="6"/>
    </row>
    <row r="22" spans="1:4" x14ac:dyDescent="0.15">
      <c r="A22" s="6"/>
      <c r="B22" s="6" t="s">
        <v>170</v>
      </c>
      <c r="C22" s="6"/>
      <c r="D22" s="6" t="s">
        <v>171</v>
      </c>
    </row>
    <row r="23" spans="1:4" x14ac:dyDescent="0.15">
      <c r="A23" s="6"/>
      <c r="B23" s="6"/>
      <c r="C23" s="6"/>
      <c r="D23" s="6"/>
    </row>
    <row r="24" spans="1:4" x14ac:dyDescent="0.15">
      <c r="A24" s="6"/>
      <c r="B24" s="6">
        <f>B9-B2</f>
        <v>-2.7270342143597972</v>
      </c>
      <c r="C24" s="6">
        <f>C9-C2</f>
        <v>-2.934231367097297</v>
      </c>
      <c r="D24" s="6">
        <f>D9-D2</f>
        <v>1.3891005293774974</v>
      </c>
    </row>
    <row r="25" spans="1:4" x14ac:dyDescent="0.15">
      <c r="A25" s="6"/>
      <c r="B25" s="6">
        <f>B10-B3</f>
        <v>-2.6615980256589999</v>
      </c>
      <c r="C25" s="6">
        <f>C10-C3</f>
        <v>-3.0587058105397986</v>
      </c>
      <c r="D25" s="6">
        <f>D10-D3</f>
        <v>1.1542281718994012</v>
      </c>
    </row>
    <row r="26" spans="1:4" x14ac:dyDescent="0.15">
      <c r="A26" s="6"/>
      <c r="B26" s="6">
        <f>B11-B4</f>
        <v>-2.8161810030448997</v>
      </c>
      <c r="C26" s="6">
        <f>C11-C4</f>
        <v>-3.2531856946972013</v>
      </c>
      <c r="D26" s="6">
        <f>D11-D4</f>
        <v>1.2579548147337007</v>
      </c>
    </row>
    <row r="27" spans="1:4" x14ac:dyDescent="0.15">
      <c r="A27" s="6"/>
      <c r="B27" s="6">
        <f>B12-B5</f>
        <v>-2.7349999999999994</v>
      </c>
      <c r="C27" s="6">
        <f>C12-C5</f>
        <v>-3.0819999999999972</v>
      </c>
      <c r="D27" s="6">
        <f>D12-D5</f>
        <v>1.2679999999999971</v>
      </c>
    </row>
    <row r="28" spans="1:4" x14ac:dyDescent="0.15">
      <c r="A28" s="6"/>
      <c r="B28" s="6">
        <f>B13-B6</f>
        <v>-2.7349999999999994</v>
      </c>
      <c r="C28" s="6">
        <f>C13-C6</f>
        <v>-3.0819999999999972</v>
      </c>
      <c r="D28" s="6">
        <f>D13-D6</f>
        <v>1.2679999999999971</v>
      </c>
    </row>
    <row r="29" spans="1:4" x14ac:dyDescent="0.15">
      <c r="A29" s="6" t="s">
        <v>172</v>
      </c>
      <c r="B29" s="6">
        <f>POWER(2,-B24)</f>
        <v>6.6209315460420433</v>
      </c>
      <c r="C29" s="6">
        <f>POWER(2,-C24)</f>
        <v>7.6434891902266999</v>
      </c>
      <c r="D29" s="6">
        <f>POWER(2,-D24)</f>
        <v>0.38180276891456605</v>
      </c>
    </row>
    <row r="30" spans="1:4" x14ac:dyDescent="0.15">
      <c r="A30" s="6"/>
      <c r="B30" s="6">
        <f>POWER(2,-B25)</f>
        <v>6.3273351950202237</v>
      </c>
      <c r="C30" s="6">
        <f>POWER(2,-C25)</f>
        <v>8.33224817514267</v>
      </c>
      <c r="D30" s="6">
        <f>POWER(2,-D25)</f>
        <v>0.44930649684908164</v>
      </c>
    </row>
    <row r="31" spans="1:4" x14ac:dyDescent="0.15">
      <c r="A31" s="6"/>
      <c r="B31" s="6">
        <f>POWER(2,-B26)</f>
        <v>7.0429556746230082</v>
      </c>
      <c r="C31" s="6">
        <f>POWER(2,-C26)</f>
        <v>9.5346877630865325</v>
      </c>
      <c r="D31" s="6">
        <f>POWER(2,-D26)</f>
        <v>0.41813629579743322</v>
      </c>
    </row>
    <row r="32" spans="1:4" x14ac:dyDescent="0.15">
      <c r="A32" s="6"/>
      <c r="B32" s="6">
        <f>POWER(2,-B27)</f>
        <v>6.6575898776921933</v>
      </c>
      <c r="C32" s="6">
        <f>POWER(2,-C27)</f>
        <v>8.4678751590010464</v>
      </c>
      <c r="D32" s="6">
        <f>POWER(2,-D27)</f>
        <v>0.41523501204544788</v>
      </c>
    </row>
    <row r="33" spans="1:4" x14ac:dyDescent="0.15">
      <c r="A33" s="6"/>
      <c r="B33" s="6">
        <f>POWER(2,-B28)</f>
        <v>6.6575898776921933</v>
      </c>
      <c r="C33" s="6">
        <f>POWER(2,-C28)</f>
        <v>8.4678751590010464</v>
      </c>
      <c r="D33" s="6">
        <f>POWER(2,-D28)</f>
        <v>0.41523501204544788</v>
      </c>
    </row>
    <row r="34" spans="1:4" x14ac:dyDescent="0.15">
      <c r="A34" s="6" t="s">
        <v>173</v>
      </c>
      <c r="B34" s="6">
        <v>1</v>
      </c>
      <c r="C34" s="6">
        <v>3</v>
      </c>
      <c r="D34" s="6">
        <v>5</v>
      </c>
    </row>
    <row r="35" spans="1:4" x14ac:dyDescent="0.15">
      <c r="A35" s="6">
        <f>AVERAGE(B29:B33)</f>
        <v>6.6612804342139329</v>
      </c>
      <c r="B35" s="6">
        <f>B29/$A$35</f>
        <v>0.99394277292926325</v>
      </c>
      <c r="C35" s="6">
        <f>C29/$A$35</f>
        <v>1.147450443756715</v>
      </c>
      <c r="D35" s="6">
        <f>D29/$A$35</f>
        <v>5.7316723516628351E-2</v>
      </c>
    </row>
    <row r="36" spans="1:4" x14ac:dyDescent="0.15">
      <c r="A36" s="6" t="s">
        <v>174</v>
      </c>
      <c r="B36" s="6">
        <f>B30/$A$35</f>
        <v>0.94986771049624541</v>
      </c>
      <c r="C36" s="6">
        <f>C30/$A$35</f>
        <v>1.250847829847584</v>
      </c>
      <c r="D36" s="6">
        <f>D30/$A$35</f>
        <v>6.7450470114024288E-2</v>
      </c>
    </row>
    <row r="37" spans="1:4" x14ac:dyDescent="0.15">
      <c r="A37" s="6"/>
      <c r="B37" s="6">
        <f>B31/$A$35</f>
        <v>1.0572975787730989</v>
      </c>
      <c r="C37" s="6">
        <f>C31/$A$35</f>
        <v>1.4313596098002557</v>
      </c>
      <c r="D37" s="6">
        <f>D31/$A$35</f>
        <v>6.2771159377975588E-2</v>
      </c>
    </row>
    <row r="38" spans="1:4" x14ac:dyDescent="0.15">
      <c r="A38" s="6"/>
      <c r="B38" s="6">
        <f>B32/$A$35</f>
        <v>0.99944596890069604</v>
      </c>
      <c r="C38" s="6">
        <f>C32/$A$35</f>
        <v>1.2712083273822268</v>
      </c>
      <c r="D38" s="6">
        <f>D32/$A$35</f>
        <v>6.2335614923626596E-2</v>
      </c>
    </row>
    <row r="39" spans="1:4" x14ac:dyDescent="0.15">
      <c r="A39" s="6"/>
      <c r="B39" s="6">
        <f>B33/$A$35</f>
        <v>0.99944596890069604</v>
      </c>
      <c r="C39" s="6">
        <f>C33/$A$35</f>
        <v>1.2712083273822268</v>
      </c>
      <c r="D39" s="6">
        <f>D33/$A$35</f>
        <v>6.2335614923626596E-2</v>
      </c>
    </row>
    <row r="40" spans="1:4" x14ac:dyDescent="0.15">
      <c r="A40" s="6"/>
      <c r="B40" s="6">
        <f>AVERAGE(B35:B39)</f>
        <v>1</v>
      </c>
      <c r="C40" s="6">
        <f>AVERAGE(C35:C39)</f>
        <v>1.2744149076338016</v>
      </c>
      <c r="D40" s="6">
        <f>AVERAGE(D35:D39)</f>
        <v>6.244191657117628E-2</v>
      </c>
    </row>
    <row r="41" spans="1:4" x14ac:dyDescent="0.15">
      <c r="A41" s="6" t="s">
        <v>175</v>
      </c>
      <c r="B41" s="6">
        <f>STDEV(B35:B39)</f>
        <v>3.818888216762896E-2</v>
      </c>
      <c r="C41" s="6">
        <f>STDEV(C35:C39)</f>
        <v>0.10164593707437869</v>
      </c>
      <c r="D41" s="6">
        <f>STDEV(D35:D39)</f>
        <v>3.5876250272406643E-3</v>
      </c>
    </row>
    <row r="42" spans="1:4" x14ac:dyDescent="0.15">
      <c r="A42" s="6"/>
      <c r="B42" s="6"/>
      <c r="C42" s="6"/>
      <c r="D42" s="6"/>
    </row>
    <row r="43" spans="1:4" x14ac:dyDescent="0.15">
      <c r="A43" s="6" t="s">
        <v>176</v>
      </c>
      <c r="B43" s="6" t="s">
        <v>177</v>
      </c>
      <c r="C43" s="6" t="s">
        <v>132</v>
      </c>
      <c r="D43" s="6" t="s">
        <v>178</v>
      </c>
    </row>
    <row r="44" spans="1:4" x14ac:dyDescent="0.15">
      <c r="A44" s="6"/>
      <c r="B44" s="6"/>
      <c r="C44" s="6"/>
      <c r="D44" s="6"/>
    </row>
    <row r="45" spans="1:4" x14ac:dyDescent="0.15">
      <c r="A45" s="6"/>
      <c r="B45" s="6"/>
      <c r="C45" s="6"/>
      <c r="D45" s="6"/>
    </row>
    <row r="46" spans="1:4" x14ac:dyDescent="0.15">
      <c r="A46" s="6"/>
      <c r="B46" s="6"/>
      <c r="C46" s="6"/>
      <c r="D46" s="6"/>
    </row>
    <row r="47" spans="1:4" x14ac:dyDescent="0.15">
      <c r="A47" s="6"/>
      <c r="B47" s="6"/>
      <c r="C47" s="6"/>
      <c r="D47" s="6"/>
    </row>
    <row r="48" spans="1:4" x14ac:dyDescent="0.15">
      <c r="A48" s="6"/>
      <c r="B48" s="6"/>
      <c r="C48" s="6"/>
      <c r="D48" s="6"/>
    </row>
    <row r="49" spans="1:4" x14ac:dyDescent="0.15">
      <c r="A49" s="6"/>
      <c r="B49" s="6"/>
      <c r="C49" s="6"/>
      <c r="D49" s="6"/>
    </row>
    <row r="50" spans="1:4" x14ac:dyDescent="0.15">
      <c r="A50" s="6">
        <v>1</v>
      </c>
      <c r="B50" s="6" t="s">
        <v>177</v>
      </c>
      <c r="C50" s="6">
        <v>1</v>
      </c>
      <c r="D50" s="6"/>
    </row>
    <row r="51" spans="1:4" x14ac:dyDescent="0.15">
      <c r="A51" s="6">
        <v>2</v>
      </c>
      <c r="B51" s="6" t="s">
        <v>132</v>
      </c>
      <c r="C51" s="6">
        <v>1.2744149076338016</v>
      </c>
      <c r="D51" s="6"/>
    </row>
    <row r="52" spans="1:4" x14ac:dyDescent="0.15">
      <c r="A52" s="6">
        <v>3</v>
      </c>
      <c r="B52" s="6" t="s">
        <v>178</v>
      </c>
      <c r="C52" s="6">
        <v>6.244191657117628E-2</v>
      </c>
      <c r="D52" s="6"/>
    </row>
    <row r="53" spans="1:4" x14ac:dyDescent="0.15">
      <c r="A53" s="6"/>
      <c r="B53" s="6"/>
      <c r="C53" s="6"/>
      <c r="D53" s="6"/>
    </row>
    <row r="54" spans="1:4" x14ac:dyDescent="0.15">
      <c r="A54" s="6"/>
      <c r="B54" s="6"/>
      <c r="C54" s="6"/>
      <c r="D54" s="6"/>
    </row>
  </sheetData>
  <pageMargins left="0.7" right="0.7" top="0.75" bottom="0.75" header="0.3" footer="0.3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61C9-898E-314C-B793-1D84A55F29AA}">
  <dimension ref="A1:E53"/>
  <sheetViews>
    <sheetView workbookViewId="0">
      <selection activeCell="F10" sqref="F10"/>
    </sheetView>
  </sheetViews>
  <sheetFormatPr baseColWidth="10" defaultRowHeight="13" x14ac:dyDescent="0.15"/>
  <cols>
    <col min="1" max="16384" width="10.83203125" style="2"/>
  </cols>
  <sheetData>
    <row r="1" spans="1:5" x14ac:dyDescent="0.15">
      <c r="A1" s="13" t="s">
        <v>189</v>
      </c>
    </row>
    <row r="2" spans="1:5" ht="15" x14ac:dyDescent="0.15">
      <c r="A2" s="22" t="s">
        <v>23</v>
      </c>
      <c r="B2" s="22">
        <v>20.309080000000002</v>
      </c>
      <c r="C2" s="22">
        <v>19.318660000000001</v>
      </c>
      <c r="D2" s="22">
        <v>20.420030000000001</v>
      </c>
      <c r="E2" s="22"/>
    </row>
    <row r="3" spans="1:5" ht="15" x14ac:dyDescent="0.15">
      <c r="A3" s="22"/>
      <c r="B3" s="22">
        <v>20.24851</v>
      </c>
      <c r="C3" s="22">
        <v>19.334050000000001</v>
      </c>
      <c r="D3" s="22">
        <v>20.590009999999999</v>
      </c>
      <c r="E3" s="22"/>
    </row>
    <row r="4" spans="1:5" ht="15" x14ac:dyDescent="0.15">
      <c r="A4" s="22"/>
      <c r="B4" s="22">
        <v>20.30611</v>
      </c>
      <c r="C4" s="22">
        <v>19.453959999999999</v>
      </c>
      <c r="D4" s="22">
        <v>20.581420000000001</v>
      </c>
      <c r="E4" s="22"/>
    </row>
    <row r="5" spans="1:5" ht="15" x14ac:dyDescent="0.15">
      <c r="A5" s="22"/>
      <c r="B5" s="22">
        <v>20.286999999999999</v>
      </c>
      <c r="C5" s="22">
        <v>19.367999999999999</v>
      </c>
      <c r="D5" s="22">
        <v>20.53</v>
      </c>
      <c r="E5" s="22"/>
    </row>
    <row r="6" spans="1:5" ht="15" x14ac:dyDescent="0.15">
      <c r="A6" s="22"/>
      <c r="B6" s="22">
        <v>20.286999999999999</v>
      </c>
      <c r="C6" s="22">
        <v>19.367999999999999</v>
      </c>
      <c r="D6" s="22">
        <v>20.53</v>
      </c>
      <c r="E6" s="22"/>
    </row>
    <row r="7" spans="1:5" ht="15" x14ac:dyDescent="0.15">
      <c r="A7" s="22"/>
      <c r="B7" s="22">
        <v>20.28754</v>
      </c>
      <c r="C7" s="22">
        <v>19.36853</v>
      </c>
      <c r="D7" s="22">
        <v>20.530290000000001</v>
      </c>
      <c r="E7" s="22"/>
    </row>
    <row r="8" spans="1:5" ht="15" x14ac:dyDescent="0.15">
      <c r="A8" s="22"/>
      <c r="B8" s="22"/>
      <c r="C8" s="22"/>
      <c r="D8" s="22"/>
      <c r="E8" s="22"/>
    </row>
    <row r="9" spans="1:5" ht="15" x14ac:dyDescent="0.15">
      <c r="A9" s="22" t="s">
        <v>180</v>
      </c>
      <c r="B9" s="22">
        <v>23.497260000000001</v>
      </c>
      <c r="C9" s="22">
        <v>22.31672</v>
      </c>
      <c r="D9" s="22">
        <v>25.884499999999999</v>
      </c>
      <c r="E9" s="22"/>
    </row>
    <row r="10" spans="1:5" ht="15" x14ac:dyDescent="0.15">
      <c r="A10" s="22"/>
      <c r="B10" s="22">
        <v>23.51707</v>
      </c>
      <c r="C10" s="22">
        <v>22.274509999999999</v>
      </c>
      <c r="D10" s="22">
        <v>25.86459</v>
      </c>
      <c r="E10" s="22"/>
    </row>
    <row r="11" spans="1:5" ht="15" x14ac:dyDescent="0.15">
      <c r="A11" s="22"/>
      <c r="B11" s="22">
        <v>23.443729999999999</v>
      </c>
      <c r="C11" s="22">
        <v>22.29372</v>
      </c>
      <c r="D11" s="22">
        <v>25.87884</v>
      </c>
      <c r="E11" s="22"/>
    </row>
    <row r="12" spans="1:5" ht="15" x14ac:dyDescent="0.15">
      <c r="A12" s="22"/>
      <c r="B12" s="22">
        <v>23.486000000000001</v>
      </c>
      <c r="C12" s="22">
        <v>22.294</v>
      </c>
      <c r="D12" s="22">
        <v>25.876000000000001</v>
      </c>
      <c r="E12" s="22"/>
    </row>
    <row r="13" spans="1:5" ht="15" x14ac:dyDescent="0.15">
      <c r="A13" s="22"/>
      <c r="B13" s="22">
        <v>23.486000000000001</v>
      </c>
      <c r="C13" s="22">
        <v>22.294</v>
      </c>
      <c r="D13" s="22">
        <v>25.876000000000001</v>
      </c>
      <c r="E13" s="22"/>
    </row>
    <row r="14" spans="1:5" ht="15" x14ac:dyDescent="0.15">
      <c r="A14" s="22"/>
      <c r="B14" s="22">
        <v>23.48601</v>
      </c>
      <c r="C14" s="22">
        <v>22.294589999999999</v>
      </c>
      <c r="D14" s="22">
        <v>25.875979999999998</v>
      </c>
      <c r="E14" s="22"/>
    </row>
    <row r="15" spans="1:5" ht="15" x14ac:dyDescent="0.15">
      <c r="A15" s="22"/>
      <c r="B15" s="22"/>
      <c r="C15" s="22"/>
      <c r="D15" s="22"/>
      <c r="E15" s="22"/>
    </row>
    <row r="16" spans="1:5" ht="15" x14ac:dyDescent="0.15">
      <c r="A16" s="22"/>
      <c r="B16" s="22">
        <v>3.1984710000000001</v>
      </c>
      <c r="C16" s="22">
        <v>2.926056</v>
      </c>
      <c r="D16" s="22">
        <v>5.3456919999999997</v>
      </c>
      <c r="E16" s="22"/>
    </row>
    <row r="17" spans="1:5" ht="15" x14ac:dyDescent="0.15">
      <c r="A17" s="22"/>
      <c r="B17" s="22"/>
      <c r="C17" s="22"/>
      <c r="D17" s="22"/>
      <c r="E17" s="22"/>
    </row>
    <row r="18" spans="1:5" ht="15" x14ac:dyDescent="0.15">
      <c r="A18" s="22"/>
      <c r="B18" s="22">
        <v>0.108934</v>
      </c>
      <c r="C18" s="22">
        <v>0.131574</v>
      </c>
      <c r="D18" s="22">
        <v>2.4591999999999999E-2</v>
      </c>
      <c r="E18" s="22"/>
    </row>
    <row r="19" spans="1:5" ht="15" x14ac:dyDescent="0.15">
      <c r="A19" s="22"/>
      <c r="B19" s="22"/>
      <c r="C19" s="22"/>
      <c r="D19" s="22"/>
      <c r="E19" s="22"/>
    </row>
    <row r="20" spans="1:5" ht="15" x14ac:dyDescent="0.15">
      <c r="A20" s="22"/>
      <c r="B20" s="22">
        <v>1</v>
      </c>
      <c r="C20" s="22">
        <v>1.2078279999999999</v>
      </c>
      <c r="D20" s="22">
        <v>0.225747</v>
      </c>
      <c r="E20" s="22"/>
    </row>
    <row r="21" spans="1:5" ht="15" x14ac:dyDescent="0.15">
      <c r="A21" s="22"/>
      <c r="B21" s="22"/>
      <c r="C21" s="22"/>
      <c r="D21" s="22"/>
      <c r="E21" s="22"/>
    </row>
    <row r="22" spans="1:5" ht="15" x14ac:dyDescent="0.15">
      <c r="A22" s="22"/>
      <c r="B22" s="22" t="s">
        <v>181</v>
      </c>
      <c r="C22" s="22"/>
      <c r="D22" s="22" t="s">
        <v>182</v>
      </c>
      <c r="E22" s="22"/>
    </row>
    <row r="23" spans="1:5" ht="15" x14ac:dyDescent="0.15">
      <c r="A23" s="22"/>
      <c r="B23" s="22"/>
      <c r="C23" s="22"/>
      <c r="D23" s="22"/>
      <c r="E23" s="22"/>
    </row>
    <row r="24" spans="1:5" ht="15" x14ac:dyDescent="0.15">
      <c r="A24" s="22"/>
      <c r="B24" s="22">
        <v>3.1881750000000002</v>
      </c>
      <c r="C24" s="22">
        <v>2.9980540000000002</v>
      </c>
      <c r="D24" s="22">
        <v>5.464467</v>
      </c>
      <c r="E24" s="22"/>
    </row>
    <row r="25" spans="1:5" ht="15" x14ac:dyDescent="0.15">
      <c r="A25" s="22"/>
      <c r="B25" s="22">
        <v>3.268551</v>
      </c>
      <c r="C25" s="22">
        <v>2.9404620000000001</v>
      </c>
      <c r="D25" s="22">
        <v>5.2745730000000002</v>
      </c>
      <c r="E25" s="22"/>
    </row>
    <row r="26" spans="1:5" ht="15" x14ac:dyDescent="0.15">
      <c r="A26" s="22"/>
      <c r="B26" s="22">
        <v>3.137629</v>
      </c>
      <c r="C26" s="22">
        <v>2.8397619999999999</v>
      </c>
      <c r="D26" s="22">
        <v>5.2974209999999999</v>
      </c>
      <c r="E26" s="22"/>
    </row>
    <row r="27" spans="1:5" ht="15" x14ac:dyDescent="0.15">
      <c r="A27" s="22"/>
      <c r="B27" s="22">
        <v>3.1989999999999998</v>
      </c>
      <c r="C27" s="22">
        <v>2.9260000000000002</v>
      </c>
      <c r="D27" s="22">
        <v>5.3460000000000001</v>
      </c>
      <c r="E27" s="22"/>
    </row>
    <row r="28" spans="1:5" ht="15" x14ac:dyDescent="0.15">
      <c r="A28" s="22"/>
      <c r="B28" s="22">
        <v>3.1989999999999998</v>
      </c>
      <c r="C28" s="22">
        <v>2.9260000000000002</v>
      </c>
      <c r="D28" s="22">
        <v>5.3460000000000001</v>
      </c>
      <c r="E28" s="22"/>
    </row>
    <row r="29" spans="1:5" ht="15" x14ac:dyDescent="0.15">
      <c r="A29" s="22" t="s">
        <v>183</v>
      </c>
      <c r="B29" s="22">
        <v>0.10971400000000001</v>
      </c>
      <c r="C29" s="22">
        <v>0.125169</v>
      </c>
      <c r="D29" s="22">
        <v>2.2648000000000001E-2</v>
      </c>
      <c r="E29" s="22"/>
    </row>
    <row r="30" spans="1:5" ht="15" x14ac:dyDescent="0.15">
      <c r="A30" s="22"/>
      <c r="B30" s="22">
        <v>0.103769</v>
      </c>
      <c r="C30" s="22">
        <v>0.13026699999999999</v>
      </c>
      <c r="D30" s="22">
        <v>2.5833999999999999E-2</v>
      </c>
      <c r="E30" s="22"/>
    </row>
    <row r="31" spans="1:5" ht="15" x14ac:dyDescent="0.15">
      <c r="A31" s="22"/>
      <c r="B31" s="22">
        <v>0.113626</v>
      </c>
      <c r="C31" s="22">
        <v>0.139684</v>
      </c>
      <c r="D31" s="22">
        <v>2.5427999999999999E-2</v>
      </c>
      <c r="E31" s="22"/>
    </row>
    <row r="32" spans="1:5" ht="15" x14ac:dyDescent="0.15">
      <c r="A32" s="22"/>
      <c r="B32" s="22">
        <v>0.108894</v>
      </c>
      <c r="C32" s="22">
        <v>0.131579</v>
      </c>
      <c r="D32" s="22">
        <v>2.4586E-2</v>
      </c>
      <c r="E32" s="22"/>
    </row>
    <row r="33" spans="1:5" ht="15" x14ac:dyDescent="0.15">
      <c r="A33" s="22"/>
      <c r="B33" s="22">
        <v>0.108894</v>
      </c>
      <c r="C33" s="22">
        <v>0.131579</v>
      </c>
      <c r="D33" s="22">
        <v>2.4586E-2</v>
      </c>
      <c r="E33" s="22"/>
    </row>
    <row r="34" spans="1:5" ht="15" x14ac:dyDescent="0.15">
      <c r="A34" s="22" t="s">
        <v>184</v>
      </c>
      <c r="B34" s="22"/>
      <c r="C34" s="22"/>
      <c r="D34" s="22"/>
      <c r="E34" s="22"/>
    </row>
    <row r="35" spans="1:5" ht="15" x14ac:dyDescent="0.15">
      <c r="A35" s="22">
        <v>0.10897999999999999</v>
      </c>
      <c r="B35" s="22">
        <v>1.006742</v>
      </c>
      <c r="C35" s="22">
        <v>1.14855</v>
      </c>
      <c r="D35" s="22">
        <v>0.207819</v>
      </c>
      <c r="E35" s="22"/>
    </row>
    <row r="36" spans="1:5" ht="15" x14ac:dyDescent="0.15">
      <c r="A36" s="22" t="s">
        <v>137</v>
      </c>
      <c r="B36" s="22">
        <v>0.95218800000000003</v>
      </c>
      <c r="C36" s="22">
        <v>1.1953279999999999</v>
      </c>
      <c r="D36" s="22">
        <v>0.23705499999999999</v>
      </c>
      <c r="E36" s="22"/>
    </row>
    <row r="37" spans="1:5" ht="15" x14ac:dyDescent="0.15">
      <c r="A37" s="22"/>
      <c r="B37" s="22">
        <v>1.0426390000000001</v>
      </c>
      <c r="C37" s="22">
        <v>1.2817419999999999</v>
      </c>
      <c r="D37" s="22">
        <v>0.23333100000000001</v>
      </c>
      <c r="E37" s="22"/>
    </row>
    <row r="38" spans="1:5" ht="15" x14ac:dyDescent="0.15">
      <c r="A38" s="22"/>
      <c r="B38" s="22">
        <v>0.99921599999999999</v>
      </c>
      <c r="C38" s="22">
        <v>1.2073700000000001</v>
      </c>
      <c r="D38" s="22">
        <v>0.225605</v>
      </c>
      <c r="E38" s="22"/>
    </row>
    <row r="39" spans="1:5" ht="15" x14ac:dyDescent="0.15">
      <c r="A39" s="22"/>
      <c r="B39" s="22">
        <v>0.99921599999999999</v>
      </c>
      <c r="C39" s="22">
        <v>1.2073700000000001</v>
      </c>
      <c r="D39" s="22">
        <v>0.225605</v>
      </c>
      <c r="E39" s="22"/>
    </row>
    <row r="40" spans="1:5" ht="15" x14ac:dyDescent="0.15">
      <c r="A40" s="22"/>
      <c r="B40" s="22">
        <v>1</v>
      </c>
      <c r="C40" s="22">
        <v>1.208072</v>
      </c>
      <c r="D40" s="22">
        <v>0.225883</v>
      </c>
      <c r="E40" s="22"/>
    </row>
    <row r="41" spans="1:5" ht="15" x14ac:dyDescent="0.15">
      <c r="A41" s="22" t="s">
        <v>185</v>
      </c>
      <c r="B41" s="22">
        <v>3.2212999999999999E-2</v>
      </c>
      <c r="C41" s="22">
        <v>4.7785000000000001E-2</v>
      </c>
      <c r="D41" s="22">
        <v>1.1254999999999999E-2</v>
      </c>
      <c r="E41" s="22"/>
    </row>
    <row r="42" spans="1:5" ht="15" x14ac:dyDescent="0.15">
      <c r="A42" s="22"/>
      <c r="B42" s="22"/>
      <c r="C42" s="22"/>
      <c r="D42" s="22"/>
      <c r="E42" s="22"/>
    </row>
    <row r="43" spans="1:5" ht="15" x14ac:dyDescent="0.15">
      <c r="A43" s="22" t="s">
        <v>186</v>
      </c>
      <c r="B43" s="22" t="s">
        <v>187</v>
      </c>
      <c r="C43" s="22" t="s">
        <v>188</v>
      </c>
      <c r="D43" s="22" t="s">
        <v>18</v>
      </c>
      <c r="E43" s="22"/>
    </row>
    <row r="44" spans="1:5" ht="15" x14ac:dyDescent="0.15">
      <c r="A44" s="22"/>
      <c r="B44" s="22"/>
      <c r="C44" s="22"/>
      <c r="D44" s="22"/>
      <c r="E44" s="22"/>
    </row>
    <row r="45" spans="1:5" ht="15" x14ac:dyDescent="0.15">
      <c r="A45" s="22"/>
      <c r="B45" s="22"/>
      <c r="C45" s="22"/>
      <c r="D45" s="22"/>
      <c r="E45" s="22"/>
    </row>
    <row r="46" spans="1:5" ht="15" x14ac:dyDescent="0.15">
      <c r="A46" s="22"/>
      <c r="B46" s="22"/>
      <c r="C46" s="22"/>
      <c r="D46" s="22"/>
      <c r="E46" s="22"/>
    </row>
    <row r="47" spans="1:5" ht="15" x14ac:dyDescent="0.15">
      <c r="A47" s="22"/>
      <c r="B47" s="22"/>
      <c r="C47" s="22"/>
      <c r="D47" s="22"/>
      <c r="E47" s="22"/>
    </row>
    <row r="48" spans="1:5" ht="15" x14ac:dyDescent="0.15">
      <c r="A48" s="22"/>
      <c r="B48" s="22"/>
      <c r="C48" s="22"/>
      <c r="D48" s="22"/>
      <c r="E48" s="22"/>
    </row>
    <row r="49" spans="1:5" ht="15" x14ac:dyDescent="0.15">
      <c r="A49" s="22"/>
      <c r="B49" s="22"/>
      <c r="C49" s="22"/>
      <c r="D49" s="22"/>
      <c r="E49" s="22"/>
    </row>
    <row r="50" spans="1:5" ht="15" x14ac:dyDescent="0.15">
      <c r="A50" s="22" t="s">
        <v>137</v>
      </c>
      <c r="B50" s="22" t="s">
        <v>187</v>
      </c>
      <c r="C50" s="22">
        <v>1</v>
      </c>
      <c r="D50" s="22"/>
      <c r="E50" s="22"/>
    </row>
    <row r="51" spans="1:5" ht="15" x14ac:dyDescent="0.15">
      <c r="A51" s="22" t="s">
        <v>137</v>
      </c>
      <c r="B51" s="22" t="s">
        <v>132</v>
      </c>
      <c r="C51" s="22">
        <v>1.208072</v>
      </c>
      <c r="D51" s="22"/>
      <c r="E51" s="22"/>
    </row>
    <row r="52" spans="1:5" ht="15" x14ac:dyDescent="0.15">
      <c r="A52" s="22" t="s">
        <v>137</v>
      </c>
      <c r="B52" s="22" t="s">
        <v>18</v>
      </c>
      <c r="C52" s="22">
        <v>0.225883</v>
      </c>
      <c r="D52" s="22"/>
      <c r="E52" s="22"/>
    </row>
    <row r="53" spans="1:5" ht="15" x14ac:dyDescent="0.15">
      <c r="A53" s="22"/>
      <c r="B53" s="22"/>
      <c r="C53" s="22"/>
      <c r="D53" s="22"/>
      <c r="E53" s="22"/>
    </row>
  </sheetData>
  <pageMargins left="0.7" right="0.7" top="0.75" bottom="0.75" header="0.3" footer="0.3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E3DB-B7CC-8C4A-AA5A-6EDAFF52875F}">
  <dimension ref="A1:D49"/>
  <sheetViews>
    <sheetView workbookViewId="0">
      <selection activeCell="L41" sqref="L41"/>
    </sheetView>
  </sheetViews>
  <sheetFormatPr baseColWidth="10" defaultRowHeight="13" x14ac:dyDescent="0.15"/>
  <cols>
    <col min="1" max="16384" width="10.83203125" style="2"/>
  </cols>
  <sheetData>
    <row r="1" spans="1:4" x14ac:dyDescent="0.15">
      <c r="A1" s="4" t="s">
        <v>192</v>
      </c>
    </row>
    <row r="2" spans="1:4" x14ac:dyDescent="0.15">
      <c r="A2" s="6" t="s">
        <v>168</v>
      </c>
      <c r="B2" s="6">
        <v>18.582952790360899</v>
      </c>
      <c r="C2" s="6">
        <v>18.3279208981888</v>
      </c>
      <c r="D2" s="6"/>
    </row>
    <row r="3" spans="1:4" x14ac:dyDescent="0.15">
      <c r="A3" s="6"/>
      <c r="B3" s="6">
        <v>18.1733996846684</v>
      </c>
      <c r="C3" s="6">
        <v>18.298072155829502</v>
      </c>
      <c r="D3" s="6"/>
    </row>
    <row r="4" spans="1:4" x14ac:dyDescent="0.15">
      <c r="A4" s="6"/>
      <c r="B4" s="6">
        <v>18.368180706606601</v>
      </c>
      <c r="C4" s="6">
        <v>18.112452145350701</v>
      </c>
      <c r="D4" s="6"/>
    </row>
    <row r="5" spans="1:4" x14ac:dyDescent="0.15">
      <c r="A5" s="6"/>
      <c r="B5" s="6">
        <v>18.636200662438299</v>
      </c>
      <c r="C5" s="6">
        <v>18.235273764940999</v>
      </c>
      <c r="D5" s="6"/>
    </row>
    <row r="6" spans="1:4" x14ac:dyDescent="0.15">
      <c r="A6" s="6"/>
      <c r="B6" s="6">
        <v>18.440000000000001</v>
      </c>
      <c r="C6" s="6">
        <v>18.242999999999999</v>
      </c>
      <c r="D6" s="6"/>
    </row>
    <row r="7" spans="1:4" x14ac:dyDescent="0.15">
      <c r="A7" s="6"/>
      <c r="B7" s="6">
        <f>AVERAGE(B2:B6)</f>
        <v>18.440146768814838</v>
      </c>
      <c r="C7" s="6">
        <f>AVERAGE(C2:C6)</f>
        <v>18.243343792861999</v>
      </c>
      <c r="D7" s="6"/>
    </row>
    <row r="8" spans="1:4" x14ac:dyDescent="0.15">
      <c r="A8" s="6"/>
      <c r="B8" s="6"/>
      <c r="C8" s="6"/>
      <c r="D8" s="6"/>
    </row>
    <row r="9" spans="1:4" x14ac:dyDescent="0.15">
      <c r="A9" s="6" t="s">
        <v>191</v>
      </c>
      <c r="B9" s="6">
        <v>19.5732514233889</v>
      </c>
      <c r="C9" s="6">
        <v>21.478263194229701</v>
      </c>
      <c r="D9" s="6"/>
    </row>
    <row r="10" spans="1:4" x14ac:dyDescent="0.15">
      <c r="A10" s="6"/>
      <c r="B10" s="6">
        <v>19.384913182184299</v>
      </c>
      <c r="C10" s="6">
        <v>21.607465798636198</v>
      </c>
      <c r="D10" s="6"/>
    </row>
    <row r="11" spans="1:4" x14ac:dyDescent="0.15">
      <c r="A11" s="6"/>
      <c r="B11" s="6">
        <v>19.4473537631795</v>
      </c>
      <c r="C11" s="6">
        <v>21.6027950694372</v>
      </c>
      <c r="D11" s="6"/>
    </row>
    <row r="12" spans="1:4" x14ac:dyDescent="0.15">
      <c r="A12" s="6"/>
      <c r="B12" s="6">
        <v>19.611533487534501</v>
      </c>
      <c r="C12" s="6">
        <v>21.6296341812862</v>
      </c>
      <c r="D12" s="6"/>
    </row>
    <row r="13" spans="1:4" x14ac:dyDescent="0.15">
      <c r="A13" s="6"/>
      <c r="B13" s="6">
        <v>19.504000000000001</v>
      </c>
      <c r="C13" s="6">
        <v>21.579000000000001</v>
      </c>
      <c r="D13" s="6"/>
    </row>
    <row r="14" spans="1:4" x14ac:dyDescent="0.15">
      <c r="A14" s="6"/>
      <c r="B14" s="6">
        <f>AVERAGE(B9:B13)</f>
        <v>19.50421037125744</v>
      </c>
      <c r="C14" s="6">
        <f>AVERAGE(C9:C13)</f>
        <v>21.579431648717861</v>
      </c>
      <c r="D14" s="6" t="s">
        <v>174</v>
      </c>
    </row>
    <row r="15" spans="1:4" x14ac:dyDescent="0.15">
      <c r="A15" s="6"/>
      <c r="B15" s="6"/>
      <c r="C15" s="6"/>
      <c r="D15" s="6"/>
    </row>
    <row r="16" spans="1:4" x14ac:dyDescent="0.15">
      <c r="A16" s="6"/>
      <c r="B16" s="6">
        <f>B14-B7</f>
        <v>1.0640636024426016</v>
      </c>
      <c r="C16" s="6">
        <f>C14-C7</f>
        <v>3.3360878558558618</v>
      </c>
      <c r="D16" s="6"/>
    </row>
    <row r="17" spans="1:4" x14ac:dyDescent="0.15">
      <c r="A17" s="6"/>
      <c r="B17" s="6"/>
      <c r="C17" s="6"/>
      <c r="D17" s="6"/>
    </row>
    <row r="18" spans="1:4" x14ac:dyDescent="0.15">
      <c r="A18" s="6"/>
      <c r="B18" s="6">
        <f>POWER(2,-B16)</f>
        <v>0.47828299306705269</v>
      </c>
      <c r="C18" s="6">
        <f>POWER(2,-C16)</f>
        <v>9.9023320954989016E-2</v>
      </c>
      <c r="D18" s="6"/>
    </row>
    <row r="19" spans="1:4" x14ac:dyDescent="0.15">
      <c r="A19" s="6"/>
      <c r="B19" s="6"/>
      <c r="C19" s="6"/>
      <c r="D19" s="6"/>
    </row>
    <row r="20" spans="1:4" x14ac:dyDescent="0.15">
      <c r="A20" s="6"/>
      <c r="B20" s="6">
        <f>B18/$B$18</f>
        <v>1</v>
      </c>
      <c r="C20" s="6">
        <f>C18/$B$18</f>
        <v>0.20703918473033911</v>
      </c>
      <c r="D20" s="6"/>
    </row>
    <row r="21" spans="1:4" x14ac:dyDescent="0.15">
      <c r="A21" s="6"/>
      <c r="B21" s="6"/>
      <c r="C21" s="6"/>
      <c r="D21" s="6"/>
    </row>
    <row r="22" spans="1:4" x14ac:dyDescent="0.15">
      <c r="A22" s="6"/>
      <c r="B22" s="6" t="s">
        <v>170</v>
      </c>
      <c r="C22" s="6"/>
      <c r="D22" s="6"/>
    </row>
    <row r="23" spans="1:4" x14ac:dyDescent="0.15">
      <c r="A23" s="6"/>
      <c r="B23" s="6"/>
      <c r="C23" s="6"/>
      <c r="D23" s="6"/>
    </row>
    <row r="24" spans="1:4" x14ac:dyDescent="0.15">
      <c r="A24" s="6"/>
      <c r="B24" s="6">
        <f>B9-B2</f>
        <v>0.99029863302800081</v>
      </c>
      <c r="C24" s="6">
        <f>C9-C2</f>
        <v>3.1503422960409004</v>
      </c>
      <c r="D24" s="6"/>
    </row>
    <row r="25" spans="1:4" x14ac:dyDescent="0.15">
      <c r="A25" s="6"/>
      <c r="B25" s="6">
        <f>B10-B3</f>
        <v>1.2115134975158988</v>
      </c>
      <c r="C25" s="6">
        <f>C10-C3</f>
        <v>3.3093936428066968</v>
      </c>
      <c r="D25" s="6"/>
    </row>
    <row r="26" spans="1:4" x14ac:dyDescent="0.15">
      <c r="A26" s="6"/>
      <c r="B26" s="6">
        <f>B11-B4</f>
        <v>1.0791730565728983</v>
      </c>
      <c r="C26" s="6">
        <f>C11-C4</f>
        <v>3.490342924086498</v>
      </c>
      <c r="D26" s="6"/>
    </row>
    <row r="27" spans="1:4" x14ac:dyDescent="0.15">
      <c r="A27" s="6"/>
      <c r="B27" s="6">
        <f>B12-B5</f>
        <v>0.97533282509620278</v>
      </c>
      <c r="C27" s="6">
        <f>C12-C5</f>
        <v>3.3943604163452008</v>
      </c>
      <c r="D27" s="6"/>
    </row>
    <row r="28" spans="1:4" x14ac:dyDescent="0.15">
      <c r="A28" s="6"/>
      <c r="B28" s="6">
        <f>B13-B6</f>
        <v>1.0640000000000001</v>
      </c>
      <c r="C28" s="6">
        <f>C13-C6</f>
        <v>3.3360000000000021</v>
      </c>
      <c r="D28" s="6"/>
    </row>
    <row r="29" spans="1:4" x14ac:dyDescent="0.15">
      <c r="A29" s="6" t="s">
        <v>172</v>
      </c>
      <c r="B29" s="6">
        <f>POWER(2,-B24)</f>
        <v>0.50337356760558405</v>
      </c>
      <c r="C29" s="6">
        <f>POWER(2,-C24)</f>
        <v>0.11262958198838838</v>
      </c>
      <c r="D29" s="6"/>
    </row>
    <row r="30" spans="1:4" x14ac:dyDescent="0.15">
      <c r="A30" s="6"/>
      <c r="B30" s="6">
        <f>POWER(2,-B25)</f>
        <v>0.43181537057798702</v>
      </c>
      <c r="C30" s="6">
        <f>POWER(2,-C25)</f>
        <v>0.10087260722471243</v>
      </c>
      <c r="D30" s="6"/>
    </row>
    <row r="31" spans="1:4" x14ac:dyDescent="0.15">
      <c r="A31" s="6"/>
      <c r="B31" s="6">
        <f>POWER(2,-B26)</f>
        <v>0.47330003813386395</v>
      </c>
      <c r="C31" s="6">
        <f>POWER(2,-C26)</f>
        <v>8.8981983972369477E-2</v>
      </c>
      <c r="D31" s="6"/>
    </row>
    <row r="32" spans="1:4" x14ac:dyDescent="0.15">
      <c r="A32" s="6"/>
      <c r="B32" s="6">
        <f>POWER(2,-B27)</f>
        <v>0.50862249494528233</v>
      </c>
      <c r="C32" s="6">
        <f>POWER(2,-C27)</f>
        <v>9.5103324472309472E-2</v>
      </c>
      <c r="D32" s="6"/>
    </row>
    <row r="33" spans="1:4" x14ac:dyDescent="0.15">
      <c r="A33" s="6"/>
      <c r="B33" s="6">
        <f>POWER(2,-B28)</f>
        <v>0.47830407904593719</v>
      </c>
      <c r="C33" s="6">
        <f>POWER(2,-C28)</f>
        <v>9.9029351365620993E-2</v>
      </c>
      <c r="D33" s="6"/>
    </row>
    <row r="34" spans="1:4" x14ac:dyDescent="0.15">
      <c r="A34" s="6" t="s">
        <v>173</v>
      </c>
      <c r="B34" s="6"/>
      <c r="C34" s="6"/>
      <c r="D34" s="6"/>
    </row>
    <row r="35" spans="1:4" x14ac:dyDescent="0.15">
      <c r="A35" s="6">
        <f>AVERAGE(B29:B33)</f>
        <v>0.47908311006173088</v>
      </c>
      <c r="B35" s="6">
        <f>B29/$A$35</f>
        <v>1.0507019701461053</v>
      </c>
      <c r="C35" s="6">
        <f>C29/$A$35</f>
        <v>0.23509403613472371</v>
      </c>
      <c r="D35" s="6"/>
    </row>
    <row r="36" spans="1:4" x14ac:dyDescent="0.15">
      <c r="A36" s="6" t="s">
        <v>174</v>
      </c>
      <c r="B36" s="6">
        <f>B30/$A$35</f>
        <v>0.90133707807471375</v>
      </c>
      <c r="C36" s="6">
        <f>C30/$A$35</f>
        <v>0.21055346161486424</v>
      </c>
      <c r="D36" s="6"/>
    </row>
    <row r="37" spans="1:4" x14ac:dyDescent="0.15">
      <c r="A37" s="6"/>
      <c r="B37" s="6">
        <f>B31/$A$35</f>
        <v>0.98792887537379104</v>
      </c>
      <c r="C37" s="6">
        <f>C31/$A$35</f>
        <v>0.18573391986393334</v>
      </c>
      <c r="D37" s="6"/>
    </row>
    <row r="38" spans="1:4" x14ac:dyDescent="0.15">
      <c r="A38" s="6"/>
      <c r="B38" s="6">
        <f>B32/$A$35</f>
        <v>1.0616581638199378</v>
      </c>
      <c r="C38" s="6">
        <f>C32/$A$35</f>
        <v>0.19851111941737043</v>
      </c>
      <c r="D38" s="6"/>
    </row>
    <row r="39" spans="1:4" x14ac:dyDescent="0.15">
      <c r="A39" s="6"/>
      <c r="B39" s="6">
        <f>B33/$A$35</f>
        <v>0.99837391258545238</v>
      </c>
      <c r="C39" s="6">
        <f>C33/$A$35</f>
        <v>0.20670599586126268</v>
      </c>
      <c r="D39" s="6"/>
    </row>
    <row r="40" spans="1:4" x14ac:dyDescent="0.15">
      <c r="A40" s="6"/>
      <c r="B40" s="6">
        <f>AVERAGE(B35:B39)</f>
        <v>1</v>
      </c>
      <c r="C40" s="6">
        <f>AVERAGE(C35:C39)</f>
        <v>0.20731970657843085</v>
      </c>
      <c r="D40" s="6"/>
    </row>
    <row r="41" spans="1:4" x14ac:dyDescent="0.15">
      <c r="A41" s="6" t="s">
        <v>175</v>
      </c>
      <c r="B41" s="6">
        <f>STDEV(B35:B39)</f>
        <v>6.3747837836273316E-2</v>
      </c>
      <c r="C41" s="6">
        <f>STDEV(C35:C39)</f>
        <v>1.8205662516366742E-2</v>
      </c>
      <c r="D41" s="6"/>
    </row>
    <row r="42" spans="1:4" x14ac:dyDescent="0.15">
      <c r="A42" s="6"/>
      <c r="B42" s="6"/>
      <c r="C42" s="6"/>
      <c r="D42" s="6"/>
    </row>
    <row r="43" spans="1:4" x14ac:dyDescent="0.15">
      <c r="A43" s="6" t="s">
        <v>176</v>
      </c>
      <c r="B43" s="6" t="s">
        <v>159</v>
      </c>
      <c r="C43" s="6" t="s">
        <v>190</v>
      </c>
      <c r="D43" s="6"/>
    </row>
    <row r="44" spans="1:4" x14ac:dyDescent="0.15">
      <c r="A44" s="6"/>
      <c r="B44" s="6"/>
      <c r="C44" s="6"/>
      <c r="D44" s="6"/>
    </row>
    <row r="45" spans="1:4" x14ac:dyDescent="0.15">
      <c r="A45" s="6"/>
      <c r="B45" s="6"/>
      <c r="C45" s="6"/>
      <c r="D45" s="6"/>
    </row>
    <row r="46" spans="1:4" x14ac:dyDescent="0.15">
      <c r="A46" s="6"/>
      <c r="B46" s="6"/>
      <c r="C46" s="6"/>
      <c r="D46" s="6"/>
    </row>
    <row r="47" spans="1:4" x14ac:dyDescent="0.15">
      <c r="A47" s="6"/>
      <c r="B47" s="6"/>
      <c r="C47" s="6"/>
      <c r="D47" s="6"/>
    </row>
    <row r="48" spans="1:4" x14ac:dyDescent="0.15">
      <c r="A48" s="6"/>
      <c r="B48" s="6"/>
      <c r="C48" s="6"/>
      <c r="D48" s="6"/>
    </row>
    <row r="49" spans="1:4" x14ac:dyDescent="0.15">
      <c r="A49" s="6"/>
      <c r="B49" s="6"/>
      <c r="C49" s="6"/>
      <c r="D49" s="6"/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599F-8B32-EE4C-9263-978D83030E35}">
  <dimension ref="A1:P19"/>
  <sheetViews>
    <sheetView workbookViewId="0">
      <selection activeCell="D72" sqref="D72"/>
    </sheetView>
  </sheetViews>
  <sheetFormatPr baseColWidth="10" defaultRowHeight="13" x14ac:dyDescent="0.15"/>
  <sheetData>
    <row r="1" spans="1:16" ht="15" x14ac:dyDescent="0.2">
      <c r="A1" s="11" t="s">
        <v>129</v>
      </c>
      <c r="B1" s="8"/>
      <c r="C1" s="8"/>
      <c r="D1" s="18" t="s">
        <v>123</v>
      </c>
      <c r="E1" s="18"/>
      <c r="F1" s="18"/>
      <c r="G1" s="18"/>
      <c r="H1" s="18"/>
      <c r="I1" s="19" t="s">
        <v>124</v>
      </c>
      <c r="J1" s="19"/>
      <c r="K1" s="19"/>
      <c r="L1" s="19"/>
      <c r="M1" s="19"/>
      <c r="N1" s="8"/>
      <c r="O1" s="8"/>
      <c r="P1" s="8"/>
    </row>
    <row r="2" spans="1:16" ht="15" x14ac:dyDescent="0.2">
      <c r="A2" s="8"/>
      <c r="B2" s="8"/>
      <c r="C2" s="8"/>
      <c r="D2" s="9">
        <v>95</v>
      </c>
      <c r="E2" s="9">
        <v>82</v>
      </c>
      <c r="F2" s="9">
        <v>90</v>
      </c>
      <c r="G2" s="9">
        <v>71</v>
      </c>
      <c r="H2" s="9">
        <v>103</v>
      </c>
      <c r="I2" s="10">
        <v>52</v>
      </c>
      <c r="J2" s="10">
        <v>58</v>
      </c>
      <c r="K2" s="10">
        <v>51</v>
      </c>
      <c r="L2" s="10">
        <v>61</v>
      </c>
      <c r="M2" s="10">
        <v>30</v>
      </c>
      <c r="N2" s="8" t="s">
        <v>125</v>
      </c>
      <c r="O2" s="8"/>
      <c r="P2" s="8"/>
    </row>
    <row r="3" spans="1:16" ht="15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5" x14ac:dyDescent="0.2">
      <c r="A4" s="8" t="s">
        <v>126</v>
      </c>
      <c r="B4" s="8">
        <v>1.1337999999999999</v>
      </c>
      <c r="C4" s="8"/>
      <c r="D4" s="8">
        <v>1.07711</v>
      </c>
      <c r="E4" s="8">
        <v>0.92971599999999999</v>
      </c>
      <c r="F4" s="8">
        <v>1.0204200000000001</v>
      </c>
      <c r="G4" s="8">
        <v>0.80499799999999999</v>
      </c>
      <c r="H4" s="8">
        <v>1.1678139999999999</v>
      </c>
      <c r="I4" s="8">
        <v>0.58957599999999999</v>
      </c>
      <c r="J4" s="8">
        <v>0.65760399999999997</v>
      </c>
      <c r="K4" s="8">
        <v>0.57823800000000003</v>
      </c>
      <c r="L4" s="8">
        <v>0.69161799999999996</v>
      </c>
      <c r="M4" s="8">
        <v>0.34014</v>
      </c>
      <c r="N4" s="8"/>
      <c r="O4" s="8"/>
      <c r="P4" s="8"/>
    </row>
    <row r="5" spans="1:16" ht="15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5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5" x14ac:dyDescent="0.2">
      <c r="A7" s="8"/>
      <c r="B7" s="8"/>
      <c r="C7" s="8"/>
      <c r="D7" s="8">
        <v>1.0000119999999999</v>
      </c>
      <c r="E7" s="8"/>
      <c r="F7" s="8"/>
      <c r="G7" s="8"/>
      <c r="H7" s="8"/>
      <c r="I7" s="8">
        <v>0.57143500000000003</v>
      </c>
      <c r="J7" s="8"/>
      <c r="K7" s="8"/>
      <c r="L7" s="8"/>
      <c r="M7" s="8"/>
      <c r="N7" s="8"/>
      <c r="O7" s="8"/>
      <c r="P7" s="8"/>
    </row>
    <row r="8" spans="1:16" ht="1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5" x14ac:dyDescent="0.2">
      <c r="A9" s="8" t="s">
        <v>127</v>
      </c>
      <c r="B9" s="8" t="s">
        <v>128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 t="s">
        <v>127</v>
      </c>
      <c r="O9" s="8">
        <v>1</v>
      </c>
      <c r="P9" s="8"/>
    </row>
    <row r="10" spans="1:16" ht="15" x14ac:dyDescent="0.2">
      <c r="A10" s="8">
        <v>1.07711</v>
      </c>
      <c r="B10" s="8">
        <v>0.58957599999999999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 t="s">
        <v>128</v>
      </c>
      <c r="O10" s="8">
        <v>0.57142899999999996</v>
      </c>
      <c r="P10" s="8"/>
    </row>
    <row r="11" spans="1:16" ht="15" x14ac:dyDescent="0.2">
      <c r="A11" s="8">
        <v>0.92971599999999999</v>
      </c>
      <c r="B11" s="8">
        <v>0.65760399999999997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ht="15" x14ac:dyDescent="0.2">
      <c r="A12" s="8">
        <v>1.0204200000000001</v>
      </c>
      <c r="B12" s="8">
        <v>0.57823800000000003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ht="15" x14ac:dyDescent="0.2">
      <c r="A13" s="8">
        <v>0.80499799999999999</v>
      </c>
      <c r="B13" s="8">
        <v>0.69161799999999996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ht="15" x14ac:dyDescent="0.2">
      <c r="A14" s="8">
        <v>1.1678139999999999</v>
      </c>
      <c r="B14" s="8">
        <v>0.34014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ht="15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15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</sheetData>
  <mergeCells count="2">
    <mergeCell ref="D1:H1"/>
    <mergeCell ref="I1:M1"/>
  </mergeCells>
  <pageMargins left="0.7" right="0.7" top="0.75" bottom="0.75" header="0.3" footer="0.3"/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33A40-8D2E-A04B-B6FF-7F062A016CC5}">
  <dimension ref="A2:D45"/>
  <sheetViews>
    <sheetView tabSelected="1" workbookViewId="0">
      <selection activeCell="H21" sqref="H21"/>
    </sheetView>
  </sheetViews>
  <sheetFormatPr baseColWidth="10" defaultRowHeight="13" x14ac:dyDescent="0.15"/>
  <cols>
    <col min="1" max="16384" width="10.83203125" style="2"/>
  </cols>
  <sheetData>
    <row r="2" spans="1:4" x14ac:dyDescent="0.15">
      <c r="A2" s="6" t="s">
        <v>168</v>
      </c>
      <c r="B2" s="6">
        <v>18.582952790360899</v>
      </c>
      <c r="C2" s="6">
        <v>18.3279208981888</v>
      </c>
      <c r="D2" s="6"/>
    </row>
    <row r="3" spans="1:4" x14ac:dyDescent="0.15">
      <c r="A3" s="6"/>
      <c r="B3" s="6">
        <v>18.1733996846684</v>
      </c>
      <c r="C3" s="6">
        <v>18.298072155829502</v>
      </c>
      <c r="D3" s="6"/>
    </row>
    <row r="4" spans="1:4" x14ac:dyDescent="0.15">
      <c r="A4" s="6"/>
      <c r="B4" s="6">
        <v>18.368180706606601</v>
      </c>
      <c r="C4" s="6">
        <v>18.112452145350701</v>
      </c>
      <c r="D4" s="6"/>
    </row>
    <row r="5" spans="1:4" x14ac:dyDescent="0.15">
      <c r="A5" s="6"/>
      <c r="B5" s="6">
        <v>18.636200662438299</v>
      </c>
      <c r="C5" s="6">
        <v>18.235273764940999</v>
      </c>
      <c r="D5" s="6"/>
    </row>
    <row r="6" spans="1:4" x14ac:dyDescent="0.15">
      <c r="A6" s="6"/>
      <c r="B6" s="6">
        <v>18.440000000000001</v>
      </c>
      <c r="C6" s="6">
        <v>18.242999999999999</v>
      </c>
      <c r="D6" s="6"/>
    </row>
    <row r="7" spans="1:4" x14ac:dyDescent="0.15">
      <c r="A7" s="6"/>
      <c r="B7" s="6">
        <f>AVERAGE(B2:B6)</f>
        <v>18.440146768814838</v>
      </c>
      <c r="C7" s="6">
        <f>AVERAGE(C2:C6)</f>
        <v>18.243343792861999</v>
      </c>
      <c r="D7" s="6"/>
    </row>
    <row r="8" spans="1:4" x14ac:dyDescent="0.15">
      <c r="A8" s="6"/>
      <c r="B8" s="6"/>
      <c r="C8" s="6"/>
      <c r="D8" s="6"/>
    </row>
    <row r="9" spans="1:4" x14ac:dyDescent="0.15">
      <c r="A9" s="6" t="s">
        <v>193</v>
      </c>
      <c r="B9" s="6">
        <v>31.166069194098402</v>
      </c>
      <c r="C9" s="6">
        <v>33.473687932397603</v>
      </c>
      <c r="D9" s="6"/>
    </row>
    <row r="10" spans="1:4" x14ac:dyDescent="0.15">
      <c r="A10" s="6"/>
      <c r="B10" s="6">
        <v>31.223590550582099</v>
      </c>
      <c r="C10" s="6">
        <v>33.502981937309201</v>
      </c>
      <c r="D10" s="6"/>
    </row>
    <row r="11" spans="1:4" x14ac:dyDescent="0.15">
      <c r="A11" s="6"/>
      <c r="B11" s="6">
        <v>31.489550416435701</v>
      </c>
      <c r="C11" s="6">
        <v>33.783742564610201</v>
      </c>
      <c r="D11" s="6"/>
    </row>
    <row r="12" spans="1:4" x14ac:dyDescent="0.15">
      <c r="A12" s="6"/>
      <c r="B12" s="6">
        <v>31.323101301545702</v>
      </c>
      <c r="C12" s="6">
        <v>33.5207431674378</v>
      </c>
      <c r="D12" s="6"/>
    </row>
    <row r="13" spans="1:4" x14ac:dyDescent="0.15">
      <c r="A13" s="6"/>
      <c r="B13" s="6">
        <v>31.3</v>
      </c>
      <c r="C13" s="6">
        <v>33.57</v>
      </c>
      <c r="D13" s="6"/>
    </row>
    <row r="14" spans="1:4" x14ac:dyDescent="0.15">
      <c r="A14" s="6"/>
      <c r="B14" s="6">
        <f>AVERAGE(B9:B13)</f>
        <v>31.30046229253238</v>
      </c>
      <c r="C14" s="6">
        <f>AVERAGE(C9:C13)</f>
        <v>33.570231120350954</v>
      </c>
      <c r="D14" s="6" t="s">
        <v>174</v>
      </c>
    </row>
    <row r="15" spans="1:4" x14ac:dyDescent="0.15">
      <c r="A15" s="6"/>
      <c r="B15" s="6"/>
      <c r="C15" s="6"/>
      <c r="D15" s="6"/>
    </row>
    <row r="16" spans="1:4" x14ac:dyDescent="0.15">
      <c r="A16" s="6"/>
      <c r="B16" s="6">
        <f>B14-B7</f>
        <v>12.860315523717542</v>
      </c>
      <c r="C16" s="6">
        <f>C14-C7</f>
        <v>15.326887327488954</v>
      </c>
      <c r="D16" s="6"/>
    </row>
    <row r="17" spans="1:4" x14ac:dyDescent="0.15">
      <c r="A17" s="6"/>
      <c r="B17" s="6"/>
      <c r="C17" s="6"/>
      <c r="D17" s="6"/>
    </row>
    <row r="18" spans="1:4" x14ac:dyDescent="0.15">
      <c r="A18" s="6"/>
      <c r="B18" s="6">
        <f>POWER(2,-B16)</f>
        <v>1.3448048715304219E-4</v>
      </c>
      <c r="C18" s="6">
        <f>POWER(2,-C16)</f>
        <v>2.4330283771201716E-5</v>
      </c>
      <c r="D18" s="6"/>
    </row>
    <row r="19" spans="1:4" x14ac:dyDescent="0.15">
      <c r="A19" s="6"/>
      <c r="B19" s="6"/>
      <c r="C19" s="6"/>
      <c r="D19" s="6"/>
    </row>
    <row r="20" spans="1:4" x14ac:dyDescent="0.15">
      <c r="A20" s="6"/>
      <c r="B20" s="6">
        <f>B18/$B$18</f>
        <v>1</v>
      </c>
      <c r="C20" s="6">
        <f>C18/$B$18</f>
        <v>0.18092055052948491</v>
      </c>
      <c r="D20" s="6"/>
    </row>
    <row r="21" spans="1:4" x14ac:dyDescent="0.15">
      <c r="A21" s="6"/>
      <c r="B21" s="6"/>
      <c r="C21" s="6"/>
      <c r="D21" s="6"/>
    </row>
    <row r="22" spans="1:4" x14ac:dyDescent="0.15">
      <c r="A22" s="6"/>
      <c r="B22" s="6" t="s">
        <v>170</v>
      </c>
      <c r="C22" s="6"/>
      <c r="D22" s="6"/>
    </row>
    <row r="23" spans="1:4" x14ac:dyDescent="0.15">
      <c r="A23" s="6"/>
      <c r="B23" s="6"/>
      <c r="C23" s="6"/>
      <c r="D23" s="6"/>
    </row>
    <row r="24" spans="1:4" x14ac:dyDescent="0.15">
      <c r="A24" s="6"/>
      <c r="B24" s="6">
        <f>B9-B2</f>
        <v>12.583116403737503</v>
      </c>
      <c r="C24" s="6">
        <f>C9-C2</f>
        <v>15.145767034208802</v>
      </c>
      <c r="D24" s="6"/>
    </row>
    <row r="25" spans="1:4" x14ac:dyDescent="0.15">
      <c r="A25" s="6"/>
      <c r="B25" s="6">
        <f>B10-B3</f>
        <v>13.050190865913699</v>
      </c>
      <c r="C25" s="6">
        <f>C10-C3</f>
        <v>15.204909781479699</v>
      </c>
      <c r="D25" s="6"/>
    </row>
    <row r="26" spans="1:4" x14ac:dyDescent="0.15">
      <c r="A26" s="6"/>
      <c r="B26" s="6">
        <f>B11-B4</f>
        <v>13.1213697098291</v>
      </c>
      <c r="C26" s="6">
        <f>C11-C4</f>
        <v>15.671290419259499</v>
      </c>
      <c r="D26" s="6"/>
    </row>
    <row r="27" spans="1:4" x14ac:dyDescent="0.15">
      <c r="A27" s="6"/>
      <c r="B27" s="6">
        <f>B12-B5</f>
        <v>12.686900639107403</v>
      </c>
      <c r="C27" s="6">
        <f>C12-C5</f>
        <v>15.285469402496801</v>
      </c>
      <c r="D27" s="6"/>
    </row>
    <row r="28" spans="1:4" x14ac:dyDescent="0.15">
      <c r="A28" s="6"/>
      <c r="B28" s="6">
        <f>B13-B6</f>
        <v>12.86</v>
      </c>
      <c r="C28" s="6">
        <f>C13-C6</f>
        <v>15.327000000000002</v>
      </c>
      <c r="D28" s="6"/>
    </row>
    <row r="29" spans="1:4" x14ac:dyDescent="0.15">
      <c r="A29" s="6" t="s">
        <v>172</v>
      </c>
      <c r="B29" s="6">
        <f>POWER(2,-B24)</f>
        <v>1.6296882096001201E-4</v>
      </c>
      <c r="C29" s="6">
        <f>POWER(2,-C24)</f>
        <v>2.7584798466389116E-5</v>
      </c>
      <c r="D29" s="6"/>
    </row>
    <row r="30" spans="1:4" x14ac:dyDescent="0.15">
      <c r="A30" s="6"/>
      <c r="B30" s="6">
        <f>POWER(2,-B25)</f>
        <v>1.1789655099721328E-4</v>
      </c>
      <c r="C30" s="6">
        <f>POWER(2,-C25)</f>
        <v>2.6476835331152301E-5</v>
      </c>
      <c r="D30" s="6"/>
    </row>
    <row r="31" spans="1:4" x14ac:dyDescent="0.15">
      <c r="A31" s="6"/>
      <c r="B31" s="6">
        <f>POWER(2,-B26)</f>
        <v>1.1222099968139308E-4</v>
      </c>
      <c r="C31" s="6">
        <f>POWER(2,-C26)</f>
        <v>1.9163353591888302E-5</v>
      </c>
      <c r="D31" s="6"/>
    </row>
    <row r="32" spans="1:4" x14ac:dyDescent="0.15">
      <c r="A32" s="6"/>
      <c r="B32" s="6">
        <f>POWER(2,-B27)</f>
        <v>1.5165696328914483E-4</v>
      </c>
      <c r="C32" s="6">
        <f>POWER(2,-C27)</f>
        <v>2.5038898060331785E-5</v>
      </c>
      <c r="D32" s="6"/>
    </row>
    <row r="33" spans="1:4" x14ac:dyDescent="0.15">
      <c r="A33" s="6"/>
      <c r="B33" s="6">
        <f>POWER(2,-B28)</f>
        <v>1.3450990184040668E-4</v>
      </c>
      <c r="C33" s="6">
        <f>POWER(2,-C28)</f>
        <v>2.4328383683488032E-5</v>
      </c>
      <c r="D33" s="6"/>
    </row>
    <row r="34" spans="1:4" x14ac:dyDescent="0.15">
      <c r="A34" s="6" t="s">
        <v>173</v>
      </c>
      <c r="B34" s="6"/>
      <c r="C34" s="6"/>
      <c r="D34" s="6"/>
    </row>
    <row r="35" spans="1:4" x14ac:dyDescent="0.15">
      <c r="A35" s="6">
        <f>AVERAGE(B29:B33)</f>
        <v>1.3585064735363396E-4</v>
      </c>
      <c r="B35" s="6">
        <f>B29/$A$35</f>
        <v>1.1996175515880061</v>
      </c>
      <c r="C35" s="6">
        <f>C29/$A$35</f>
        <v>0.20305238880888726</v>
      </c>
      <c r="D35" s="6"/>
    </row>
    <row r="36" spans="1:4" x14ac:dyDescent="0.15">
      <c r="A36" s="6" t="s">
        <v>174</v>
      </c>
      <c r="B36" s="6">
        <f>B30/$A$35</f>
        <v>0.86783944937940394</v>
      </c>
      <c r="C36" s="6">
        <f>C30/$A$35</f>
        <v>0.1948966445646021</v>
      </c>
      <c r="D36" s="6"/>
    </row>
    <row r="37" spans="1:4" x14ac:dyDescent="0.15">
      <c r="A37" s="6"/>
      <c r="B37" s="6">
        <f>B31/$A$35</f>
        <v>0.82606157473265218</v>
      </c>
      <c r="C37" s="6">
        <f>C31/$A$35</f>
        <v>0.14106192326050546</v>
      </c>
      <c r="D37" s="6"/>
    </row>
    <row r="38" spans="1:4" x14ac:dyDescent="0.15">
      <c r="A38" s="6"/>
      <c r="B38" s="6">
        <f>B32/$A$35</f>
        <v>1.1163506854285745</v>
      </c>
      <c r="C38" s="6">
        <f>C32/$A$35</f>
        <v>0.18431195248671003</v>
      </c>
      <c r="D38" s="6"/>
    </row>
    <row r="39" spans="1:4" x14ac:dyDescent="0.15">
      <c r="A39" s="6"/>
      <c r="B39" s="6">
        <f>B33/$A$35</f>
        <v>0.99013073887136382</v>
      </c>
      <c r="C39" s="6">
        <f>C33/$A$35</f>
        <v>0.17908183845571682</v>
      </c>
      <c r="D39" s="6"/>
    </row>
    <row r="40" spans="1:4" x14ac:dyDescent="0.15">
      <c r="A40" s="6"/>
      <c r="B40" s="6">
        <f>AVERAGE(B35:B39)</f>
        <v>1.0000000000000002</v>
      </c>
      <c r="C40" s="6">
        <f>AVERAGE(C35:C39)</f>
        <v>0.18048094951528432</v>
      </c>
      <c r="D40" s="6"/>
    </row>
    <row r="41" spans="1:4" x14ac:dyDescent="0.15">
      <c r="A41" s="6" t="s">
        <v>175</v>
      </c>
      <c r="B41" s="6">
        <f>STDEV(B35:B39)</f>
        <v>0.15906212476713125</v>
      </c>
      <c r="C41" s="6">
        <f>STDEV(C35:C39)</f>
        <v>2.3915349997118807E-2</v>
      </c>
      <c r="D41" s="6"/>
    </row>
    <row r="42" spans="1:4" x14ac:dyDescent="0.15">
      <c r="A42" s="6"/>
      <c r="B42" s="6"/>
      <c r="C42" s="6"/>
      <c r="D42" s="6"/>
    </row>
    <row r="43" spans="1:4" x14ac:dyDescent="0.15">
      <c r="A43" s="6" t="s">
        <v>176</v>
      </c>
      <c r="B43" s="6" t="s">
        <v>159</v>
      </c>
      <c r="C43" s="6" t="s">
        <v>190</v>
      </c>
      <c r="D43" s="6"/>
    </row>
    <row r="44" spans="1:4" x14ac:dyDescent="0.15">
      <c r="A44" s="6"/>
      <c r="B44" s="6"/>
      <c r="C44" s="6"/>
      <c r="D44" s="6"/>
    </row>
    <row r="45" spans="1:4" x14ac:dyDescent="0.15">
      <c r="A45" s="6"/>
      <c r="B45" s="6"/>
      <c r="C45" s="6"/>
      <c r="D45" s="6"/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BAC29-A90B-3D48-B737-A7673A97274B}">
  <dimension ref="A1:E14"/>
  <sheetViews>
    <sheetView workbookViewId="0">
      <selection activeCell="F40" sqref="F40"/>
    </sheetView>
  </sheetViews>
  <sheetFormatPr baseColWidth="10" defaultRowHeight="13" x14ac:dyDescent="0.15"/>
  <sheetData>
    <row r="1" spans="1:5" x14ac:dyDescent="0.15">
      <c r="A1" s="12" t="s">
        <v>130</v>
      </c>
    </row>
    <row r="2" spans="1:5" x14ac:dyDescent="0.15">
      <c r="A2" s="3"/>
      <c r="B2" s="3" t="s">
        <v>102</v>
      </c>
      <c r="C2" s="3" t="s">
        <v>103</v>
      </c>
      <c r="D2" s="3" t="s">
        <v>104</v>
      </c>
      <c r="E2" s="3" t="s">
        <v>105</v>
      </c>
    </row>
    <row r="3" spans="1:5" x14ac:dyDescent="0.15">
      <c r="A3" s="3"/>
      <c r="B3" s="3">
        <v>22</v>
      </c>
      <c r="C3" s="3">
        <v>26</v>
      </c>
      <c r="D3" s="3">
        <v>23</v>
      </c>
      <c r="E3" s="3">
        <v>0</v>
      </c>
    </row>
    <row r="4" spans="1:5" x14ac:dyDescent="0.15">
      <c r="A4" s="3"/>
      <c r="B4" s="3">
        <v>23</v>
      </c>
      <c r="C4" s="3">
        <v>24</v>
      </c>
      <c r="D4" s="3">
        <v>25</v>
      </c>
      <c r="E4" s="3">
        <v>0</v>
      </c>
    </row>
    <row r="5" spans="1:5" x14ac:dyDescent="0.15">
      <c r="A5" s="3"/>
      <c r="B5" s="3">
        <v>29</v>
      </c>
      <c r="C5" s="3">
        <v>31</v>
      </c>
      <c r="D5" s="3">
        <v>22</v>
      </c>
      <c r="E5" s="3">
        <v>0</v>
      </c>
    </row>
    <row r="6" spans="1:5" x14ac:dyDescent="0.15">
      <c r="A6" s="3"/>
      <c r="B6" s="3" t="s">
        <v>106</v>
      </c>
      <c r="C6" s="3" t="s">
        <v>106</v>
      </c>
      <c r="D6" s="3" t="s">
        <v>106</v>
      </c>
      <c r="E6" s="3" t="s">
        <v>106</v>
      </c>
    </row>
    <row r="7" spans="1:5" x14ac:dyDescent="0.15">
      <c r="A7" s="3"/>
      <c r="B7" s="3" t="s">
        <v>107</v>
      </c>
      <c r="C7" s="3" t="s">
        <v>107</v>
      </c>
      <c r="D7" s="3" t="s">
        <v>107</v>
      </c>
      <c r="E7" s="3" t="s">
        <v>107</v>
      </c>
    </row>
    <row r="8" spans="1:5" x14ac:dyDescent="0.15">
      <c r="A8" s="3"/>
      <c r="B8" s="3" t="s">
        <v>102</v>
      </c>
      <c r="C8" s="3" t="s">
        <v>103</v>
      </c>
      <c r="D8" s="3" t="s">
        <v>104</v>
      </c>
      <c r="E8" s="3" t="s">
        <v>105</v>
      </c>
    </row>
    <row r="9" spans="1:5" x14ac:dyDescent="0.15">
      <c r="A9" s="3"/>
      <c r="B9" s="3">
        <f>AVERAGE(B3:B6)</f>
        <v>24.666666666666668</v>
      </c>
      <c r="C9" s="3">
        <f>AVERAGE(C3:C6)</f>
        <v>27</v>
      </c>
      <c r="D9" s="3">
        <f>AVERAGE(D3:D6)</f>
        <v>23.333333333333332</v>
      </c>
      <c r="E9" s="3">
        <f>AVERAGE(E3:E6)</f>
        <v>0</v>
      </c>
    </row>
    <row r="10" spans="1:5" x14ac:dyDescent="0.15">
      <c r="A10" s="3"/>
      <c r="B10" s="3" t="s">
        <v>107</v>
      </c>
      <c r="C10" s="3" t="s">
        <v>107</v>
      </c>
      <c r="D10" s="3" t="s">
        <v>107</v>
      </c>
      <c r="E10" s="3" t="s">
        <v>107</v>
      </c>
    </row>
    <row r="11" spans="1:5" x14ac:dyDescent="0.15">
      <c r="A11" s="3" t="s">
        <v>108</v>
      </c>
      <c r="B11" s="3">
        <f>STDEV(B3:B6)</f>
        <v>3.7859388972001873</v>
      </c>
      <c r="C11" s="3">
        <f>STDEV(C3:C6)</f>
        <v>3.6055512754639891</v>
      </c>
      <c r="D11" s="3">
        <f>STDEV(D3:D6)</f>
        <v>1.5275252316519465</v>
      </c>
      <c r="E11" s="3">
        <f>STDEV(E3:E6)</f>
        <v>0</v>
      </c>
    </row>
    <row r="12" spans="1:5" x14ac:dyDescent="0.15">
      <c r="A12" s="3"/>
      <c r="B12" s="3"/>
      <c r="C12" s="3" t="s">
        <v>107</v>
      </c>
      <c r="D12" s="3" t="s">
        <v>107</v>
      </c>
      <c r="E12" s="3" t="s">
        <v>107</v>
      </c>
    </row>
    <row r="13" spans="1:5" x14ac:dyDescent="0.15">
      <c r="A13" s="3" t="s">
        <v>109</v>
      </c>
      <c r="B13" s="3">
        <f>B11/SQRT(4)</f>
        <v>1.8929694486000936</v>
      </c>
      <c r="C13" s="3">
        <f>C11/SQRT(4)</f>
        <v>1.8027756377319946</v>
      </c>
      <c r="D13" s="3">
        <f>D11/SQRT(4)</f>
        <v>0.76376261582597327</v>
      </c>
      <c r="E13" s="3">
        <f>E11/SQRT(4)</f>
        <v>0</v>
      </c>
    </row>
    <row r="14" spans="1:5" x14ac:dyDescent="0.15">
      <c r="A14" s="3"/>
      <c r="B14" s="3"/>
      <c r="C14" s="3" t="s">
        <v>107</v>
      </c>
      <c r="D14" s="3" t="s">
        <v>107</v>
      </c>
      <c r="E14" s="3" t="s">
        <v>107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6286-45C7-E146-BBD1-DD8DC72CD36B}">
  <dimension ref="A1:F15"/>
  <sheetViews>
    <sheetView workbookViewId="0"/>
  </sheetViews>
  <sheetFormatPr baseColWidth="10" defaultRowHeight="13" x14ac:dyDescent="0.15"/>
  <sheetData>
    <row r="1" spans="1:6" x14ac:dyDescent="0.15">
      <c r="A1" s="12" t="s">
        <v>131</v>
      </c>
    </row>
    <row r="2" spans="1:6" x14ac:dyDescent="0.15">
      <c r="A2" s="3"/>
      <c r="B2" s="3" t="s">
        <v>102</v>
      </c>
      <c r="C2" s="3" t="s">
        <v>103</v>
      </c>
      <c r="D2" s="3" t="s">
        <v>104</v>
      </c>
      <c r="E2" s="3" t="s">
        <v>105</v>
      </c>
      <c r="F2" s="3"/>
    </row>
    <row r="3" spans="1:6" x14ac:dyDescent="0.15">
      <c r="A3" s="3"/>
      <c r="B3" s="3">
        <v>14</v>
      </c>
      <c r="C3" s="3">
        <v>16</v>
      </c>
      <c r="D3" s="3">
        <v>13</v>
      </c>
      <c r="E3" s="3">
        <v>4</v>
      </c>
      <c r="F3" s="3"/>
    </row>
    <row r="4" spans="1:6" x14ac:dyDescent="0.15">
      <c r="A4" s="3"/>
      <c r="B4" s="3">
        <v>12</v>
      </c>
      <c r="C4" s="3">
        <v>15</v>
      </c>
      <c r="D4" s="3">
        <v>12</v>
      </c>
      <c r="E4" s="3">
        <v>5</v>
      </c>
      <c r="F4" s="3"/>
    </row>
    <row r="5" spans="1:6" x14ac:dyDescent="0.15">
      <c r="A5" s="3"/>
      <c r="B5" s="3">
        <v>14</v>
      </c>
      <c r="C5" s="3">
        <v>14</v>
      </c>
      <c r="D5" s="3">
        <v>14</v>
      </c>
      <c r="E5" s="3">
        <v>6</v>
      </c>
      <c r="F5" s="3"/>
    </row>
    <row r="6" spans="1:6" x14ac:dyDescent="0.15">
      <c r="A6" s="3"/>
      <c r="B6" s="3" t="s">
        <v>106</v>
      </c>
      <c r="C6" s="3" t="s">
        <v>106</v>
      </c>
      <c r="D6" s="3" t="s">
        <v>106</v>
      </c>
      <c r="E6" s="3" t="s">
        <v>106</v>
      </c>
      <c r="F6" s="3"/>
    </row>
    <row r="7" spans="1:6" x14ac:dyDescent="0.15">
      <c r="A7" s="3"/>
      <c r="B7" s="3" t="s">
        <v>102</v>
      </c>
      <c r="C7" s="3" t="s">
        <v>103</v>
      </c>
      <c r="D7" s="3" t="s">
        <v>104</v>
      </c>
      <c r="E7" s="3" t="s">
        <v>105</v>
      </c>
      <c r="F7" s="3"/>
    </row>
    <row r="8" spans="1:6" x14ac:dyDescent="0.15">
      <c r="A8" s="3"/>
      <c r="B8" s="3"/>
      <c r="C8" s="3"/>
      <c r="D8" s="3"/>
      <c r="E8" s="3"/>
      <c r="F8" s="3"/>
    </row>
    <row r="9" spans="1:6" x14ac:dyDescent="0.15">
      <c r="A9" s="3"/>
      <c r="B9" s="3">
        <f>AVERAGE(B3:B6)</f>
        <v>13.333333333333334</v>
      </c>
      <c r="C9" s="3">
        <f>AVERAGE(C3:C6)</f>
        <v>15</v>
      </c>
      <c r="D9" s="3">
        <f>AVERAGE(D3:D6)</f>
        <v>13</v>
      </c>
      <c r="E9" s="3">
        <f>AVERAGE(E3:E6)</f>
        <v>5</v>
      </c>
      <c r="F9" s="3"/>
    </row>
    <row r="10" spans="1:6" x14ac:dyDescent="0.15">
      <c r="A10" s="3"/>
      <c r="B10" s="3" t="s">
        <v>107</v>
      </c>
      <c r="C10" s="3" t="s">
        <v>107</v>
      </c>
      <c r="D10" s="3" t="s">
        <v>107</v>
      </c>
      <c r="E10" s="3" t="s">
        <v>107</v>
      </c>
      <c r="F10" s="3"/>
    </row>
    <row r="11" spans="1:6" x14ac:dyDescent="0.15">
      <c r="A11" s="3" t="s">
        <v>108</v>
      </c>
      <c r="B11" s="3">
        <f>STDEV(B3:B6)</f>
        <v>1.1547005383792517</v>
      </c>
      <c r="C11" s="3">
        <f>STDEV(C3:C6)</f>
        <v>1</v>
      </c>
      <c r="D11" s="3">
        <f>STDEV(D3:D6)</f>
        <v>1</v>
      </c>
      <c r="E11" s="3">
        <f>STDEV(E3:E6)</f>
        <v>1</v>
      </c>
      <c r="F11" s="3"/>
    </row>
    <row r="12" spans="1:6" x14ac:dyDescent="0.15">
      <c r="A12" s="3"/>
      <c r="B12" s="3"/>
      <c r="C12" s="3" t="s">
        <v>107</v>
      </c>
      <c r="D12" s="3" t="s">
        <v>107</v>
      </c>
      <c r="E12" s="3" t="s">
        <v>107</v>
      </c>
      <c r="F12" s="3"/>
    </row>
    <row r="13" spans="1:6" x14ac:dyDescent="0.15">
      <c r="A13" s="3" t="s">
        <v>109</v>
      </c>
      <c r="B13" s="3">
        <f>B11/SQRT(4)</f>
        <v>0.57735026918962584</v>
      </c>
      <c r="C13" s="3">
        <f>C11/SQRT(4)</f>
        <v>0.5</v>
      </c>
      <c r="D13" s="3">
        <f>D11/SQRT(4)</f>
        <v>0.5</v>
      </c>
      <c r="E13" s="3">
        <f>E11/SQRT(4)</f>
        <v>0.5</v>
      </c>
      <c r="F13" s="3"/>
    </row>
    <row r="14" spans="1:6" x14ac:dyDescent="0.15">
      <c r="A14" s="3"/>
      <c r="B14" s="3"/>
      <c r="C14" s="3" t="s">
        <v>107</v>
      </c>
      <c r="D14" s="3" t="s">
        <v>107</v>
      </c>
      <c r="E14" s="3" t="s">
        <v>107</v>
      </c>
      <c r="F14" s="3"/>
    </row>
    <row r="15" spans="1:6" x14ac:dyDescent="0.15">
      <c r="A15" s="3"/>
      <c r="B15" s="3"/>
      <c r="C15" s="3"/>
      <c r="D15" s="3"/>
      <c r="E15" s="3"/>
      <c r="F15" s="3"/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FB66-D8F4-084C-9C8F-4887E50E0C07}">
  <dimension ref="A1:D54"/>
  <sheetViews>
    <sheetView workbookViewId="0"/>
  </sheetViews>
  <sheetFormatPr baseColWidth="10" defaultRowHeight="13" x14ac:dyDescent="0.15"/>
  <cols>
    <col min="1" max="16384" width="10.83203125" style="2"/>
  </cols>
  <sheetData>
    <row r="1" spans="1:4" x14ac:dyDescent="0.15">
      <c r="A1" s="13" t="s">
        <v>134</v>
      </c>
    </row>
    <row r="2" spans="1:4" x14ac:dyDescent="0.15">
      <c r="A2" s="6" t="s">
        <v>121</v>
      </c>
      <c r="B2" s="6">
        <v>24.4242321766767</v>
      </c>
      <c r="C2" s="6">
        <v>23.741044314903601</v>
      </c>
      <c r="D2" s="6">
        <v>23.547003478175402</v>
      </c>
    </row>
    <row r="3" spans="1:4" x14ac:dyDescent="0.15">
      <c r="A3" s="6"/>
      <c r="B3" s="6">
        <v>24.063446227446601</v>
      </c>
      <c r="C3" s="6">
        <v>23.444752514291501</v>
      </c>
      <c r="D3" s="6">
        <v>23.693515652704399</v>
      </c>
    </row>
    <row r="4" spans="1:4" x14ac:dyDescent="0.15">
      <c r="A4" s="6"/>
      <c r="B4" s="6">
        <v>24.0566157045394</v>
      </c>
      <c r="C4" s="6">
        <v>23.541014414328</v>
      </c>
      <c r="D4" s="6">
        <v>23.8833638132567</v>
      </c>
    </row>
    <row r="5" spans="1:4" x14ac:dyDescent="0.15">
      <c r="A5" s="6"/>
      <c r="B5" s="6">
        <v>24.1185496862342</v>
      </c>
      <c r="C5" s="6">
        <v>23.810869016915198</v>
      </c>
      <c r="D5" s="6">
        <v>23.964132968744401</v>
      </c>
    </row>
    <row r="6" spans="1:4" x14ac:dyDescent="0.15">
      <c r="A6" s="6"/>
      <c r="B6" s="6">
        <v>24.166</v>
      </c>
      <c r="C6" s="6">
        <v>23.634</v>
      </c>
      <c r="D6" s="6">
        <v>23.771999999999998</v>
      </c>
    </row>
    <row r="7" spans="1:4" x14ac:dyDescent="0.15">
      <c r="A7" s="6"/>
      <c r="B7" s="6">
        <f>AVERAGE(B2:B6)</f>
        <v>24.165768758979379</v>
      </c>
      <c r="C7" s="6">
        <f>AVERAGE(C2:C6)</f>
        <v>23.634336052087658</v>
      </c>
      <c r="D7" s="6">
        <f>AVERAGE(D2:D6)</f>
        <v>23.772003182576178</v>
      </c>
    </row>
    <row r="8" spans="1:4" x14ac:dyDescent="0.15">
      <c r="A8" s="6"/>
      <c r="B8" s="6"/>
      <c r="C8" s="6"/>
      <c r="D8" s="6"/>
    </row>
    <row r="9" spans="1:4" x14ac:dyDescent="0.15">
      <c r="A9" s="6" t="s">
        <v>133</v>
      </c>
      <c r="B9" s="6">
        <v>38.992019781400003</v>
      </c>
      <c r="C9" s="6">
        <v>37.119999999999997</v>
      </c>
      <c r="D9" s="6">
        <v>37.0496788292986</v>
      </c>
    </row>
    <row r="10" spans="1:4" x14ac:dyDescent="0.15">
      <c r="A10" s="6"/>
      <c r="B10" s="6">
        <v>39.830036317988601</v>
      </c>
      <c r="C10" s="6">
        <v>37.3255333809294</v>
      </c>
      <c r="D10" s="6">
        <v>37.129390547343803</v>
      </c>
    </row>
    <row r="11" spans="1:4" x14ac:dyDescent="0.15">
      <c r="A11" s="6"/>
      <c r="B11" s="6">
        <v>38.832063634206598</v>
      </c>
      <c r="C11" s="6">
        <v>37.388448472251099</v>
      </c>
      <c r="D11" s="6">
        <v>36.823647363593999</v>
      </c>
    </row>
    <row r="12" spans="1:4" x14ac:dyDescent="0.15">
      <c r="A12" s="6"/>
      <c r="B12" s="6">
        <v>38.9899424246995</v>
      </c>
      <c r="C12" s="6">
        <v>37.3556156006386</v>
      </c>
      <c r="D12" s="6">
        <v>36.992706224615702</v>
      </c>
    </row>
    <row r="13" spans="1:4" x14ac:dyDescent="0.15">
      <c r="A13" s="6"/>
      <c r="B13" s="6">
        <v>39.161000000000001</v>
      </c>
      <c r="C13" s="6">
        <v>37.119999999999997</v>
      </c>
      <c r="D13" s="6">
        <v>36.998800000000003</v>
      </c>
    </row>
    <row r="14" spans="1:4" x14ac:dyDescent="0.15">
      <c r="A14" s="6"/>
      <c r="B14" s="6">
        <f>AVERAGE(B9:B13)</f>
        <v>39.161012431658939</v>
      </c>
      <c r="C14" s="6">
        <f>AVERAGE(C9:C13)</f>
        <v>37.261919490763816</v>
      </c>
      <c r="D14" s="6">
        <f>AVERAGE(D9:D13)</f>
        <v>36.998844592970421</v>
      </c>
    </row>
    <row r="15" spans="1:4" x14ac:dyDescent="0.15">
      <c r="A15" s="6"/>
      <c r="B15" s="6"/>
      <c r="C15" s="6"/>
      <c r="D15" s="6"/>
    </row>
    <row r="16" spans="1:4" x14ac:dyDescent="0.15">
      <c r="A16" s="6"/>
      <c r="B16" s="6">
        <f>B14-B7</f>
        <v>14.99524367267956</v>
      </c>
      <c r="C16" s="6">
        <f>C14-C7</f>
        <v>13.627583438676158</v>
      </c>
      <c r="D16" s="6">
        <f>D14-D7</f>
        <v>13.226841410394243</v>
      </c>
    </row>
    <row r="17" spans="1:4" x14ac:dyDescent="0.15">
      <c r="A17" s="6"/>
      <c r="B17" s="6"/>
      <c r="C17" s="6"/>
      <c r="D17" s="6"/>
    </row>
    <row r="18" spans="1:4" x14ac:dyDescent="0.15">
      <c r="A18" s="6"/>
      <c r="B18" s="6">
        <f>POWER(2,-B16)</f>
        <v>3.0618355572792934E-5</v>
      </c>
      <c r="C18" s="6">
        <f>POWER(2,-C16)</f>
        <v>7.9011192496329782E-5</v>
      </c>
      <c r="D18" s="6">
        <f>POWER(2,-D16)</f>
        <v>1.0430952976616566E-4</v>
      </c>
    </row>
    <row r="19" spans="1:4" x14ac:dyDescent="0.15">
      <c r="A19" s="6"/>
      <c r="B19" s="6"/>
      <c r="C19" s="6"/>
      <c r="D19" s="6"/>
    </row>
    <row r="20" spans="1:4" x14ac:dyDescent="0.15">
      <c r="A20" s="6"/>
      <c r="B20" s="6">
        <f>B18/$B$18</f>
        <v>1</v>
      </c>
      <c r="C20" s="6">
        <f>C18/$B$18</f>
        <v>2.5805171773019087</v>
      </c>
      <c r="D20" s="6">
        <f>D18/$B$18</f>
        <v>3.406764596425738</v>
      </c>
    </row>
    <row r="21" spans="1:4" x14ac:dyDescent="0.15">
      <c r="A21" s="6"/>
      <c r="B21" s="6"/>
      <c r="C21" s="6"/>
      <c r="D21" s="6"/>
    </row>
    <row r="22" spans="1:4" x14ac:dyDescent="0.15">
      <c r="A22" s="6"/>
      <c r="B22" s="6" t="s">
        <v>119</v>
      </c>
      <c r="C22" s="6"/>
      <c r="D22" s="6"/>
    </row>
    <row r="23" spans="1:4" x14ac:dyDescent="0.15">
      <c r="A23" s="6"/>
      <c r="B23" s="6"/>
      <c r="C23" s="6"/>
      <c r="D23" s="6"/>
    </row>
    <row r="24" spans="1:4" x14ac:dyDescent="0.15">
      <c r="A24" s="6"/>
      <c r="B24" s="6">
        <f t="shared" ref="B24:D28" si="0">B9-B2</f>
        <v>14.567787604723303</v>
      </c>
      <c r="C24" s="6">
        <f t="shared" si="0"/>
        <v>13.378955685096397</v>
      </c>
      <c r="D24" s="6">
        <f t="shared" si="0"/>
        <v>13.502675351123198</v>
      </c>
    </row>
    <row r="25" spans="1:4" x14ac:dyDescent="0.15">
      <c r="A25" s="6"/>
      <c r="B25" s="6">
        <f t="shared" si="0"/>
        <v>15.766590090542</v>
      </c>
      <c r="C25" s="6">
        <f t="shared" si="0"/>
        <v>13.880780866637899</v>
      </c>
      <c r="D25" s="6">
        <f t="shared" si="0"/>
        <v>13.435874894639404</v>
      </c>
    </row>
    <row r="26" spans="1:4" x14ac:dyDescent="0.15">
      <c r="A26" s="6"/>
      <c r="B26" s="6">
        <f t="shared" si="0"/>
        <v>14.775447929667198</v>
      </c>
      <c r="C26" s="6">
        <f t="shared" si="0"/>
        <v>13.847434057923099</v>
      </c>
      <c r="D26" s="6">
        <f t="shared" si="0"/>
        <v>12.940283550337298</v>
      </c>
    </row>
    <row r="27" spans="1:4" x14ac:dyDescent="0.15">
      <c r="A27" s="6"/>
      <c r="B27" s="6">
        <f t="shared" si="0"/>
        <v>14.8713927384653</v>
      </c>
      <c r="C27" s="6">
        <f t="shared" si="0"/>
        <v>13.544746583723402</v>
      </c>
      <c r="D27" s="6">
        <f t="shared" si="0"/>
        <v>13.028573255871301</v>
      </c>
    </row>
    <row r="28" spans="1:4" x14ac:dyDescent="0.15">
      <c r="A28" s="6"/>
      <c r="B28" s="6">
        <f t="shared" si="0"/>
        <v>14.995000000000001</v>
      </c>
      <c r="C28" s="6">
        <f t="shared" si="0"/>
        <v>13.485999999999997</v>
      </c>
      <c r="D28" s="6">
        <f t="shared" si="0"/>
        <v>13.226800000000004</v>
      </c>
    </row>
    <row r="29" spans="1:4" x14ac:dyDescent="0.15">
      <c r="A29" s="6" t="s">
        <v>117</v>
      </c>
      <c r="B29" s="6">
        <f t="shared" ref="B29:D33" si="1">POWER(2,-B24)</f>
        <v>4.1177403730391297E-5</v>
      </c>
      <c r="C29" s="6">
        <f t="shared" si="1"/>
        <v>9.3871342318151604E-5</v>
      </c>
      <c r="D29" s="6">
        <f t="shared" si="1"/>
        <v>8.6156827256811847E-5</v>
      </c>
    </row>
    <row r="30" spans="1:4" x14ac:dyDescent="0.15">
      <c r="A30" s="6"/>
      <c r="B30" s="6">
        <f t="shared" si="1"/>
        <v>1.7938389652838444E-5</v>
      </c>
      <c r="C30" s="6">
        <f t="shared" si="1"/>
        <v>6.629314089662779E-5</v>
      </c>
      <c r="D30" s="6">
        <f t="shared" si="1"/>
        <v>9.0239906930037649E-5</v>
      </c>
    </row>
    <row r="31" spans="1:4" x14ac:dyDescent="0.15">
      <c r="A31" s="6"/>
      <c r="B31" s="6">
        <f t="shared" si="1"/>
        <v>3.5657178391828796E-5</v>
      </c>
      <c r="C31" s="6">
        <f t="shared" si="1"/>
        <v>6.7843303294241319E-5</v>
      </c>
      <c r="D31" s="6">
        <f t="shared" si="1"/>
        <v>1.2722911285974509E-4</v>
      </c>
    </row>
    <row r="32" spans="1:4" x14ac:dyDescent="0.15">
      <c r="A32" s="6"/>
      <c r="B32" s="6">
        <f t="shared" si="1"/>
        <v>3.3362970266660531E-5</v>
      </c>
      <c r="C32" s="6">
        <f t="shared" si="1"/>
        <v>8.3680640300122654E-5</v>
      </c>
      <c r="D32" s="6">
        <f t="shared" si="1"/>
        <v>1.1967643654660885E-4</v>
      </c>
    </row>
    <row r="33" spans="1:4" x14ac:dyDescent="0.15">
      <c r="A33" s="6"/>
      <c r="B33" s="6">
        <f t="shared" si="1"/>
        <v>3.0623527481369084E-5</v>
      </c>
      <c r="C33" s="6">
        <f t="shared" si="1"/>
        <v>8.7158446025699889E-5</v>
      </c>
      <c r="D33" s="6">
        <f t="shared" si="1"/>
        <v>1.0431252385751622E-4</v>
      </c>
    </row>
    <row r="34" spans="1:4" x14ac:dyDescent="0.15">
      <c r="A34" s="6" t="s">
        <v>116</v>
      </c>
      <c r="B34" s="6" t="s">
        <v>113</v>
      </c>
      <c r="C34" s="6" t="s">
        <v>132</v>
      </c>
      <c r="D34" s="6" t="s">
        <v>18</v>
      </c>
    </row>
    <row r="35" spans="1:4" x14ac:dyDescent="0.15">
      <c r="A35" s="6">
        <f>AVERAGE(B29:B33)</f>
        <v>3.1751893904617626E-5</v>
      </c>
      <c r="B35" s="6">
        <f t="shared" ref="B35:D39" si="2">B29/$A$35</f>
        <v>1.2968487440178469</v>
      </c>
      <c r="C35" s="6">
        <f t="shared" si="2"/>
        <v>2.9564013598729004</v>
      </c>
      <c r="D35" s="6">
        <f t="shared" si="2"/>
        <v>2.7134390003829725</v>
      </c>
    </row>
    <row r="36" spans="1:4" x14ac:dyDescent="0.15">
      <c r="A36" s="6" t="s">
        <v>107</v>
      </c>
      <c r="B36" s="6">
        <f t="shared" si="2"/>
        <v>0.56495495061570777</v>
      </c>
      <c r="C36" s="6">
        <f t="shared" si="2"/>
        <v>2.0878484003433537</v>
      </c>
      <c r="D36" s="6">
        <f t="shared" si="2"/>
        <v>2.8420322643152383</v>
      </c>
    </row>
    <row r="37" spans="1:4" x14ac:dyDescent="0.15">
      <c r="A37" s="6"/>
      <c r="B37" s="6">
        <f t="shared" si="2"/>
        <v>1.1229937495679032</v>
      </c>
      <c r="C37" s="6">
        <f t="shared" si="2"/>
        <v>2.1366695006616592</v>
      </c>
      <c r="D37" s="6">
        <f t="shared" si="2"/>
        <v>4.0069771347164389</v>
      </c>
    </row>
    <row r="38" spans="1:4" x14ac:dyDescent="0.15">
      <c r="A38" s="6"/>
      <c r="B38" s="6">
        <f t="shared" si="2"/>
        <v>1.0507395359433538</v>
      </c>
      <c r="C38" s="6">
        <f t="shared" si="2"/>
        <v>2.6354535118912423</v>
      </c>
      <c r="D38" s="6">
        <f t="shared" si="2"/>
        <v>3.7691117545969282</v>
      </c>
    </row>
    <row r="39" spans="1:4" x14ac:dyDescent="0.15">
      <c r="A39" s="6"/>
      <c r="B39" s="6">
        <f t="shared" si="2"/>
        <v>0.96446301985518901</v>
      </c>
      <c r="C39" s="6">
        <f t="shared" si="2"/>
        <v>2.7449841665357977</v>
      </c>
      <c r="D39" s="6">
        <f t="shared" si="2"/>
        <v>3.2852378560746645</v>
      </c>
    </row>
    <row r="40" spans="1:4" x14ac:dyDescent="0.15">
      <c r="A40" s="6"/>
      <c r="B40" s="6">
        <f>AVERAGE(B35:B39)</f>
        <v>1.0000000000000002</v>
      </c>
      <c r="C40" s="6">
        <f>AVERAGE(C35:C39)</f>
        <v>2.5122713878609906</v>
      </c>
      <c r="D40" s="6">
        <f>AVERAGE(D35:D39)</f>
        <v>3.3233596020172484</v>
      </c>
    </row>
    <row r="41" spans="1:4" x14ac:dyDescent="0.15">
      <c r="A41" s="6" t="s">
        <v>115</v>
      </c>
      <c r="B41" s="6">
        <f>STDEV(B35:B39)</f>
        <v>0.27218936961106954</v>
      </c>
      <c r="C41" s="6">
        <f>STDEV(C35:C39)</f>
        <v>0.38333802155524166</v>
      </c>
      <c r="D41" s="6">
        <f>STDEV(D35:D39)</f>
        <v>0.56372873050211103</v>
      </c>
    </row>
    <row r="42" spans="1:4" x14ac:dyDescent="0.15">
      <c r="A42" s="6"/>
      <c r="B42" s="6"/>
      <c r="C42" s="6"/>
      <c r="D42" s="6"/>
    </row>
    <row r="43" spans="1:4" x14ac:dyDescent="0.15">
      <c r="A43" s="6" t="s">
        <v>114</v>
      </c>
      <c r="B43" s="6" t="s">
        <v>113</v>
      </c>
      <c r="C43" s="6" t="s">
        <v>132</v>
      </c>
      <c r="D43" s="6" t="s">
        <v>18</v>
      </c>
    </row>
    <row r="44" spans="1:4" x14ac:dyDescent="0.15">
      <c r="A44" s="6"/>
      <c r="B44" s="6"/>
      <c r="C44" s="6"/>
      <c r="D44" s="6"/>
    </row>
    <row r="45" spans="1:4" x14ac:dyDescent="0.15">
      <c r="A45" s="6"/>
      <c r="B45" s="6"/>
      <c r="C45" s="6"/>
      <c r="D45" s="6"/>
    </row>
    <row r="46" spans="1:4" x14ac:dyDescent="0.15">
      <c r="A46" s="6"/>
      <c r="B46" s="6"/>
      <c r="C46" s="6"/>
      <c r="D46" s="6"/>
    </row>
    <row r="47" spans="1:4" x14ac:dyDescent="0.15">
      <c r="A47" s="6"/>
      <c r="B47" s="6"/>
      <c r="C47" s="6"/>
      <c r="D47" s="6"/>
    </row>
    <row r="48" spans="1:4" x14ac:dyDescent="0.15">
      <c r="A48" s="6"/>
      <c r="B48" s="6"/>
      <c r="C48" s="6"/>
      <c r="D48" s="6"/>
    </row>
    <row r="49" spans="1:4" x14ac:dyDescent="0.15">
      <c r="A49" s="6"/>
      <c r="B49" s="6"/>
      <c r="C49" s="6"/>
      <c r="D49" s="6"/>
    </row>
    <row r="50" spans="1:4" x14ac:dyDescent="0.15">
      <c r="A50" s="6"/>
      <c r="B50" s="6"/>
      <c r="C50" s="6"/>
      <c r="D50" s="6"/>
    </row>
    <row r="51" spans="1:4" x14ac:dyDescent="0.15">
      <c r="A51" s="6"/>
      <c r="B51" s="6"/>
      <c r="C51" s="6"/>
      <c r="D51" s="6"/>
    </row>
    <row r="52" spans="1:4" x14ac:dyDescent="0.15">
      <c r="A52" s="6"/>
      <c r="B52" s="6"/>
      <c r="C52" s="6"/>
      <c r="D52" s="6"/>
    </row>
    <row r="53" spans="1:4" x14ac:dyDescent="0.15">
      <c r="A53" s="6"/>
      <c r="B53" s="6"/>
      <c r="C53" s="6"/>
      <c r="D53" s="6"/>
    </row>
    <row r="54" spans="1:4" x14ac:dyDescent="0.15">
      <c r="A54" s="6"/>
      <c r="B54" s="6"/>
      <c r="C54" s="6"/>
      <c r="D54" s="6"/>
    </row>
  </sheetData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322B-259E-5A42-AD93-E1AED7A2272A}">
  <dimension ref="A1:E46"/>
  <sheetViews>
    <sheetView workbookViewId="0">
      <selection activeCell="I44" sqref="I44"/>
    </sheetView>
  </sheetViews>
  <sheetFormatPr baseColWidth="10" defaultRowHeight="13" x14ac:dyDescent="0.15"/>
  <cols>
    <col min="1" max="16384" width="10.83203125" style="2"/>
  </cols>
  <sheetData>
    <row r="1" spans="1:5" x14ac:dyDescent="0.15">
      <c r="A1" s="13" t="s">
        <v>138</v>
      </c>
    </row>
    <row r="2" spans="1:5" x14ac:dyDescent="0.15">
      <c r="A2" s="6" t="s">
        <v>121</v>
      </c>
      <c r="B2" s="6">
        <v>19.651757492218302</v>
      </c>
      <c r="C2" s="6">
        <v>19.494693436957899</v>
      </c>
      <c r="D2" s="6"/>
      <c r="E2" s="6"/>
    </row>
    <row r="3" spans="1:5" x14ac:dyDescent="0.15">
      <c r="A3" s="6"/>
      <c r="B3" s="6">
        <v>19.970798195812399</v>
      </c>
      <c r="C3" s="6">
        <v>19.613701522127599</v>
      </c>
      <c r="D3" s="6"/>
      <c r="E3" s="6"/>
    </row>
    <row r="4" spans="1:5" x14ac:dyDescent="0.15">
      <c r="A4" s="6"/>
      <c r="B4" s="6">
        <v>19.9055455302158</v>
      </c>
      <c r="C4" s="6">
        <v>19.934389847547401</v>
      </c>
      <c r="D4" s="6"/>
      <c r="E4" s="6"/>
    </row>
    <row r="5" spans="1:5" x14ac:dyDescent="0.15">
      <c r="A5" s="6"/>
      <c r="B5" s="6">
        <v>20.051300737183599</v>
      </c>
      <c r="C5" s="6">
        <v>19.881733022808799</v>
      </c>
      <c r="D5" s="6"/>
      <c r="E5" s="6"/>
    </row>
    <row r="6" spans="1:5" x14ac:dyDescent="0.15">
      <c r="A6" s="6"/>
      <c r="B6" s="6">
        <v>19.893999999999998</v>
      </c>
      <c r="C6" s="6">
        <v>19.731000000000002</v>
      </c>
      <c r="D6" s="6"/>
      <c r="E6" s="6"/>
    </row>
    <row r="7" spans="1:5" x14ac:dyDescent="0.15">
      <c r="A7" s="6"/>
      <c r="B7" s="6">
        <f>AVERAGE(B2:B6)</f>
        <v>19.89468039108602</v>
      </c>
      <c r="C7" s="6">
        <f>AVERAGE(C2:C6)</f>
        <v>19.73110356588834</v>
      </c>
      <c r="D7" s="6"/>
      <c r="E7" s="6"/>
    </row>
    <row r="8" spans="1:5" x14ac:dyDescent="0.15">
      <c r="A8" s="6"/>
      <c r="B8" s="6"/>
      <c r="C8" s="6"/>
      <c r="D8" s="6"/>
      <c r="E8" s="6"/>
    </row>
    <row r="9" spans="1:5" x14ac:dyDescent="0.15">
      <c r="A9" s="6" t="s">
        <v>133</v>
      </c>
      <c r="B9" s="6">
        <v>33.275106170020202</v>
      </c>
      <c r="C9" s="6">
        <v>36.5086086780641</v>
      </c>
      <c r="D9" s="6"/>
      <c r="E9" s="6"/>
    </row>
    <row r="10" spans="1:5" x14ac:dyDescent="0.15">
      <c r="A10" s="6"/>
      <c r="B10" s="6">
        <v>33.401828709180101</v>
      </c>
      <c r="C10" s="6">
        <v>37.228624208703202</v>
      </c>
      <c r="D10" s="6"/>
      <c r="E10" s="6"/>
    </row>
    <row r="11" spans="1:5" x14ac:dyDescent="0.15">
      <c r="A11" s="6"/>
      <c r="B11" s="6">
        <v>33.447354746839402</v>
      </c>
      <c r="C11" s="6">
        <v>36.610128051974598</v>
      </c>
      <c r="D11" s="6"/>
      <c r="E11" s="6"/>
    </row>
    <row r="12" spans="1:5" x14ac:dyDescent="0.15">
      <c r="A12" s="6"/>
      <c r="B12" s="6">
        <v>33.436360712632002</v>
      </c>
      <c r="C12" s="6">
        <v>37.109590554755201</v>
      </c>
      <c r="D12" s="6"/>
      <c r="E12" s="6"/>
    </row>
    <row r="13" spans="1:5" x14ac:dyDescent="0.15">
      <c r="A13" s="6"/>
      <c r="B13" s="6">
        <v>33.39</v>
      </c>
      <c r="C13" s="6">
        <v>36.863999999999997</v>
      </c>
      <c r="D13" s="6"/>
      <c r="E13" s="6"/>
    </row>
    <row r="14" spans="1:5" x14ac:dyDescent="0.15">
      <c r="A14" s="6"/>
      <c r="B14" s="6">
        <f>AVERAGE(B9:B13)</f>
        <v>33.390130067734347</v>
      </c>
      <c r="C14" s="6">
        <f>AVERAGE(C9:C13)</f>
        <v>36.864190298699427</v>
      </c>
      <c r="D14" s="6"/>
      <c r="E14" s="6"/>
    </row>
    <row r="15" spans="1:5" x14ac:dyDescent="0.15">
      <c r="A15" s="6"/>
      <c r="B15" s="6"/>
      <c r="C15" s="6"/>
      <c r="D15" s="6"/>
      <c r="E15" s="6"/>
    </row>
    <row r="16" spans="1:5" x14ac:dyDescent="0.15">
      <c r="A16" s="6"/>
      <c r="B16" s="6">
        <f>B14-B7</f>
        <v>13.495449676648327</v>
      </c>
      <c r="C16" s="6">
        <f>C14-C7</f>
        <v>17.133086732811087</v>
      </c>
      <c r="D16" s="6"/>
      <c r="E16" s="6"/>
    </row>
    <row r="17" spans="1:5" x14ac:dyDescent="0.15">
      <c r="A17" s="6"/>
      <c r="B17" s="6"/>
      <c r="C17" s="6"/>
      <c r="D17" s="6"/>
      <c r="E17" s="6"/>
    </row>
    <row r="18" spans="1:5" x14ac:dyDescent="0.15">
      <c r="A18" s="6"/>
      <c r="B18" s="6">
        <f>POWER(2,-B16)</f>
        <v>8.6589422338142601E-5</v>
      </c>
      <c r="C18" s="6">
        <f>POWER(2,-C16)</f>
        <v>6.9570796433971075E-6</v>
      </c>
      <c r="D18" s="6"/>
      <c r="E18" s="6"/>
    </row>
    <row r="19" spans="1:5" x14ac:dyDescent="0.15">
      <c r="A19" s="6"/>
      <c r="B19" s="6"/>
      <c r="C19" s="6"/>
      <c r="D19" s="6"/>
      <c r="E19" s="6"/>
    </row>
    <row r="20" spans="1:5" x14ac:dyDescent="0.15">
      <c r="A20" s="6"/>
      <c r="B20" s="6">
        <f>B18/$B$18</f>
        <v>1</v>
      </c>
      <c r="C20" s="6">
        <f>C18/$B$18</f>
        <v>8.0345606374746734E-2</v>
      </c>
      <c r="D20" s="6"/>
      <c r="E20" s="6"/>
    </row>
    <row r="21" spans="1:5" x14ac:dyDescent="0.15">
      <c r="A21" s="6"/>
      <c r="B21" s="6"/>
      <c r="C21" s="6"/>
      <c r="D21" s="6"/>
      <c r="E21" s="6"/>
    </row>
    <row r="22" spans="1:5" x14ac:dyDescent="0.15">
      <c r="A22" s="6"/>
      <c r="B22" s="6" t="s">
        <v>119</v>
      </c>
      <c r="C22" s="6"/>
      <c r="D22" s="6"/>
      <c r="E22" s="6"/>
    </row>
    <row r="23" spans="1:5" x14ac:dyDescent="0.15">
      <c r="A23" s="6"/>
      <c r="B23" s="6"/>
      <c r="C23" s="6"/>
      <c r="D23" s="6"/>
      <c r="E23" s="6"/>
    </row>
    <row r="24" spans="1:5" x14ac:dyDescent="0.15">
      <c r="A24" s="6"/>
      <c r="B24" s="6">
        <f t="shared" ref="B24:C28" si="0">B9-B2</f>
        <v>13.6233486778019</v>
      </c>
      <c r="C24" s="6">
        <f t="shared" si="0"/>
        <v>17.013915241106201</v>
      </c>
      <c r="D24" s="6"/>
      <c r="E24" s="6"/>
    </row>
    <row r="25" spans="1:5" x14ac:dyDescent="0.15">
      <c r="A25" s="6"/>
      <c r="B25" s="6">
        <f t="shared" si="0"/>
        <v>13.431030513367702</v>
      </c>
      <c r="C25" s="6">
        <f t="shared" si="0"/>
        <v>17.614922686575603</v>
      </c>
      <c r="D25" s="6"/>
      <c r="E25" s="6"/>
    </row>
    <row r="26" spans="1:5" x14ac:dyDescent="0.15">
      <c r="A26" s="6"/>
      <c r="B26" s="6">
        <f t="shared" si="0"/>
        <v>13.541809216623601</v>
      </c>
      <c r="C26" s="6">
        <f t="shared" si="0"/>
        <v>16.675738204427198</v>
      </c>
      <c r="D26" s="6"/>
      <c r="E26" s="6"/>
    </row>
    <row r="27" spans="1:5" x14ac:dyDescent="0.15">
      <c r="A27" s="6"/>
      <c r="B27" s="6">
        <f t="shared" si="0"/>
        <v>13.385059975448403</v>
      </c>
      <c r="C27" s="6">
        <f t="shared" si="0"/>
        <v>17.227857531946402</v>
      </c>
      <c r="D27" s="6"/>
      <c r="E27" s="6"/>
    </row>
    <row r="28" spans="1:5" x14ac:dyDescent="0.15">
      <c r="A28" s="6"/>
      <c r="B28" s="6">
        <f t="shared" si="0"/>
        <v>13.496000000000002</v>
      </c>
      <c r="C28" s="6">
        <f t="shared" si="0"/>
        <v>17.132999999999996</v>
      </c>
      <c r="D28" s="6"/>
      <c r="E28" s="6"/>
    </row>
    <row r="29" spans="1:5" x14ac:dyDescent="0.15">
      <c r="A29" s="6" t="s">
        <v>117</v>
      </c>
      <c r="B29" s="6">
        <f t="shared" ref="B29:C33" si="1">POWER(2,-B24)</f>
        <v>7.9243455757939906E-5</v>
      </c>
      <c r="C29" s="6">
        <f t="shared" si="1"/>
        <v>7.5561604055056507E-6</v>
      </c>
      <c r="D29" s="6"/>
      <c r="E29" s="6"/>
    </row>
    <row r="30" spans="1:5" x14ac:dyDescent="0.15">
      <c r="A30" s="6"/>
      <c r="B30" s="6">
        <f t="shared" si="1"/>
        <v>9.0543430046209327E-5</v>
      </c>
      <c r="C30" s="6">
        <f t="shared" si="1"/>
        <v>4.9817267205977948E-6</v>
      </c>
      <c r="D30" s="6"/>
      <c r="E30" s="6"/>
    </row>
    <row r="31" spans="1:5" x14ac:dyDescent="0.15">
      <c r="A31" s="6"/>
      <c r="B31" s="6">
        <f t="shared" si="1"/>
        <v>8.3851189966701855E-5</v>
      </c>
      <c r="C31" s="6">
        <f t="shared" si="1"/>
        <v>9.5521822649749339E-6</v>
      </c>
      <c r="D31" s="6"/>
      <c r="E31" s="6"/>
    </row>
    <row r="32" spans="1:5" x14ac:dyDescent="0.15">
      <c r="A32" s="6"/>
      <c r="B32" s="6">
        <f t="shared" si="1"/>
        <v>9.3474995652783195E-5</v>
      </c>
      <c r="C32" s="6">
        <f t="shared" si="1"/>
        <v>6.5147555098656975E-6</v>
      </c>
      <c r="D32" s="6"/>
      <c r="E32" s="6"/>
    </row>
    <row r="33" spans="1:5" x14ac:dyDescent="0.15">
      <c r="A33" s="6"/>
      <c r="B33" s="6">
        <f t="shared" si="1"/>
        <v>8.6556398662076254E-5</v>
      </c>
      <c r="C33" s="6">
        <f t="shared" si="1"/>
        <v>6.957497905882047E-6</v>
      </c>
      <c r="D33" s="6"/>
      <c r="E33" s="6"/>
    </row>
    <row r="34" spans="1:5" x14ac:dyDescent="0.15">
      <c r="A34" s="6" t="s">
        <v>116</v>
      </c>
      <c r="B34" s="6" t="s">
        <v>136</v>
      </c>
      <c r="C34" s="6" t="s">
        <v>135</v>
      </c>
      <c r="D34" s="6"/>
      <c r="E34" s="6"/>
    </row>
    <row r="35" spans="1:5" x14ac:dyDescent="0.15">
      <c r="A35" s="6">
        <f>AVERAGE(B29:B33)</f>
        <v>8.6733894017142107E-5</v>
      </c>
      <c r="B35" s="6">
        <f t="shared" ref="B35:C39" si="2">B29/$A$35</f>
        <v>0.91363885659599475</v>
      </c>
      <c r="C35" s="6">
        <f t="shared" si="2"/>
        <v>8.7118888078658724E-2</v>
      </c>
      <c r="D35" s="6"/>
      <c r="E35" s="6"/>
    </row>
    <row r="36" spans="1:5" x14ac:dyDescent="0.15">
      <c r="A36" s="6" t="s">
        <v>107</v>
      </c>
      <c r="B36" s="6">
        <f t="shared" si="2"/>
        <v>1.0439221145578257</v>
      </c>
      <c r="C36" s="6">
        <f t="shared" si="2"/>
        <v>5.743690833958412E-2</v>
      </c>
      <c r="D36" s="6"/>
      <c r="E36" s="6"/>
    </row>
    <row r="37" spans="1:5" x14ac:dyDescent="0.15">
      <c r="A37" s="6"/>
      <c r="B37" s="6">
        <f t="shared" si="2"/>
        <v>0.96676381150521717</v>
      </c>
      <c r="C37" s="6">
        <f t="shared" si="2"/>
        <v>0.11013205821344811</v>
      </c>
      <c r="D37" s="6"/>
      <c r="E37" s="6"/>
    </row>
    <row r="38" spans="1:5" x14ac:dyDescent="0.15">
      <c r="A38" s="6"/>
      <c r="B38" s="6">
        <f t="shared" si="2"/>
        <v>1.0777216532479077</v>
      </c>
      <c r="C38" s="6">
        <f t="shared" si="2"/>
        <v>7.5111991496405309E-2</v>
      </c>
      <c r="D38" s="6"/>
      <c r="E38" s="6"/>
    </row>
    <row r="39" spans="1:5" x14ac:dyDescent="0.15">
      <c r="A39" s="6"/>
      <c r="B39" s="6">
        <f t="shared" si="2"/>
        <v>0.99795356409305491</v>
      </c>
      <c r="C39" s="6">
        <f t="shared" si="2"/>
        <v>8.0216597960042768E-2</v>
      </c>
      <c r="D39" s="6"/>
      <c r="E39" s="6"/>
    </row>
    <row r="40" spans="1:5" x14ac:dyDescent="0.15">
      <c r="A40" s="6"/>
      <c r="B40" s="6">
        <f>AVERAGE(B35:B39)</f>
        <v>1</v>
      </c>
      <c r="C40" s="6">
        <f>AVERAGE(C35:C39)</f>
        <v>8.2003288817627806E-2</v>
      </c>
      <c r="D40" s="6"/>
      <c r="E40" s="6"/>
    </row>
    <row r="41" spans="1:5" x14ac:dyDescent="0.15">
      <c r="A41" s="6" t="s">
        <v>115</v>
      </c>
      <c r="B41" s="6">
        <f>STDEV(B35:B39)</f>
        <v>6.4297913547890287E-2</v>
      </c>
      <c r="C41" s="6">
        <f>STDEV(C35:C39)</f>
        <v>1.9180630309668989E-2</v>
      </c>
      <c r="D41" s="6"/>
      <c r="E41" s="6"/>
    </row>
    <row r="42" spans="1:5" x14ac:dyDescent="0.15">
      <c r="A42" s="6"/>
      <c r="B42" s="6"/>
      <c r="C42" s="6"/>
      <c r="D42" s="6"/>
      <c r="E42" s="6"/>
    </row>
    <row r="43" spans="1:5" x14ac:dyDescent="0.15">
      <c r="A43" s="6" t="s">
        <v>137</v>
      </c>
      <c r="B43" s="6" t="s">
        <v>136</v>
      </c>
      <c r="C43" s="6" t="s">
        <v>135</v>
      </c>
      <c r="D43" s="6"/>
      <c r="E43" s="6"/>
    </row>
    <row r="44" spans="1:5" x14ac:dyDescent="0.15">
      <c r="A44" s="6"/>
      <c r="B44" s="6"/>
      <c r="C44" s="6"/>
      <c r="D44" s="6"/>
      <c r="E44" s="6"/>
    </row>
    <row r="45" spans="1:5" x14ac:dyDescent="0.15">
      <c r="A45" s="6"/>
      <c r="B45" s="6"/>
      <c r="C45" s="6"/>
      <c r="D45" s="6"/>
      <c r="E45" s="6"/>
    </row>
    <row r="46" spans="1:5" x14ac:dyDescent="0.15">
      <c r="A46" s="6"/>
      <c r="B46" s="6"/>
      <c r="C46" s="6"/>
      <c r="D46" s="6"/>
      <c r="E46" s="6"/>
    </row>
  </sheetData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F622-C7EA-3847-8870-BBF0D6A70265}">
  <dimension ref="A1:E48"/>
  <sheetViews>
    <sheetView workbookViewId="0">
      <selection activeCell="B45" sqref="B45:C45"/>
    </sheetView>
  </sheetViews>
  <sheetFormatPr baseColWidth="10" defaultRowHeight="13" x14ac:dyDescent="0.15"/>
  <cols>
    <col min="1" max="16384" width="10.83203125" style="2"/>
  </cols>
  <sheetData>
    <row r="1" spans="1:5" x14ac:dyDescent="0.15">
      <c r="A1" s="13" t="s">
        <v>142</v>
      </c>
    </row>
    <row r="2" spans="1:5" x14ac:dyDescent="0.15">
      <c r="A2" s="6" t="s">
        <v>121</v>
      </c>
      <c r="B2" s="6">
        <v>23.120453314690199</v>
      </c>
      <c r="C2" s="6">
        <v>22.414556123106099</v>
      </c>
      <c r="D2" s="6"/>
      <c r="E2" s="6"/>
    </row>
    <row r="3" spans="1:5" x14ac:dyDescent="0.15">
      <c r="A3" s="6"/>
      <c r="B3" s="6">
        <v>22.4595397158974</v>
      </c>
      <c r="C3" s="6">
        <v>22.7469926684497</v>
      </c>
      <c r="D3" s="6"/>
      <c r="E3" s="6"/>
    </row>
    <row r="4" spans="1:5" x14ac:dyDescent="0.15">
      <c r="A4" s="6"/>
      <c r="B4" s="6">
        <v>22.482429177550401</v>
      </c>
      <c r="C4" s="6">
        <v>22.457805563228</v>
      </c>
      <c r="D4" s="6"/>
      <c r="E4" s="6"/>
    </row>
    <row r="5" spans="1:5" x14ac:dyDescent="0.15">
      <c r="A5" s="6"/>
      <c r="B5" s="6">
        <v>22.687000000000001</v>
      </c>
      <c r="C5" s="6">
        <v>22.54</v>
      </c>
      <c r="D5" s="6"/>
      <c r="E5" s="6"/>
    </row>
    <row r="6" spans="1:5" x14ac:dyDescent="0.15">
      <c r="A6" s="6"/>
      <c r="B6" s="6">
        <v>22.687000000000001</v>
      </c>
      <c r="C6" s="6">
        <v>22.54</v>
      </c>
      <c r="D6" s="6"/>
      <c r="E6" s="6"/>
    </row>
    <row r="7" spans="1:5" x14ac:dyDescent="0.15">
      <c r="A7" s="6"/>
      <c r="B7" s="6">
        <f>AVERAGE(B2:B6)</f>
        <v>22.6872844416276</v>
      </c>
      <c r="C7" s="6">
        <f>AVERAGE(C2:C6)</f>
        <v>22.539870870956758</v>
      </c>
      <c r="D7" s="6"/>
      <c r="E7" s="6"/>
    </row>
    <row r="8" spans="1:5" x14ac:dyDescent="0.15">
      <c r="A8" s="6"/>
      <c r="B8" s="6"/>
      <c r="C8" s="6"/>
      <c r="D8" s="6"/>
      <c r="E8" s="6"/>
    </row>
    <row r="9" spans="1:5" x14ac:dyDescent="0.15">
      <c r="A9" s="6" t="s">
        <v>141</v>
      </c>
      <c r="B9" s="6">
        <v>24.3652306572823</v>
      </c>
      <c r="C9" s="6">
        <v>25.699215968095299</v>
      </c>
      <c r="D9" s="6"/>
      <c r="E9" s="6"/>
    </row>
    <row r="10" spans="1:5" x14ac:dyDescent="0.15">
      <c r="A10" s="6"/>
      <c r="B10" s="6">
        <v>24.0496602712693</v>
      </c>
      <c r="C10" s="6">
        <v>25.691470849536199</v>
      </c>
      <c r="D10" s="6"/>
      <c r="E10" s="6"/>
    </row>
    <row r="11" spans="1:5" x14ac:dyDescent="0.15">
      <c r="A11" s="6"/>
      <c r="B11" s="6">
        <v>24.501198904975201</v>
      </c>
      <c r="C11" s="6">
        <v>25.903842434678101</v>
      </c>
      <c r="D11" s="6"/>
      <c r="E11" s="6"/>
    </row>
    <row r="12" spans="1:5" x14ac:dyDescent="0.15">
      <c r="A12" s="6"/>
      <c r="B12" s="6">
        <v>24.305</v>
      </c>
      <c r="C12" s="6">
        <v>25.763999999999999</v>
      </c>
      <c r="D12" s="6"/>
      <c r="E12" s="6"/>
    </row>
    <row r="13" spans="1:5" x14ac:dyDescent="0.15">
      <c r="A13" s="6"/>
      <c r="B13" s="6">
        <v>24.305</v>
      </c>
      <c r="C13" s="6">
        <v>25.763999999999999</v>
      </c>
      <c r="D13" s="6"/>
      <c r="E13" s="6"/>
    </row>
    <row r="14" spans="1:5" x14ac:dyDescent="0.15">
      <c r="A14" s="6"/>
      <c r="B14" s="6">
        <f>AVERAGE(B9:B13)</f>
        <v>24.305217966705364</v>
      </c>
      <c r="C14" s="6">
        <f>AVERAGE(C9:C13)</f>
        <v>25.764505850461923</v>
      </c>
      <c r="D14" s="6"/>
      <c r="E14" s="6"/>
    </row>
    <row r="15" spans="1:5" x14ac:dyDescent="0.15">
      <c r="A15" s="6"/>
      <c r="B15" s="6"/>
      <c r="C15" s="6"/>
      <c r="D15" s="6"/>
      <c r="E15" s="6"/>
    </row>
    <row r="16" spans="1:5" x14ac:dyDescent="0.15">
      <c r="A16" s="6"/>
      <c r="B16" s="6">
        <f>B14-B7</f>
        <v>1.6179335250777633</v>
      </c>
      <c r="C16" s="6">
        <f>C14-C7</f>
        <v>3.224634979505165</v>
      </c>
      <c r="D16" s="6"/>
      <c r="E16" s="6"/>
    </row>
    <row r="17" spans="1:5" x14ac:dyDescent="0.15">
      <c r="A17" s="6"/>
      <c r="B17" s="6"/>
      <c r="C17" s="6"/>
      <c r="D17" s="6"/>
      <c r="E17" s="6"/>
    </row>
    <row r="18" spans="1:5" x14ac:dyDescent="0.15">
      <c r="A18" s="6"/>
      <c r="B18" s="6">
        <f>POWER(2,-B16)</f>
        <v>0.32580179893349126</v>
      </c>
      <c r="C18" s="6">
        <f>POWER(2,-C16)</f>
        <v>0.10697644120903003</v>
      </c>
      <c r="D18" s="6"/>
      <c r="E18" s="6"/>
    </row>
    <row r="19" spans="1:5" x14ac:dyDescent="0.15">
      <c r="A19" s="6"/>
      <c r="B19" s="6"/>
      <c r="C19" s="6"/>
      <c r="D19" s="6"/>
      <c r="E19" s="6"/>
    </row>
    <row r="20" spans="1:5" x14ac:dyDescent="0.15">
      <c r="A20" s="6"/>
      <c r="B20" s="6">
        <f>B18/$B$18</f>
        <v>1</v>
      </c>
      <c r="C20" s="6">
        <f>C18/$B$18</f>
        <v>0.32834822140091396</v>
      </c>
      <c r="D20" s="6"/>
      <c r="E20" s="6"/>
    </row>
    <row r="21" spans="1:5" x14ac:dyDescent="0.15">
      <c r="A21" s="6"/>
      <c r="B21" s="6"/>
      <c r="C21" s="6"/>
      <c r="D21" s="6"/>
      <c r="E21" s="6"/>
    </row>
    <row r="22" spans="1:5" x14ac:dyDescent="0.15">
      <c r="A22" s="6"/>
      <c r="B22" s="6" t="s">
        <v>119</v>
      </c>
      <c r="C22" s="6"/>
      <c r="D22" s="6"/>
      <c r="E22" s="6"/>
    </row>
    <row r="23" spans="1:5" x14ac:dyDescent="0.15">
      <c r="A23" s="6"/>
      <c r="B23" s="6"/>
      <c r="C23" s="6"/>
      <c r="D23" s="6"/>
      <c r="E23" s="6"/>
    </row>
    <row r="24" spans="1:5" x14ac:dyDescent="0.15">
      <c r="A24" s="6"/>
      <c r="B24" s="6">
        <f t="shared" ref="B24:C28" si="0">B9-B2</f>
        <v>1.2447773425921014</v>
      </c>
      <c r="C24" s="6">
        <f t="shared" si="0"/>
        <v>3.2846598449891999</v>
      </c>
      <c r="D24" s="6"/>
      <c r="E24" s="6"/>
    </row>
    <row r="25" spans="1:5" x14ac:dyDescent="0.15">
      <c r="A25" s="6"/>
      <c r="B25" s="6">
        <f t="shared" si="0"/>
        <v>1.5901205553719002</v>
      </c>
      <c r="C25" s="6">
        <f t="shared" si="0"/>
        <v>2.9444781810864988</v>
      </c>
      <c r="D25" s="6"/>
      <c r="E25" s="6"/>
    </row>
    <row r="26" spans="1:5" x14ac:dyDescent="0.15">
      <c r="A26" s="6"/>
      <c r="B26" s="6">
        <f t="shared" si="0"/>
        <v>2.0187697274248002</v>
      </c>
      <c r="C26" s="6">
        <f t="shared" si="0"/>
        <v>3.4460368714501008</v>
      </c>
      <c r="D26" s="6"/>
      <c r="E26" s="6"/>
    </row>
    <row r="27" spans="1:5" x14ac:dyDescent="0.15">
      <c r="A27" s="6"/>
      <c r="B27" s="6">
        <f t="shared" si="0"/>
        <v>1.6179999999999986</v>
      </c>
      <c r="C27" s="6">
        <f t="shared" si="0"/>
        <v>3.2240000000000002</v>
      </c>
      <c r="D27" s="6"/>
      <c r="E27" s="6"/>
    </row>
    <row r="28" spans="1:5" x14ac:dyDescent="0.15">
      <c r="A28" s="6"/>
      <c r="B28" s="6">
        <f t="shared" si="0"/>
        <v>1.6179999999999986</v>
      </c>
      <c r="C28" s="6">
        <f t="shared" si="0"/>
        <v>3.2240000000000002</v>
      </c>
      <c r="D28" s="6"/>
      <c r="E28" s="6"/>
    </row>
    <row r="29" spans="1:5" x14ac:dyDescent="0.15">
      <c r="A29" s="6" t="s">
        <v>117</v>
      </c>
      <c r="B29" s="6">
        <f t="shared" ref="B29:C33" si="1">POWER(2,-B24)</f>
        <v>0.4219730179731121</v>
      </c>
      <c r="C29" s="6">
        <f t="shared" si="1"/>
        <v>0.10261689300237138</v>
      </c>
      <c r="D29" s="6"/>
      <c r="E29" s="6"/>
    </row>
    <row r="30" spans="1:5" x14ac:dyDescent="0.15">
      <c r="A30" s="6"/>
      <c r="B30" s="6">
        <f t="shared" si="1"/>
        <v>0.3321436975681627</v>
      </c>
      <c r="C30" s="6">
        <f t="shared" si="1"/>
        <v>0.12990436547524192</v>
      </c>
      <c r="D30" s="6"/>
      <c r="E30" s="6"/>
    </row>
    <row r="31" spans="1:5" x14ac:dyDescent="0.15">
      <c r="A31" s="6"/>
      <c r="B31" s="6">
        <f t="shared" si="1"/>
        <v>0.24676852073941696</v>
      </c>
      <c r="C31" s="6">
        <f t="shared" si="1"/>
        <v>9.1757069655383591E-2</v>
      </c>
      <c r="D31" s="6"/>
      <c r="E31" s="6"/>
    </row>
    <row r="32" spans="1:5" x14ac:dyDescent="0.15">
      <c r="A32" s="6"/>
      <c r="B32" s="6">
        <f t="shared" si="1"/>
        <v>0.32578678734082384</v>
      </c>
      <c r="C32" s="6">
        <f t="shared" si="1"/>
        <v>0.10702353556830707</v>
      </c>
      <c r="D32" s="6"/>
      <c r="E32" s="6"/>
    </row>
    <row r="33" spans="1:5" x14ac:dyDescent="0.15">
      <c r="A33" s="6"/>
      <c r="B33" s="6">
        <f t="shared" si="1"/>
        <v>0.32578678734082384</v>
      </c>
      <c r="C33" s="6">
        <f t="shared" si="1"/>
        <v>0.10702353556830707</v>
      </c>
      <c r="D33" s="6"/>
      <c r="E33" s="6"/>
    </row>
    <row r="34" spans="1:5" x14ac:dyDescent="0.15">
      <c r="A34" s="6" t="s">
        <v>116</v>
      </c>
      <c r="B34" s="6">
        <v>2</v>
      </c>
      <c r="C34" s="6">
        <v>4</v>
      </c>
      <c r="D34" s="6">
        <v>2</v>
      </c>
      <c r="E34" s="6">
        <v>4</v>
      </c>
    </row>
    <row r="35" spans="1:5" x14ac:dyDescent="0.15">
      <c r="A35" s="6">
        <f>AVERAGE(B29:B33)</f>
        <v>0.33049176219246784</v>
      </c>
      <c r="B35" s="6">
        <v>1.276803437319471</v>
      </c>
      <c r="C35" s="6">
        <v>0.31049758191131732</v>
      </c>
      <c r="D35" s="6">
        <v>1.276803437319471</v>
      </c>
      <c r="E35" s="6">
        <f>0.310497581911317</f>
        <v>0.31049758191131699</v>
      </c>
    </row>
    <row r="36" spans="1:5" x14ac:dyDescent="0.15">
      <c r="A36" s="6" t="s">
        <v>107</v>
      </c>
      <c r="B36" s="6">
        <v>1.0049984161926941</v>
      </c>
      <c r="C36" s="6">
        <v>0.39306385313044434</v>
      </c>
      <c r="D36" s="6">
        <f t="shared" ref="D36:E39" si="2">B30/$A$35</f>
        <v>1.0049984161926941</v>
      </c>
      <c r="E36" s="6">
        <f t="shared" si="2"/>
        <v>0.39306385313044434</v>
      </c>
    </row>
    <row r="37" spans="1:5" x14ac:dyDescent="0.15">
      <c r="A37" s="6"/>
      <c r="B37" s="6">
        <v>0.74667071609399716</v>
      </c>
      <c r="C37" s="6">
        <v>0.27763799329420868</v>
      </c>
      <c r="D37" s="6">
        <f t="shared" si="2"/>
        <v>0.74667071609399716</v>
      </c>
      <c r="E37" s="6">
        <f t="shared" si="2"/>
        <v>0.27763799329420868</v>
      </c>
    </row>
    <row r="38" spans="1:5" x14ac:dyDescent="0.15">
      <c r="A38" s="6"/>
      <c r="B38" s="6">
        <v>0.9857637151969193</v>
      </c>
      <c r="C38" s="6">
        <v>0.32383117466625383</v>
      </c>
      <c r="D38" s="6">
        <f t="shared" si="2"/>
        <v>0.9857637151969193</v>
      </c>
      <c r="E38" s="6">
        <f t="shared" si="2"/>
        <v>0.32383117466625383</v>
      </c>
    </row>
    <row r="39" spans="1:5" x14ac:dyDescent="0.15">
      <c r="A39" s="6"/>
      <c r="B39" s="6">
        <v>0.9857637151969193</v>
      </c>
      <c r="C39" s="6">
        <v>0.32383117466625383</v>
      </c>
      <c r="D39" s="6">
        <f t="shared" si="2"/>
        <v>0.9857637151969193</v>
      </c>
      <c r="E39" s="6">
        <f t="shared" si="2"/>
        <v>0.32383117466625383</v>
      </c>
    </row>
    <row r="40" spans="1:5" x14ac:dyDescent="0.15">
      <c r="A40" s="6"/>
      <c r="B40" s="6">
        <f>AVERAGE(B35:B39)</f>
        <v>1</v>
      </c>
      <c r="C40" s="6">
        <f>AVERAGE(C35:C39)</f>
        <v>0.3257723555336956</v>
      </c>
      <c r="D40" s="6"/>
      <c r="E40" s="6"/>
    </row>
    <row r="41" spans="1:5" x14ac:dyDescent="0.15">
      <c r="A41" s="6" t="s">
        <v>115</v>
      </c>
      <c r="B41" s="6">
        <f>STDEV(B35:B39)</f>
        <v>0.18790037038988824</v>
      </c>
      <c r="C41" s="6">
        <f>STDEV(C35:C39)</f>
        <v>4.2088946151426186E-2</v>
      </c>
      <c r="D41" s="6"/>
      <c r="E41" s="6"/>
    </row>
    <row r="42" spans="1:5" x14ac:dyDescent="0.15">
      <c r="A42" s="6"/>
      <c r="B42" s="6"/>
      <c r="C42" s="6"/>
      <c r="D42" s="6"/>
      <c r="E42" s="6"/>
    </row>
    <row r="43" spans="1:5" x14ac:dyDescent="0.15">
      <c r="A43" s="6" t="s">
        <v>114</v>
      </c>
      <c r="B43" s="6" t="s">
        <v>140</v>
      </c>
      <c r="C43" s="6" t="s">
        <v>139</v>
      </c>
      <c r="D43" s="6"/>
      <c r="E43" s="6"/>
    </row>
    <row r="44" spans="1:5" x14ac:dyDescent="0.15">
      <c r="A44" s="6"/>
      <c r="B44" s="6"/>
      <c r="C44" s="6"/>
      <c r="D44" s="6"/>
      <c r="E44" s="6"/>
    </row>
    <row r="45" spans="1:5" x14ac:dyDescent="0.15">
      <c r="A45" s="6"/>
      <c r="B45" s="3" t="s">
        <v>143</v>
      </c>
      <c r="C45" s="3" t="s">
        <v>144</v>
      </c>
      <c r="D45" s="6"/>
      <c r="E45" s="6"/>
    </row>
    <row r="46" spans="1:5" x14ac:dyDescent="0.15">
      <c r="A46" s="6"/>
      <c r="B46" s="6"/>
      <c r="C46" s="6"/>
      <c r="D46" s="6"/>
      <c r="E46" s="6"/>
    </row>
    <row r="47" spans="1:5" x14ac:dyDescent="0.15">
      <c r="A47" s="6"/>
      <c r="B47" s="14" t="s">
        <v>137</v>
      </c>
      <c r="C47" s="14" t="s">
        <v>137</v>
      </c>
      <c r="D47" s="6"/>
      <c r="E47" s="6"/>
    </row>
    <row r="48" spans="1:5" x14ac:dyDescent="0.15">
      <c r="A48" s="6"/>
      <c r="B48" s="6"/>
      <c r="C48" s="6"/>
      <c r="D48" s="6"/>
      <c r="E48" s="6"/>
    </row>
  </sheetData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E2EE-2E08-E241-8BAA-C3DAA73E5927}">
  <dimension ref="A1:E47"/>
  <sheetViews>
    <sheetView workbookViewId="0">
      <selection activeCell="G16" sqref="G16"/>
    </sheetView>
  </sheetViews>
  <sheetFormatPr baseColWidth="10" defaultRowHeight="13" x14ac:dyDescent="0.15"/>
  <cols>
    <col min="1" max="16384" width="10.83203125" style="2"/>
  </cols>
  <sheetData>
    <row r="1" spans="1:5" x14ac:dyDescent="0.15">
      <c r="A1" s="13" t="s">
        <v>163</v>
      </c>
    </row>
    <row r="2" spans="1:5" x14ac:dyDescent="0.15">
      <c r="A2" s="6" t="s">
        <v>121</v>
      </c>
      <c r="B2" s="6">
        <v>23.120453314690199</v>
      </c>
      <c r="C2" s="6">
        <v>22.414556123106099</v>
      </c>
      <c r="D2" s="6"/>
      <c r="E2" s="6"/>
    </row>
    <row r="3" spans="1:5" x14ac:dyDescent="0.15">
      <c r="A3" s="6"/>
      <c r="B3" s="6">
        <v>22.4595397158974</v>
      </c>
      <c r="C3" s="6">
        <v>22.7469926684497</v>
      </c>
      <c r="D3" s="6"/>
      <c r="E3" s="6"/>
    </row>
    <row r="4" spans="1:5" x14ac:dyDescent="0.15">
      <c r="A4" s="6"/>
      <c r="B4" s="6">
        <v>22.482429177550401</v>
      </c>
      <c r="C4" s="6">
        <v>22.457805563228</v>
      </c>
      <c r="D4" s="6"/>
      <c r="E4" s="6"/>
    </row>
    <row r="5" spans="1:5" x14ac:dyDescent="0.15">
      <c r="A5" s="6"/>
      <c r="B5" s="6">
        <v>22.687000000000001</v>
      </c>
      <c r="C5" s="6">
        <v>22.54</v>
      </c>
      <c r="D5" s="6"/>
      <c r="E5" s="6"/>
    </row>
    <row r="6" spans="1:5" x14ac:dyDescent="0.15">
      <c r="A6" s="6"/>
      <c r="B6" s="6">
        <v>22.687000000000001</v>
      </c>
      <c r="C6" s="6">
        <v>22.54</v>
      </c>
      <c r="D6" s="6"/>
      <c r="E6" s="6"/>
    </row>
    <row r="7" spans="1:5" x14ac:dyDescent="0.15">
      <c r="A7" s="6"/>
      <c r="B7" s="6">
        <f>AVERAGE(B2:B6)</f>
        <v>22.6872844416276</v>
      </c>
      <c r="C7" s="6">
        <f>AVERAGE(C2:C6)</f>
        <v>22.539870870956758</v>
      </c>
      <c r="D7" s="6"/>
      <c r="E7" s="6"/>
    </row>
    <row r="8" spans="1:5" x14ac:dyDescent="0.15">
      <c r="A8" s="6"/>
      <c r="B8" s="6"/>
      <c r="C8" s="6"/>
      <c r="D8" s="6"/>
      <c r="E8" s="6"/>
    </row>
    <row r="9" spans="1:5" x14ac:dyDescent="0.15">
      <c r="A9" s="6" t="s">
        <v>145</v>
      </c>
      <c r="B9" s="6">
        <v>34.928618769402</v>
      </c>
      <c r="C9" s="6">
        <v>38.1396877210478</v>
      </c>
      <c r="D9" s="6"/>
      <c r="E9" s="6"/>
    </row>
    <row r="10" spans="1:5" x14ac:dyDescent="0.15">
      <c r="A10" s="6"/>
      <c r="B10" s="6">
        <v>34.5868612258882</v>
      </c>
      <c r="C10" s="6">
        <v>37.095741411207896</v>
      </c>
      <c r="D10" s="6"/>
      <c r="E10" s="6"/>
    </row>
    <row r="11" spans="1:5" x14ac:dyDescent="0.15">
      <c r="A11" s="6"/>
      <c r="B11" s="6">
        <v>34.8139053508594</v>
      </c>
      <c r="C11" s="6">
        <v>37.1299541068243</v>
      </c>
      <c r="D11" s="6"/>
      <c r="E11" s="6"/>
    </row>
    <row r="12" spans="1:5" x14ac:dyDescent="0.15">
      <c r="A12" s="6"/>
      <c r="B12" s="6">
        <v>34.776000000000003</v>
      </c>
      <c r="C12" s="6">
        <v>37.454999999999998</v>
      </c>
      <c r="D12" s="6"/>
      <c r="E12" s="6"/>
    </row>
    <row r="13" spans="1:5" x14ac:dyDescent="0.15">
      <c r="A13" s="6"/>
      <c r="B13" s="6">
        <v>34.776000000000003</v>
      </c>
      <c r="C13" s="6">
        <v>37.454999999999998</v>
      </c>
      <c r="D13" s="6"/>
      <c r="E13" s="6"/>
    </row>
    <row r="14" spans="1:5" x14ac:dyDescent="0.15">
      <c r="A14" s="6"/>
      <c r="B14" s="6">
        <f>AVERAGE(B9:B13)</f>
        <v>34.77627706922992</v>
      </c>
      <c r="C14" s="6">
        <f>AVERAGE(C9:C13)</f>
        <v>37.455076647816</v>
      </c>
      <c r="D14" s="6"/>
      <c r="E14" s="6"/>
    </row>
    <row r="15" spans="1:5" x14ac:dyDescent="0.15">
      <c r="A15" s="6"/>
      <c r="B15" s="6"/>
      <c r="C15" s="6"/>
      <c r="D15" s="6"/>
      <c r="E15" s="6"/>
    </row>
    <row r="16" spans="1:5" x14ac:dyDescent="0.15">
      <c r="A16" s="6"/>
      <c r="B16" s="6">
        <f>B14-B7</f>
        <v>12.08899262760232</v>
      </c>
      <c r="C16" s="6">
        <f>C14-C7</f>
        <v>14.915205776859242</v>
      </c>
      <c r="D16" s="6"/>
      <c r="E16" s="6"/>
    </row>
    <row r="17" spans="1:5" x14ac:dyDescent="0.15">
      <c r="A17" s="6"/>
      <c r="B17" s="6"/>
      <c r="C17" s="6"/>
      <c r="D17" s="6"/>
      <c r="E17" s="6"/>
    </row>
    <row r="18" spans="1:5" x14ac:dyDescent="0.15">
      <c r="A18" s="6"/>
      <c r="B18" s="6">
        <f>POWER(2,-B16)</f>
        <v>2.2953589037081793E-4</v>
      </c>
      <c r="C18" s="6">
        <f>POWER(2,-C16)</f>
        <v>3.2365004345500264E-5</v>
      </c>
      <c r="D18" s="6"/>
      <c r="E18" s="6"/>
    </row>
    <row r="19" spans="1:5" x14ac:dyDescent="0.15">
      <c r="A19" s="6"/>
      <c r="B19" s="6"/>
      <c r="C19" s="6"/>
      <c r="D19" s="6"/>
      <c r="E19" s="6"/>
    </row>
    <row r="20" spans="1:5" x14ac:dyDescent="0.15">
      <c r="A20" s="6"/>
      <c r="B20" s="6">
        <f>B18/$B$18</f>
        <v>1</v>
      </c>
      <c r="C20" s="6">
        <f>C18/$B$18</f>
        <v>0.14100193348070411</v>
      </c>
      <c r="D20" s="6"/>
      <c r="E20" s="6"/>
    </row>
    <row r="21" spans="1:5" x14ac:dyDescent="0.15">
      <c r="A21" s="6"/>
      <c r="B21" s="6"/>
      <c r="C21" s="6"/>
      <c r="D21" s="6"/>
      <c r="E21" s="6"/>
    </row>
    <row r="22" spans="1:5" x14ac:dyDescent="0.15">
      <c r="A22" s="6"/>
      <c r="B22" s="6" t="s">
        <v>119</v>
      </c>
      <c r="C22" s="6"/>
      <c r="D22" s="6"/>
      <c r="E22" s="6"/>
    </row>
    <row r="23" spans="1:5" x14ac:dyDescent="0.15">
      <c r="A23" s="6"/>
      <c r="B23" s="6"/>
      <c r="C23" s="6"/>
      <c r="D23" s="6"/>
      <c r="E23" s="6"/>
    </row>
    <row r="24" spans="1:5" x14ac:dyDescent="0.15">
      <c r="A24" s="6"/>
      <c r="B24" s="6">
        <f t="shared" ref="B24:C28" si="0">B9-B2</f>
        <v>11.808165454711801</v>
      </c>
      <c r="C24" s="6">
        <f t="shared" si="0"/>
        <v>15.725131597941701</v>
      </c>
      <c r="D24" s="6"/>
      <c r="E24" s="6"/>
    </row>
    <row r="25" spans="1:5" x14ac:dyDescent="0.15">
      <c r="A25" s="6"/>
      <c r="B25" s="6">
        <f t="shared" si="0"/>
        <v>12.1273215099908</v>
      </c>
      <c r="C25" s="6">
        <f t="shared" si="0"/>
        <v>14.348748742758197</v>
      </c>
      <c r="D25" s="6"/>
      <c r="E25" s="6"/>
    </row>
    <row r="26" spans="1:5" x14ac:dyDescent="0.15">
      <c r="A26" s="6"/>
      <c r="B26" s="6">
        <f t="shared" si="0"/>
        <v>12.331476173308999</v>
      </c>
      <c r="C26" s="6">
        <f t="shared" si="0"/>
        <v>14.6721485435963</v>
      </c>
      <c r="D26" s="6"/>
      <c r="E26" s="6"/>
    </row>
    <row r="27" spans="1:5" x14ac:dyDescent="0.15">
      <c r="A27" s="6"/>
      <c r="B27" s="6">
        <f t="shared" si="0"/>
        <v>12.089000000000002</v>
      </c>
      <c r="C27" s="6">
        <f t="shared" si="0"/>
        <v>14.914999999999999</v>
      </c>
      <c r="D27" s="6"/>
      <c r="E27" s="6"/>
    </row>
    <row r="28" spans="1:5" x14ac:dyDescent="0.15">
      <c r="A28" s="6"/>
      <c r="B28" s="6">
        <f t="shared" si="0"/>
        <v>12.089000000000002</v>
      </c>
      <c r="C28" s="6">
        <f t="shared" si="0"/>
        <v>14.914999999999999</v>
      </c>
      <c r="D28" s="6"/>
      <c r="E28" s="6"/>
    </row>
    <row r="29" spans="1:5" x14ac:dyDescent="0.15">
      <c r="A29" s="6" t="s">
        <v>117</v>
      </c>
      <c r="B29" s="6">
        <f t="shared" ref="B29:C33" si="1">POWER(2,-B24)</f>
        <v>2.7886114379643178E-4</v>
      </c>
      <c r="C29" s="6">
        <f t="shared" si="1"/>
        <v>1.8461360512299268E-5</v>
      </c>
      <c r="D29" s="6"/>
      <c r="E29" s="6"/>
    </row>
    <row r="30" spans="1:5" x14ac:dyDescent="0.15">
      <c r="A30" s="6"/>
      <c r="B30" s="6">
        <f t="shared" si="1"/>
        <v>2.2351797716690464E-4</v>
      </c>
      <c r="C30" s="6">
        <f t="shared" si="1"/>
        <v>4.7928763862265317E-5</v>
      </c>
      <c r="D30" s="6"/>
      <c r="E30" s="6"/>
    </row>
    <row r="31" spans="1:5" x14ac:dyDescent="0.15">
      <c r="A31" s="6"/>
      <c r="B31" s="6">
        <f t="shared" si="1"/>
        <v>1.9402414620510959E-4</v>
      </c>
      <c r="C31" s="6">
        <f t="shared" si="1"/>
        <v>3.830391698912547E-5</v>
      </c>
      <c r="D31" s="6"/>
      <c r="E31" s="6"/>
    </row>
    <row r="32" spans="1:5" x14ac:dyDescent="0.15">
      <c r="A32" s="6"/>
      <c r="B32" s="6">
        <f t="shared" si="1"/>
        <v>2.2953471740945426E-4</v>
      </c>
      <c r="C32" s="6">
        <f t="shared" si="1"/>
        <v>3.2369621013434397E-5</v>
      </c>
      <c r="D32" s="6"/>
      <c r="E32" s="6"/>
    </row>
    <row r="33" spans="1:5" x14ac:dyDescent="0.15">
      <c r="A33" s="6"/>
      <c r="B33" s="6">
        <f t="shared" si="1"/>
        <v>2.2953471740945426E-4</v>
      </c>
      <c r="C33" s="6">
        <f t="shared" si="1"/>
        <v>3.2369621013434397E-5</v>
      </c>
      <c r="D33" s="6"/>
      <c r="E33" s="6"/>
    </row>
    <row r="34" spans="1:5" x14ac:dyDescent="0.15">
      <c r="A34" s="6" t="s">
        <v>116</v>
      </c>
      <c r="B34" s="6"/>
      <c r="C34" s="6"/>
      <c r="D34" s="6"/>
      <c r="E34" s="6"/>
    </row>
    <row r="35" spans="1:5" x14ac:dyDescent="0.15">
      <c r="A35" s="6">
        <f>AVERAGE(B29:B33)</f>
        <v>2.3109454039747091E-4</v>
      </c>
      <c r="B35" s="6">
        <f t="shared" ref="B35:C39" si="2">B29/$A$35</f>
        <v>1.2066972387872286</v>
      </c>
      <c r="C35" s="6">
        <f t="shared" si="2"/>
        <v>7.9886614718576485E-2</v>
      </c>
      <c r="D35" s="6"/>
      <c r="E35" s="6"/>
    </row>
    <row r="36" spans="1:5" x14ac:dyDescent="0.15">
      <c r="A36" s="6" t="s">
        <v>107</v>
      </c>
      <c r="B36" s="6">
        <f t="shared" si="2"/>
        <v>0.96721444298279413</v>
      </c>
      <c r="C36" s="6">
        <f t="shared" si="2"/>
        <v>0.20739894495053959</v>
      </c>
      <c r="D36" s="6"/>
      <c r="E36" s="6"/>
    </row>
    <row r="37" spans="1:5" x14ac:dyDescent="0.15">
      <c r="A37" s="6"/>
      <c r="B37" s="6">
        <f t="shared" si="2"/>
        <v>0.83958775430781662</v>
      </c>
      <c r="C37" s="6">
        <f t="shared" si="2"/>
        <v>0.16574998666452559</v>
      </c>
      <c r="D37" s="6"/>
      <c r="E37" s="6"/>
    </row>
    <row r="38" spans="1:5" x14ac:dyDescent="0.15">
      <c r="A38" s="6"/>
      <c r="B38" s="6">
        <f t="shared" si="2"/>
        <v>0.99325028196108034</v>
      </c>
      <c r="C38" s="6">
        <f t="shared" si="2"/>
        <v>0.14007090326651719</v>
      </c>
      <c r="D38" s="6"/>
      <c r="E38" s="6"/>
    </row>
    <row r="39" spans="1:5" x14ac:dyDescent="0.15">
      <c r="A39" s="6"/>
      <c r="B39" s="6">
        <f t="shared" si="2"/>
        <v>0.99325028196108034</v>
      </c>
      <c r="C39" s="6">
        <f t="shared" si="2"/>
        <v>0.14007090326651719</v>
      </c>
      <c r="D39" s="6"/>
      <c r="E39" s="6"/>
    </row>
    <row r="40" spans="1:5" x14ac:dyDescent="0.15">
      <c r="A40" s="6"/>
      <c r="B40" s="6">
        <f>AVERAGE(B35:B39)</f>
        <v>0.99999999999999978</v>
      </c>
      <c r="C40" s="6">
        <f>AVERAGE(C35:C39)</f>
        <v>0.1466354705733352</v>
      </c>
      <c r="D40" s="6"/>
      <c r="E40" s="6"/>
    </row>
    <row r="41" spans="1:5" x14ac:dyDescent="0.15">
      <c r="A41" s="6" t="s">
        <v>115</v>
      </c>
      <c r="B41" s="6">
        <f>STDEV(B35:B39)</f>
        <v>0.13192976088283984</v>
      </c>
      <c r="C41" s="6">
        <f>STDEV(C35:C39)</f>
        <v>4.6365831680129588E-2</v>
      </c>
      <c r="D41" s="6"/>
      <c r="E41" s="6"/>
    </row>
    <row r="42" spans="1:5" x14ac:dyDescent="0.15">
      <c r="A42" s="6"/>
      <c r="B42" s="6"/>
      <c r="C42" s="6"/>
      <c r="D42" s="6"/>
      <c r="E42" s="6"/>
    </row>
    <row r="43" spans="1:5" x14ac:dyDescent="0.15">
      <c r="A43" s="6" t="s">
        <v>114</v>
      </c>
      <c r="B43" s="6" t="s">
        <v>140</v>
      </c>
      <c r="C43" s="6" t="s">
        <v>139</v>
      </c>
      <c r="D43" s="6"/>
      <c r="E43" s="6"/>
    </row>
    <row r="44" spans="1:5" x14ac:dyDescent="0.15">
      <c r="A44" s="6"/>
      <c r="B44" s="6"/>
      <c r="C44" s="6"/>
      <c r="D44" s="6"/>
      <c r="E44" s="6"/>
    </row>
    <row r="45" spans="1:5" x14ac:dyDescent="0.15">
      <c r="A45" s="6"/>
      <c r="B45" s="6" t="s">
        <v>143</v>
      </c>
      <c r="C45" s="6" t="s">
        <v>144</v>
      </c>
      <c r="D45" s="6"/>
      <c r="E45" s="6"/>
    </row>
    <row r="46" spans="1:5" x14ac:dyDescent="0.15">
      <c r="A46" s="6"/>
      <c r="B46" s="6"/>
      <c r="C46" s="6"/>
      <c r="D46" s="6"/>
      <c r="E46" s="6"/>
    </row>
    <row r="47" spans="1:5" x14ac:dyDescent="0.15">
      <c r="A47" s="6"/>
      <c r="B47" s="6"/>
      <c r="C47" s="6"/>
      <c r="D47" s="6"/>
      <c r="E47" s="6"/>
    </row>
  </sheetData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8C43-B4F0-1A4C-AC77-708CB43B723C}">
  <dimension ref="A1:D47"/>
  <sheetViews>
    <sheetView workbookViewId="0">
      <selection activeCell="H34" sqref="H34"/>
    </sheetView>
  </sheetViews>
  <sheetFormatPr baseColWidth="10" defaultRowHeight="13" x14ac:dyDescent="0.15"/>
  <cols>
    <col min="1" max="16384" width="10.83203125" style="2"/>
  </cols>
  <sheetData>
    <row r="1" spans="1:4" x14ac:dyDescent="0.15">
      <c r="A1" s="13" t="s">
        <v>147</v>
      </c>
    </row>
    <row r="2" spans="1:4" x14ac:dyDescent="0.15">
      <c r="A2" s="6" t="s">
        <v>121</v>
      </c>
      <c r="B2" s="6">
        <v>23.120453314690199</v>
      </c>
      <c r="C2" s="6">
        <v>22.414556123106099</v>
      </c>
      <c r="D2" s="6"/>
    </row>
    <row r="3" spans="1:4" x14ac:dyDescent="0.15">
      <c r="A3" s="6"/>
      <c r="B3" s="6">
        <v>22.4595397158974</v>
      </c>
      <c r="C3" s="6">
        <v>22.7469926684497</v>
      </c>
      <c r="D3" s="6"/>
    </row>
    <row r="4" spans="1:4" x14ac:dyDescent="0.15">
      <c r="A4" s="6"/>
      <c r="B4" s="6">
        <v>22.482429177550401</v>
      </c>
      <c r="C4" s="6">
        <v>22.457805563228</v>
      </c>
      <c r="D4" s="6"/>
    </row>
    <row r="5" spans="1:4" x14ac:dyDescent="0.15">
      <c r="A5" s="6"/>
      <c r="B5" s="6">
        <v>22.687000000000001</v>
      </c>
      <c r="C5" s="6">
        <v>22.54</v>
      </c>
      <c r="D5" s="6"/>
    </row>
    <row r="6" spans="1:4" x14ac:dyDescent="0.15">
      <c r="A6" s="6"/>
      <c r="B6" s="6">
        <v>22.687000000000001</v>
      </c>
      <c r="C6" s="6">
        <v>22.54</v>
      </c>
      <c r="D6" s="6"/>
    </row>
    <row r="7" spans="1:4" x14ac:dyDescent="0.15">
      <c r="A7" s="6"/>
      <c r="B7" s="6">
        <f>AVERAGE(B2:B6)</f>
        <v>22.6872844416276</v>
      </c>
      <c r="C7" s="6">
        <f>AVERAGE(C2:C6)</f>
        <v>22.539870870956758</v>
      </c>
      <c r="D7" s="6"/>
    </row>
    <row r="8" spans="1:4" x14ac:dyDescent="0.15">
      <c r="A8" s="6"/>
      <c r="B8" s="6"/>
      <c r="C8" s="6"/>
      <c r="D8" s="6"/>
    </row>
    <row r="9" spans="1:4" x14ac:dyDescent="0.15">
      <c r="A9" s="6" t="s">
        <v>146</v>
      </c>
      <c r="B9" s="6">
        <v>32.064583761702501</v>
      </c>
      <c r="C9" s="6">
        <v>32.515433837476301</v>
      </c>
      <c r="D9" s="6"/>
    </row>
    <row r="10" spans="1:4" x14ac:dyDescent="0.15">
      <c r="A10" s="6"/>
      <c r="B10" s="6">
        <v>31.827790403118701</v>
      </c>
      <c r="C10" s="6">
        <v>32.3794220334564</v>
      </c>
      <c r="D10" s="6"/>
    </row>
    <row r="11" spans="1:4" x14ac:dyDescent="0.15">
      <c r="A11" s="6"/>
      <c r="B11" s="6">
        <v>32.051856324868901</v>
      </c>
      <c r="C11" s="6">
        <v>32.403564225751097</v>
      </c>
      <c r="D11" s="6"/>
    </row>
    <row r="12" spans="1:4" x14ac:dyDescent="0.15">
      <c r="A12" s="6"/>
      <c r="B12" s="6">
        <v>31.981000000000002</v>
      </c>
      <c r="C12" s="6">
        <v>32.433</v>
      </c>
      <c r="D12" s="6"/>
    </row>
    <row r="13" spans="1:4" x14ac:dyDescent="0.15">
      <c r="A13" s="6"/>
      <c r="B13" s="6">
        <v>31.981000000000002</v>
      </c>
      <c r="C13" s="6">
        <v>32.433</v>
      </c>
      <c r="D13" s="6"/>
    </row>
    <row r="14" spans="1:4" x14ac:dyDescent="0.15">
      <c r="A14" s="6"/>
      <c r="B14" s="6">
        <f>AVERAGE(B9:B13)</f>
        <v>31.981246097938019</v>
      </c>
      <c r="C14" s="6">
        <f>AVERAGE(C9:C13)</f>
        <v>32.432884019336754</v>
      </c>
      <c r="D14" s="6"/>
    </row>
    <row r="15" spans="1:4" x14ac:dyDescent="0.15">
      <c r="A15" s="6"/>
      <c r="B15" s="6"/>
      <c r="C15" s="6"/>
      <c r="D15" s="6"/>
    </row>
    <row r="16" spans="1:4" x14ac:dyDescent="0.15">
      <c r="A16" s="6"/>
      <c r="B16" s="6">
        <f>B14-B7</f>
        <v>9.2939616563104188</v>
      </c>
      <c r="C16" s="6">
        <f>C14-C7</f>
        <v>9.8930131483799961</v>
      </c>
      <c r="D16" s="6"/>
    </row>
    <row r="17" spans="1:4" x14ac:dyDescent="0.15">
      <c r="A17" s="6"/>
      <c r="B17" s="6"/>
      <c r="C17" s="6"/>
      <c r="D17" s="6"/>
    </row>
    <row r="18" spans="1:4" x14ac:dyDescent="0.15">
      <c r="A18" s="6"/>
      <c r="B18" s="6">
        <f>POWER(2,-B16)</f>
        <v>1.5930843193238994E-3</v>
      </c>
      <c r="C18" s="6">
        <f>POWER(2,-C16)</f>
        <v>1.0517349226950221E-3</v>
      </c>
      <c r="D18" s="6"/>
    </row>
    <row r="19" spans="1:4" x14ac:dyDescent="0.15">
      <c r="A19" s="6"/>
      <c r="B19" s="6"/>
      <c r="C19" s="6"/>
      <c r="D19" s="6"/>
    </row>
    <row r="20" spans="1:4" x14ac:dyDescent="0.15">
      <c r="A20" s="6"/>
      <c r="B20" s="6">
        <f>B18/$B$18</f>
        <v>1</v>
      </c>
      <c r="C20" s="6">
        <f>C18/$B$18</f>
        <v>0.66018785693740023</v>
      </c>
      <c r="D20" s="6"/>
    </row>
    <row r="21" spans="1:4" x14ac:dyDescent="0.15">
      <c r="A21" s="6"/>
      <c r="B21" s="6"/>
      <c r="C21" s="6"/>
      <c r="D21" s="6"/>
    </row>
    <row r="22" spans="1:4" x14ac:dyDescent="0.15">
      <c r="A22" s="6"/>
      <c r="B22" s="6" t="s">
        <v>119</v>
      </c>
      <c r="C22" s="6"/>
      <c r="D22" s="6"/>
    </row>
    <row r="23" spans="1:4" x14ac:dyDescent="0.15">
      <c r="A23" s="6"/>
      <c r="B23" s="6"/>
      <c r="C23" s="6"/>
      <c r="D23" s="6"/>
    </row>
    <row r="24" spans="1:4" x14ac:dyDescent="0.15">
      <c r="A24" s="6"/>
      <c r="B24" s="6">
        <f t="shared" ref="B24:C28" si="0">B9-B2</f>
        <v>8.9441304470123022</v>
      </c>
      <c r="C24" s="6">
        <f t="shared" si="0"/>
        <v>10.100877714370203</v>
      </c>
      <c r="D24" s="6"/>
    </row>
    <row r="25" spans="1:4" x14ac:dyDescent="0.15">
      <c r="A25" s="6"/>
      <c r="B25" s="6">
        <f t="shared" si="0"/>
        <v>9.3682506872213018</v>
      </c>
      <c r="C25" s="6">
        <f t="shared" si="0"/>
        <v>9.6324293650067006</v>
      </c>
      <c r="D25" s="6"/>
    </row>
    <row r="26" spans="1:4" x14ac:dyDescent="0.15">
      <c r="A26" s="6"/>
      <c r="B26" s="6">
        <f t="shared" si="0"/>
        <v>9.5694271473184997</v>
      </c>
      <c r="C26" s="6">
        <f t="shared" si="0"/>
        <v>9.9457586625230974</v>
      </c>
      <c r="D26" s="6"/>
    </row>
    <row r="27" spans="1:4" x14ac:dyDescent="0.15">
      <c r="A27" s="6"/>
      <c r="B27" s="6">
        <f t="shared" si="0"/>
        <v>9.2940000000000005</v>
      </c>
      <c r="C27" s="6">
        <f t="shared" si="0"/>
        <v>9.8930000000000007</v>
      </c>
      <c r="D27" s="6"/>
    </row>
    <row r="28" spans="1:4" x14ac:dyDescent="0.15">
      <c r="A28" s="6"/>
      <c r="B28" s="6">
        <f t="shared" si="0"/>
        <v>9.2940000000000005</v>
      </c>
      <c r="C28" s="6">
        <f t="shared" si="0"/>
        <v>9.8930000000000007</v>
      </c>
      <c r="D28" s="6"/>
    </row>
    <row r="29" spans="1:4" x14ac:dyDescent="0.15">
      <c r="A29" s="6" t="s">
        <v>117</v>
      </c>
      <c r="B29" s="6">
        <f t="shared" ref="B29:C33" si="1">POWER(2,-B24)</f>
        <v>2.0302450033473428E-3</v>
      </c>
      <c r="C29" s="6">
        <f t="shared" si="1"/>
        <v>9.1061086003252269E-4</v>
      </c>
      <c r="D29" s="6"/>
    </row>
    <row r="30" spans="1:4" x14ac:dyDescent="0.15">
      <c r="A30" s="6"/>
      <c r="B30" s="6">
        <f t="shared" si="1"/>
        <v>1.5131275415160891E-3</v>
      </c>
      <c r="C30" s="6">
        <f t="shared" si="1"/>
        <v>1.259939901602436E-3</v>
      </c>
      <c r="D30" s="6"/>
    </row>
    <row r="31" spans="1:4" x14ac:dyDescent="0.15">
      <c r="A31" s="6"/>
      <c r="B31" s="6">
        <f t="shared" si="1"/>
        <v>1.3161803034837214E-3</v>
      </c>
      <c r="C31" s="6">
        <f t="shared" si="1"/>
        <v>1.0139774877824922E-3</v>
      </c>
      <c r="D31" s="6"/>
    </row>
    <row r="32" spans="1:4" x14ac:dyDescent="0.15">
      <c r="A32" s="6"/>
      <c r="B32" s="6">
        <f t="shared" si="1"/>
        <v>1.5930419791777533E-3</v>
      </c>
      <c r="C32" s="6">
        <f t="shared" si="1"/>
        <v>1.0517445080010233E-3</v>
      </c>
      <c r="D32" s="6"/>
    </row>
    <row r="33" spans="1:4" x14ac:dyDescent="0.15">
      <c r="A33" s="6"/>
      <c r="B33" s="6">
        <f t="shared" si="1"/>
        <v>1.5930419791777533E-3</v>
      </c>
      <c r="C33" s="6">
        <f t="shared" si="1"/>
        <v>1.0517445080010233E-3</v>
      </c>
      <c r="D33" s="6"/>
    </row>
    <row r="34" spans="1:4" x14ac:dyDescent="0.15">
      <c r="A34" s="6" t="s">
        <v>116</v>
      </c>
      <c r="B34" s="6"/>
      <c r="C34" s="6"/>
      <c r="D34" s="6"/>
    </row>
    <row r="35" spans="1:4" x14ac:dyDescent="0.15">
      <c r="A35" s="6">
        <f>AVERAGE(B29:B33)</f>
        <v>1.6091273613405318E-3</v>
      </c>
      <c r="B35" s="6">
        <f t="shared" ref="B35:C39" si="2">B29/$A$35</f>
        <v>1.2617056002677043</v>
      </c>
      <c r="C35" s="6">
        <f t="shared" si="2"/>
        <v>0.56590353374757796</v>
      </c>
      <c r="D35" s="6"/>
    </row>
    <row r="36" spans="1:4" x14ac:dyDescent="0.15">
      <c r="A36" s="6" t="s">
        <v>107</v>
      </c>
      <c r="B36" s="6">
        <f t="shared" si="2"/>
        <v>0.94034044654832838</v>
      </c>
      <c r="C36" s="6">
        <f t="shared" si="2"/>
        <v>0.7829957602316856</v>
      </c>
      <c r="D36" s="6"/>
    </row>
    <row r="37" spans="1:4" x14ac:dyDescent="0.15">
      <c r="A37" s="6"/>
      <c r="B37" s="6">
        <f t="shared" si="2"/>
        <v>0.81794663064285844</v>
      </c>
      <c r="C37" s="6">
        <f t="shared" si="2"/>
        <v>0.63014122569997688</v>
      </c>
      <c r="D37" s="6"/>
    </row>
    <row r="38" spans="1:4" x14ac:dyDescent="0.15">
      <c r="A38" s="6"/>
      <c r="B38" s="6">
        <f t="shared" si="2"/>
        <v>0.99000366127055472</v>
      </c>
      <c r="C38" s="6">
        <f t="shared" si="2"/>
        <v>0.65361172351505847</v>
      </c>
      <c r="D38" s="6"/>
    </row>
    <row r="39" spans="1:4" x14ac:dyDescent="0.15">
      <c r="A39" s="6"/>
      <c r="B39" s="6">
        <f t="shared" si="2"/>
        <v>0.99000366127055472</v>
      </c>
      <c r="C39" s="6">
        <f t="shared" si="2"/>
        <v>0.65361172351505847</v>
      </c>
      <c r="D39" s="6"/>
    </row>
    <row r="40" spans="1:4" x14ac:dyDescent="0.15">
      <c r="A40" s="6"/>
      <c r="B40" s="6">
        <f>AVERAGE(B35:B39)</f>
        <v>1</v>
      </c>
      <c r="C40" s="6">
        <f>AVERAGE(C35:C39)</f>
        <v>0.65725279334187137</v>
      </c>
      <c r="D40" s="6"/>
    </row>
    <row r="41" spans="1:4" x14ac:dyDescent="0.15">
      <c r="A41" s="6" t="s">
        <v>115</v>
      </c>
      <c r="B41" s="6">
        <f>STDEV(B35:B39)</f>
        <v>0.16232095243668429</v>
      </c>
      <c r="C41" s="6">
        <f>STDEV(C35:C39)</f>
        <v>7.8926441750606258E-2</v>
      </c>
      <c r="D41" s="6"/>
    </row>
    <row r="42" spans="1:4" x14ac:dyDescent="0.15">
      <c r="A42" s="6"/>
      <c r="B42" s="6"/>
      <c r="C42" s="6"/>
      <c r="D42" s="6"/>
    </row>
    <row r="43" spans="1:4" x14ac:dyDescent="0.15">
      <c r="A43" s="6" t="s">
        <v>114</v>
      </c>
      <c r="B43" s="6" t="s">
        <v>140</v>
      </c>
      <c r="C43" s="6" t="s">
        <v>139</v>
      </c>
      <c r="D43" s="6"/>
    </row>
    <row r="44" spans="1:4" x14ac:dyDescent="0.15">
      <c r="A44" s="6"/>
      <c r="B44" s="6"/>
      <c r="C44" s="6"/>
      <c r="D44" s="6"/>
    </row>
    <row r="45" spans="1:4" x14ac:dyDescent="0.15">
      <c r="A45" s="6"/>
      <c r="B45" s="6" t="s">
        <v>143</v>
      </c>
      <c r="C45" s="6" t="s">
        <v>144</v>
      </c>
      <c r="D45" s="6"/>
    </row>
    <row r="46" spans="1:4" x14ac:dyDescent="0.15">
      <c r="A46" s="6"/>
      <c r="B46" s="6"/>
      <c r="C46" s="6"/>
      <c r="D46" s="6"/>
    </row>
    <row r="47" spans="1:4" x14ac:dyDescent="0.15">
      <c r="A47" s="6"/>
      <c r="B47" s="6"/>
      <c r="C47" s="6"/>
      <c r="D47" s="6"/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F1c L</vt:lpstr>
      <vt:lpstr>F1f</vt:lpstr>
      <vt:lpstr>F1g</vt:lpstr>
      <vt:lpstr>F1h</vt:lpstr>
      <vt:lpstr>F2c</vt:lpstr>
      <vt:lpstr>F2e</vt:lpstr>
      <vt:lpstr>F2g L</vt:lpstr>
      <vt:lpstr>F2g M</vt:lpstr>
      <vt:lpstr>F2g R</vt:lpstr>
      <vt:lpstr>F4g</vt:lpstr>
      <vt:lpstr>F4h</vt:lpstr>
      <vt:lpstr>F5c L</vt:lpstr>
      <vt:lpstr>F5c M</vt:lpstr>
      <vt:lpstr>F5c R</vt:lpstr>
      <vt:lpstr>F5e</vt:lpstr>
      <vt:lpstr>Hasan</vt:lpstr>
      <vt:lpstr>FS1a</vt:lpstr>
      <vt:lpstr>FS1b</vt:lpstr>
      <vt:lpstr>FS4a L</vt:lpstr>
      <vt:lpstr>FS4a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Kufe</dc:creator>
  <cp:lastModifiedBy>Werowinski, Mary</cp:lastModifiedBy>
  <dcterms:created xsi:type="dcterms:W3CDTF">2018-06-12T14:14:32Z</dcterms:created>
  <dcterms:modified xsi:type="dcterms:W3CDTF">2019-12-17T21:57:15Z</dcterms:modified>
</cp:coreProperties>
</file>