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/>
  <mc:AlternateContent xmlns:mc="http://schemas.openxmlformats.org/markup-compatibility/2006">
    <mc:Choice Requires="x15">
      <x15ac:absPath xmlns:x15ac="http://schemas.microsoft.com/office/spreadsheetml/2010/11/ac" url="/Users/kb/Desktop/5th paper/nature communication/最终修改/"/>
    </mc:Choice>
  </mc:AlternateContent>
  <bookViews>
    <workbookView xWindow="0" yWindow="460" windowWidth="28800" windowHeight="16020" activeTab="1"/>
  </bookViews>
  <sheets>
    <sheet name="Figure 2 B" sheetId="2" r:id="rId1"/>
    <sheet name="Figure 2 C" sheetId="3" r:id="rId2"/>
    <sheet name="Figure 2 D" sheetId="4" r:id="rId3"/>
    <sheet name="Figure 2 E" sheetId="5" r:id="rId4"/>
    <sheet name="Figure 2 F" sheetId="6" r:id="rId5"/>
    <sheet name="Figure 3 C" sheetId="7" r:id="rId6"/>
    <sheet name="Figure 3 D" sheetId="8" r:id="rId7"/>
    <sheet name="Figure 3 E" sheetId="9" r:id="rId8"/>
    <sheet name="Figure 3 F" sheetId="10" r:id="rId9"/>
    <sheet name="Figure 3 G" sheetId="11" r:id="rId10"/>
    <sheet name="Figure 3 H" sheetId="12" r:id="rId11"/>
    <sheet name="Figure 3 J" sheetId="16" r:id="rId12"/>
    <sheet name="Figure 4 C" sheetId="13" r:id="rId13"/>
    <sheet name="Figure S 5" sheetId="14" r:id="rId14"/>
    <sheet name="Figure S 6" sheetId="15" r:id="rId1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4" l="1"/>
  <c r="G14" i="14"/>
  <c r="J13" i="14"/>
  <c r="R10" i="13"/>
  <c r="R9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C10" i="13"/>
  <c r="C9" i="13"/>
  <c r="AW27" i="5"/>
  <c r="AX29" i="5"/>
  <c r="AP27" i="5"/>
  <c r="AQ29" i="5"/>
  <c r="AI27" i="5"/>
  <c r="AJ29" i="5"/>
  <c r="AB27" i="5"/>
  <c r="AC29" i="5"/>
  <c r="U27" i="5"/>
  <c r="V29" i="5"/>
  <c r="O29" i="5"/>
  <c r="F27" i="5"/>
  <c r="G29" i="5"/>
  <c r="AX28" i="5"/>
  <c r="AQ28" i="5"/>
  <c r="AJ28" i="5"/>
  <c r="AC28" i="5"/>
  <c r="V28" i="5"/>
  <c r="O28" i="5"/>
  <c r="G28" i="5"/>
  <c r="AX27" i="5"/>
  <c r="AZ27" i="5"/>
  <c r="AY27" i="5"/>
  <c r="AQ27" i="5"/>
  <c r="AS27" i="5"/>
  <c r="AR27" i="5"/>
  <c r="AJ27" i="5"/>
  <c r="AL27" i="5"/>
  <c r="AK27" i="5"/>
  <c r="AC27" i="5"/>
  <c r="AE27" i="5"/>
  <c r="AD27" i="5"/>
  <c r="V27" i="5"/>
  <c r="X27" i="5"/>
  <c r="W27" i="5"/>
  <c r="O27" i="5"/>
  <c r="Q27" i="5"/>
  <c r="P27" i="5"/>
  <c r="N27" i="5"/>
  <c r="G27" i="5"/>
  <c r="I27" i="5"/>
  <c r="H27" i="5"/>
  <c r="AW24" i="5"/>
  <c r="AX26" i="5"/>
  <c r="AP24" i="5"/>
  <c r="AQ26" i="5"/>
  <c r="AI24" i="5"/>
  <c r="AJ26" i="5"/>
  <c r="AB24" i="5"/>
  <c r="AC26" i="5"/>
  <c r="U24" i="5"/>
  <c r="V26" i="5"/>
  <c r="O26" i="5"/>
  <c r="F24" i="5"/>
  <c r="G26" i="5"/>
  <c r="AX25" i="5"/>
  <c r="AQ25" i="5"/>
  <c r="AJ25" i="5"/>
  <c r="AC25" i="5"/>
  <c r="V25" i="5"/>
  <c r="O25" i="5"/>
  <c r="G25" i="5"/>
  <c r="AX24" i="5"/>
  <c r="AZ24" i="5"/>
  <c r="AY24" i="5"/>
  <c r="AQ24" i="5"/>
  <c r="AS24" i="5"/>
  <c r="AR24" i="5"/>
  <c r="AJ24" i="5"/>
  <c r="AL24" i="5"/>
  <c r="AK24" i="5"/>
  <c r="AC24" i="5"/>
  <c r="AE24" i="5"/>
  <c r="AD24" i="5"/>
  <c r="V24" i="5"/>
  <c r="X24" i="5"/>
  <c r="W24" i="5"/>
  <c r="O24" i="5"/>
  <c r="Q24" i="5"/>
  <c r="P24" i="5"/>
  <c r="N24" i="5"/>
  <c r="G24" i="5"/>
  <c r="I24" i="5"/>
  <c r="H24" i="5"/>
  <c r="AW21" i="5"/>
  <c r="AX23" i="5"/>
  <c r="AP21" i="5"/>
  <c r="AQ23" i="5"/>
  <c r="AI21" i="5"/>
  <c r="AJ23" i="5"/>
  <c r="AB21" i="5"/>
  <c r="AC23" i="5"/>
  <c r="U21" i="5"/>
  <c r="V23" i="5"/>
  <c r="O23" i="5"/>
  <c r="F21" i="5"/>
  <c r="G23" i="5"/>
  <c r="AX22" i="5"/>
  <c r="AQ22" i="5"/>
  <c r="AJ22" i="5"/>
  <c r="AC22" i="5"/>
  <c r="V22" i="5"/>
  <c r="O22" i="5"/>
  <c r="G22" i="5"/>
  <c r="AX21" i="5"/>
  <c r="AZ21" i="5"/>
  <c r="AY21" i="5"/>
  <c r="AQ21" i="5"/>
  <c r="AS21" i="5"/>
  <c r="AR21" i="5"/>
  <c r="AJ21" i="5"/>
  <c r="AL21" i="5"/>
  <c r="AK21" i="5"/>
  <c r="AC21" i="5"/>
  <c r="AE21" i="5"/>
  <c r="AD21" i="5"/>
  <c r="V21" i="5"/>
  <c r="X21" i="5"/>
  <c r="W21" i="5"/>
  <c r="O21" i="5"/>
  <c r="Q21" i="5"/>
  <c r="P21" i="5"/>
  <c r="N21" i="5"/>
  <c r="G21" i="5"/>
  <c r="I21" i="5"/>
  <c r="H21" i="5"/>
  <c r="AW18" i="5"/>
  <c r="AX20" i="5"/>
  <c r="AP18" i="5"/>
  <c r="AQ20" i="5"/>
  <c r="AI18" i="5"/>
  <c r="AJ20" i="5"/>
  <c r="AB18" i="5"/>
  <c r="AC20" i="5"/>
  <c r="U18" i="5"/>
  <c r="V20" i="5"/>
  <c r="O20" i="5"/>
  <c r="F18" i="5"/>
  <c r="G20" i="5"/>
  <c r="AX19" i="5"/>
  <c r="AQ19" i="5"/>
  <c r="AJ19" i="5"/>
  <c r="AC19" i="5"/>
  <c r="V19" i="5"/>
  <c r="O19" i="5"/>
  <c r="G19" i="5"/>
  <c r="AX18" i="5"/>
  <c r="AZ18" i="5"/>
  <c r="AY18" i="5"/>
  <c r="AQ18" i="5"/>
  <c r="AS18" i="5"/>
  <c r="AR18" i="5"/>
  <c r="AJ18" i="5"/>
  <c r="AL18" i="5"/>
  <c r="AK18" i="5"/>
  <c r="AC18" i="5"/>
  <c r="AE18" i="5"/>
  <c r="AD18" i="5"/>
  <c r="V18" i="5"/>
  <c r="X18" i="5"/>
  <c r="W18" i="5"/>
  <c r="O18" i="5"/>
  <c r="Q18" i="5"/>
  <c r="P18" i="5"/>
  <c r="N18" i="5"/>
  <c r="G18" i="5"/>
  <c r="I18" i="5"/>
  <c r="H18" i="5"/>
  <c r="AW15" i="5"/>
  <c r="AX17" i="5"/>
  <c r="AP15" i="5"/>
  <c r="AQ17" i="5"/>
  <c r="AI15" i="5"/>
  <c r="AJ17" i="5"/>
  <c r="AB15" i="5"/>
  <c r="AC17" i="5"/>
  <c r="U15" i="5"/>
  <c r="V17" i="5"/>
  <c r="O17" i="5"/>
  <c r="F15" i="5"/>
  <c r="G17" i="5"/>
  <c r="AX16" i="5"/>
  <c r="AQ16" i="5"/>
  <c r="AJ16" i="5"/>
  <c r="AC16" i="5"/>
  <c r="V16" i="5"/>
  <c r="O16" i="5"/>
  <c r="G16" i="5"/>
  <c r="AX15" i="5"/>
  <c r="AZ15" i="5"/>
  <c r="AY15" i="5"/>
  <c r="AQ15" i="5"/>
  <c r="AS15" i="5"/>
  <c r="AR15" i="5"/>
  <c r="AJ15" i="5"/>
  <c r="AL15" i="5"/>
  <c r="AK15" i="5"/>
  <c r="AC15" i="5"/>
  <c r="AE15" i="5"/>
  <c r="AD15" i="5"/>
  <c r="V15" i="5"/>
  <c r="X15" i="5"/>
  <c r="W15" i="5"/>
  <c r="O15" i="5"/>
  <c r="Q15" i="5"/>
  <c r="P15" i="5"/>
  <c r="N15" i="5"/>
  <c r="G15" i="5"/>
  <c r="I15" i="5"/>
  <c r="H15" i="5"/>
  <c r="AW12" i="5"/>
  <c r="AX14" i="5"/>
  <c r="AP12" i="5"/>
  <c r="AQ14" i="5"/>
  <c r="AI12" i="5"/>
  <c r="AJ14" i="5"/>
  <c r="AB12" i="5"/>
  <c r="AC14" i="5"/>
  <c r="U12" i="5"/>
  <c r="V14" i="5"/>
  <c r="O14" i="5"/>
  <c r="F12" i="5"/>
  <c r="G14" i="5"/>
  <c r="AX13" i="5"/>
  <c r="AQ13" i="5"/>
  <c r="AJ13" i="5"/>
  <c r="AC13" i="5"/>
  <c r="V13" i="5"/>
  <c r="O13" i="5"/>
  <c r="G13" i="5"/>
  <c r="AX12" i="5"/>
  <c r="AZ12" i="5"/>
  <c r="AY12" i="5"/>
  <c r="AQ12" i="5"/>
  <c r="AS12" i="5"/>
  <c r="AR12" i="5"/>
  <c r="AJ12" i="5"/>
  <c r="AL12" i="5"/>
  <c r="AK12" i="5"/>
  <c r="AC12" i="5"/>
  <c r="AE12" i="5"/>
  <c r="AD12" i="5"/>
  <c r="V12" i="5"/>
  <c r="X12" i="5"/>
  <c r="W12" i="5"/>
  <c r="O12" i="5"/>
  <c r="Q12" i="5"/>
  <c r="P12" i="5"/>
  <c r="N12" i="5"/>
  <c r="G12" i="5"/>
  <c r="I12" i="5"/>
  <c r="H12" i="5"/>
  <c r="AW9" i="5"/>
  <c r="AX11" i="5"/>
  <c r="AP9" i="5"/>
  <c r="AQ11" i="5"/>
  <c r="AI9" i="5"/>
  <c r="AJ11" i="5"/>
  <c r="AB9" i="5"/>
  <c r="AC11" i="5"/>
  <c r="U9" i="5"/>
  <c r="V11" i="5"/>
  <c r="O11" i="5"/>
  <c r="F9" i="5"/>
  <c r="G11" i="5"/>
  <c r="AX10" i="5"/>
  <c r="AQ10" i="5"/>
  <c r="AJ10" i="5"/>
  <c r="AC10" i="5"/>
  <c r="V10" i="5"/>
  <c r="O10" i="5"/>
  <c r="G10" i="5"/>
  <c r="AX9" i="5"/>
  <c r="AZ9" i="5"/>
  <c r="AY9" i="5"/>
  <c r="AQ9" i="5"/>
  <c r="AS9" i="5"/>
  <c r="AR9" i="5"/>
  <c r="AJ9" i="5"/>
  <c r="AL9" i="5"/>
  <c r="AK9" i="5"/>
  <c r="AC9" i="5"/>
  <c r="AE9" i="5"/>
  <c r="AD9" i="5"/>
  <c r="V9" i="5"/>
  <c r="X9" i="5"/>
  <c r="W9" i="5"/>
  <c r="O9" i="5"/>
  <c r="Q9" i="5"/>
  <c r="P9" i="5"/>
  <c r="N9" i="5"/>
  <c r="G9" i="5"/>
  <c r="I9" i="5"/>
  <c r="H9" i="5"/>
  <c r="AW6" i="5"/>
  <c r="AX8" i="5"/>
  <c r="AP6" i="5"/>
  <c r="AQ8" i="5"/>
  <c r="AI6" i="5"/>
  <c r="AJ8" i="5"/>
  <c r="AB6" i="5"/>
  <c r="AC8" i="5"/>
  <c r="U6" i="5"/>
  <c r="V8" i="5"/>
  <c r="O8" i="5"/>
  <c r="F6" i="5"/>
  <c r="G8" i="5"/>
  <c r="AX7" i="5"/>
  <c r="AQ7" i="5"/>
  <c r="AJ7" i="5"/>
  <c r="AC7" i="5"/>
  <c r="V7" i="5"/>
  <c r="O7" i="5"/>
  <c r="G7" i="5"/>
  <c r="AX6" i="5"/>
  <c r="AZ6" i="5"/>
  <c r="AY6" i="5"/>
  <c r="AQ6" i="5"/>
  <c r="AS6" i="5"/>
  <c r="AR6" i="5"/>
  <c r="AJ6" i="5"/>
  <c r="AL6" i="5"/>
  <c r="AK6" i="5"/>
  <c r="AC6" i="5"/>
  <c r="AE6" i="5"/>
  <c r="AD6" i="5"/>
  <c r="V6" i="5"/>
  <c r="X6" i="5"/>
  <c r="W6" i="5"/>
  <c r="O6" i="5"/>
  <c r="Q6" i="5"/>
  <c r="P6" i="5"/>
  <c r="N6" i="5"/>
  <c r="G6" i="5"/>
  <c r="I6" i="5"/>
  <c r="H6" i="5"/>
  <c r="G13" i="4"/>
  <c r="H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J37" i="15"/>
  <c r="J38" i="15"/>
  <c r="J39" i="15"/>
  <c r="J41" i="15"/>
  <c r="D37" i="15"/>
  <c r="D38" i="15"/>
  <c r="D39" i="15"/>
  <c r="D41" i="15"/>
  <c r="J40" i="15"/>
  <c r="D40" i="15"/>
  <c r="P27" i="15"/>
  <c r="P28" i="15"/>
  <c r="P29" i="15"/>
  <c r="P31" i="15"/>
  <c r="P30" i="15"/>
  <c r="J24" i="15"/>
  <c r="J25" i="15"/>
  <c r="J26" i="15"/>
  <c r="J28" i="15"/>
  <c r="D24" i="15"/>
  <c r="D25" i="15"/>
  <c r="D26" i="15"/>
  <c r="D28" i="15"/>
  <c r="J27" i="15"/>
  <c r="D27" i="15"/>
  <c r="P11" i="15"/>
  <c r="P12" i="15"/>
  <c r="P13" i="15"/>
  <c r="P15" i="15"/>
  <c r="J11" i="15"/>
  <c r="J12" i="15"/>
  <c r="J13" i="15"/>
  <c r="J15" i="15"/>
  <c r="D11" i="15"/>
  <c r="D12" i="15"/>
  <c r="D13" i="15"/>
  <c r="D15" i="15"/>
  <c r="P14" i="15"/>
  <c r="J14" i="15"/>
  <c r="D14" i="15"/>
  <c r="J14" i="14"/>
  <c r="D14" i="14"/>
  <c r="D13" i="14"/>
  <c r="T14" i="12"/>
  <c r="T7" i="12"/>
  <c r="T8" i="12"/>
  <c r="T9" i="12"/>
  <c r="T10" i="12"/>
  <c r="U14" i="12"/>
  <c r="V14" i="12"/>
  <c r="T15" i="12"/>
  <c r="U15" i="12"/>
  <c r="V15" i="12"/>
  <c r="T16" i="12"/>
  <c r="U16" i="12"/>
  <c r="V16" i="12"/>
  <c r="V18" i="12"/>
  <c r="T18" i="12"/>
  <c r="M14" i="12"/>
  <c r="M7" i="12"/>
  <c r="M8" i="12"/>
  <c r="M9" i="12"/>
  <c r="M10" i="12"/>
  <c r="N14" i="12"/>
  <c r="O14" i="12"/>
  <c r="M15" i="12"/>
  <c r="N15" i="12"/>
  <c r="O15" i="12"/>
  <c r="M16" i="12"/>
  <c r="N16" i="12"/>
  <c r="O16" i="12"/>
  <c r="O18" i="12"/>
  <c r="M18" i="12"/>
  <c r="F14" i="12"/>
  <c r="F7" i="12"/>
  <c r="F8" i="12"/>
  <c r="F9" i="12"/>
  <c r="F10" i="12"/>
  <c r="G14" i="12"/>
  <c r="H14" i="12"/>
  <c r="F15" i="12"/>
  <c r="G15" i="12"/>
  <c r="H15" i="12"/>
  <c r="F16" i="12"/>
  <c r="G16" i="12"/>
  <c r="H16" i="12"/>
  <c r="H18" i="12"/>
  <c r="F18" i="12"/>
  <c r="V17" i="12"/>
  <c r="T17" i="12"/>
  <c r="O17" i="12"/>
  <c r="M17" i="12"/>
  <c r="H17" i="12"/>
  <c r="F17" i="12"/>
  <c r="U7" i="12"/>
  <c r="V7" i="12"/>
  <c r="U8" i="12"/>
  <c r="V8" i="12"/>
  <c r="U9" i="12"/>
  <c r="V9" i="12"/>
  <c r="V11" i="12"/>
  <c r="T11" i="12"/>
  <c r="N7" i="12"/>
  <c r="O7" i="12"/>
  <c r="N8" i="12"/>
  <c r="O8" i="12"/>
  <c r="N9" i="12"/>
  <c r="O9" i="12"/>
  <c r="O11" i="12"/>
  <c r="M11" i="12"/>
  <c r="G7" i="12"/>
  <c r="H7" i="12"/>
  <c r="G8" i="12"/>
  <c r="H8" i="12"/>
  <c r="G9" i="12"/>
  <c r="H9" i="12"/>
  <c r="H11" i="12"/>
  <c r="F11" i="12"/>
  <c r="V10" i="12"/>
  <c r="O10" i="12"/>
  <c r="H10" i="12"/>
  <c r="T14" i="10"/>
  <c r="T7" i="10"/>
  <c r="T8" i="10"/>
  <c r="T9" i="10"/>
  <c r="T10" i="10"/>
  <c r="U14" i="10"/>
  <c r="V14" i="10"/>
  <c r="T15" i="10"/>
  <c r="U15" i="10"/>
  <c r="V15" i="10"/>
  <c r="T16" i="10"/>
  <c r="U16" i="10"/>
  <c r="V16" i="10"/>
  <c r="V18" i="10"/>
  <c r="T18" i="10"/>
  <c r="M14" i="10"/>
  <c r="M7" i="10"/>
  <c r="M8" i="10"/>
  <c r="M9" i="10"/>
  <c r="M10" i="10"/>
  <c r="N14" i="10"/>
  <c r="O14" i="10"/>
  <c r="M15" i="10"/>
  <c r="N15" i="10"/>
  <c r="O15" i="10"/>
  <c r="M16" i="10"/>
  <c r="N16" i="10"/>
  <c r="O16" i="10"/>
  <c r="O18" i="10"/>
  <c r="M18" i="10"/>
  <c r="F14" i="10"/>
  <c r="F7" i="10"/>
  <c r="F8" i="10"/>
  <c r="F9" i="10"/>
  <c r="F10" i="10"/>
  <c r="G14" i="10"/>
  <c r="H14" i="10"/>
  <c r="F15" i="10"/>
  <c r="G15" i="10"/>
  <c r="H15" i="10"/>
  <c r="F16" i="10"/>
  <c r="G16" i="10"/>
  <c r="H16" i="10"/>
  <c r="H18" i="10"/>
  <c r="F18" i="10"/>
  <c r="V17" i="10"/>
  <c r="T17" i="10"/>
  <c r="O17" i="10"/>
  <c r="M17" i="10"/>
  <c r="H17" i="10"/>
  <c r="F17" i="10"/>
  <c r="U7" i="10"/>
  <c r="V7" i="10"/>
  <c r="U8" i="10"/>
  <c r="V8" i="10"/>
  <c r="U9" i="10"/>
  <c r="V9" i="10"/>
  <c r="V11" i="10"/>
  <c r="T11" i="10"/>
  <c r="N7" i="10"/>
  <c r="O7" i="10"/>
  <c r="N8" i="10"/>
  <c r="O8" i="10"/>
  <c r="N9" i="10"/>
  <c r="O9" i="10"/>
  <c r="O11" i="10"/>
  <c r="M11" i="10"/>
  <c r="G7" i="10"/>
  <c r="H7" i="10"/>
  <c r="G8" i="10"/>
  <c r="H8" i="10"/>
  <c r="G9" i="10"/>
  <c r="H9" i="10"/>
  <c r="H11" i="10"/>
  <c r="F11" i="10"/>
  <c r="V10" i="10"/>
  <c r="O10" i="10"/>
  <c r="H10" i="10"/>
  <c r="T14" i="9"/>
  <c r="T7" i="9"/>
  <c r="T8" i="9"/>
  <c r="T9" i="9"/>
  <c r="T10" i="9"/>
  <c r="U14" i="9"/>
  <c r="V14" i="9"/>
  <c r="T15" i="9"/>
  <c r="U15" i="9"/>
  <c r="V15" i="9"/>
  <c r="T16" i="9"/>
  <c r="U16" i="9"/>
  <c r="V16" i="9"/>
  <c r="V18" i="9"/>
  <c r="T18" i="9"/>
  <c r="M14" i="9"/>
  <c r="M7" i="9"/>
  <c r="M8" i="9"/>
  <c r="M9" i="9"/>
  <c r="M10" i="9"/>
  <c r="N14" i="9"/>
  <c r="O14" i="9"/>
  <c r="M15" i="9"/>
  <c r="N15" i="9"/>
  <c r="O15" i="9"/>
  <c r="M16" i="9"/>
  <c r="N16" i="9"/>
  <c r="O16" i="9"/>
  <c r="O18" i="9"/>
  <c r="M18" i="9"/>
  <c r="F14" i="9"/>
  <c r="F7" i="9"/>
  <c r="F8" i="9"/>
  <c r="F9" i="9"/>
  <c r="F10" i="9"/>
  <c r="G14" i="9"/>
  <c r="H14" i="9"/>
  <c r="F15" i="9"/>
  <c r="G15" i="9"/>
  <c r="H15" i="9"/>
  <c r="F16" i="9"/>
  <c r="G16" i="9"/>
  <c r="H16" i="9"/>
  <c r="H18" i="9"/>
  <c r="F18" i="9"/>
  <c r="V17" i="9"/>
  <c r="T17" i="9"/>
  <c r="O17" i="9"/>
  <c r="M17" i="9"/>
  <c r="H17" i="9"/>
  <c r="F17" i="9"/>
  <c r="U7" i="9"/>
  <c r="V7" i="9"/>
  <c r="U8" i="9"/>
  <c r="V8" i="9"/>
  <c r="U9" i="9"/>
  <c r="V9" i="9"/>
  <c r="V11" i="9"/>
  <c r="T11" i="9"/>
  <c r="N7" i="9"/>
  <c r="O7" i="9"/>
  <c r="N8" i="9"/>
  <c r="O8" i="9"/>
  <c r="N9" i="9"/>
  <c r="O9" i="9"/>
  <c r="O11" i="9"/>
  <c r="M11" i="9"/>
  <c r="G7" i="9"/>
  <c r="H7" i="9"/>
  <c r="G8" i="9"/>
  <c r="H8" i="9"/>
  <c r="G9" i="9"/>
  <c r="H9" i="9"/>
  <c r="H11" i="9"/>
  <c r="F11" i="9"/>
  <c r="V10" i="9"/>
  <c r="O10" i="9"/>
  <c r="H10" i="9"/>
  <c r="F86" i="8"/>
  <c r="F72" i="8"/>
  <c r="F73" i="8"/>
  <c r="F74" i="8"/>
  <c r="F75" i="8"/>
  <c r="G86" i="8"/>
  <c r="H86" i="8"/>
  <c r="F87" i="8"/>
  <c r="G87" i="8"/>
  <c r="H87" i="8"/>
  <c r="F88" i="8"/>
  <c r="G88" i="8"/>
  <c r="H88" i="8"/>
  <c r="H90" i="8"/>
  <c r="F90" i="8"/>
  <c r="H89" i="8"/>
  <c r="F89" i="8"/>
  <c r="F79" i="8"/>
  <c r="G79" i="8"/>
  <c r="H79" i="8"/>
  <c r="F80" i="8"/>
  <c r="G80" i="8"/>
  <c r="H80" i="8"/>
  <c r="F81" i="8"/>
  <c r="G81" i="8"/>
  <c r="H81" i="8"/>
  <c r="H83" i="8"/>
  <c r="F83" i="8"/>
  <c r="H82" i="8"/>
  <c r="F82" i="8"/>
  <c r="G72" i="8"/>
  <c r="H72" i="8"/>
  <c r="G73" i="8"/>
  <c r="H73" i="8"/>
  <c r="G74" i="8"/>
  <c r="H74" i="8"/>
  <c r="H76" i="8"/>
  <c r="F76" i="8"/>
  <c r="H75" i="8"/>
  <c r="F64" i="8"/>
  <c r="F50" i="8"/>
  <c r="F51" i="8"/>
  <c r="F52" i="8"/>
  <c r="F53" i="8"/>
  <c r="G64" i="8"/>
  <c r="H64" i="8"/>
  <c r="F65" i="8"/>
  <c r="G65" i="8"/>
  <c r="H65" i="8"/>
  <c r="F66" i="8"/>
  <c r="G66" i="8"/>
  <c r="H66" i="8"/>
  <c r="H68" i="8"/>
  <c r="F68" i="8"/>
  <c r="H67" i="8"/>
  <c r="F67" i="8"/>
  <c r="F57" i="8"/>
  <c r="F58" i="8"/>
  <c r="F59" i="8"/>
  <c r="F60" i="8"/>
  <c r="G57" i="8"/>
  <c r="H57" i="8"/>
  <c r="G58" i="8"/>
  <c r="H58" i="8"/>
  <c r="G59" i="8"/>
  <c r="H59" i="8"/>
  <c r="H61" i="8"/>
  <c r="F61" i="8"/>
  <c r="H60" i="8"/>
  <c r="G50" i="8"/>
  <c r="H50" i="8"/>
  <c r="G51" i="8"/>
  <c r="H51" i="8"/>
  <c r="G52" i="8"/>
  <c r="H52" i="8"/>
  <c r="H54" i="8"/>
  <c r="F54" i="8"/>
  <c r="H53" i="8"/>
  <c r="F42" i="8"/>
  <c r="F28" i="8"/>
  <c r="F29" i="8"/>
  <c r="F30" i="8"/>
  <c r="F31" i="8"/>
  <c r="G42" i="8"/>
  <c r="H42" i="8"/>
  <c r="F43" i="8"/>
  <c r="G43" i="8"/>
  <c r="H43" i="8"/>
  <c r="F44" i="8"/>
  <c r="G44" i="8"/>
  <c r="H44" i="8"/>
  <c r="H46" i="8"/>
  <c r="F46" i="8"/>
  <c r="H45" i="8"/>
  <c r="F45" i="8"/>
  <c r="F35" i="8"/>
  <c r="F36" i="8"/>
  <c r="F37" i="8"/>
  <c r="F38" i="8"/>
  <c r="G35" i="8"/>
  <c r="H35" i="8"/>
  <c r="G36" i="8"/>
  <c r="H36" i="8"/>
  <c r="G37" i="8"/>
  <c r="H37" i="8"/>
  <c r="H39" i="8"/>
  <c r="F39" i="8"/>
  <c r="H38" i="8"/>
  <c r="G28" i="8"/>
  <c r="H28" i="8"/>
  <c r="G29" i="8"/>
  <c r="H29" i="8"/>
  <c r="G30" i="8"/>
  <c r="H30" i="8"/>
  <c r="H32" i="8"/>
  <c r="F32" i="8"/>
  <c r="H31" i="8"/>
  <c r="F20" i="8"/>
  <c r="F6" i="8"/>
  <c r="F7" i="8"/>
  <c r="F8" i="8"/>
  <c r="F9" i="8"/>
  <c r="G20" i="8"/>
  <c r="H20" i="8"/>
  <c r="F21" i="8"/>
  <c r="G21" i="8"/>
  <c r="H21" i="8"/>
  <c r="F22" i="8"/>
  <c r="G22" i="8"/>
  <c r="H22" i="8"/>
  <c r="H24" i="8"/>
  <c r="F24" i="8"/>
  <c r="H23" i="8"/>
  <c r="F23" i="8"/>
  <c r="F13" i="8"/>
  <c r="F14" i="8"/>
  <c r="F15" i="8"/>
  <c r="F16" i="8"/>
  <c r="G13" i="8"/>
  <c r="H13" i="8"/>
  <c r="G14" i="8"/>
  <c r="H14" i="8"/>
  <c r="G15" i="8"/>
  <c r="H15" i="8"/>
  <c r="H17" i="8"/>
  <c r="F17" i="8"/>
  <c r="H16" i="8"/>
  <c r="G6" i="8"/>
  <c r="H6" i="8"/>
  <c r="G7" i="8"/>
  <c r="H7" i="8"/>
  <c r="G8" i="8"/>
  <c r="H8" i="8"/>
  <c r="H10" i="8"/>
  <c r="F10" i="8"/>
  <c r="H9" i="8"/>
  <c r="F87" i="7"/>
  <c r="F73" i="7"/>
  <c r="F74" i="7"/>
  <c r="F75" i="7"/>
  <c r="F76" i="7"/>
  <c r="G87" i="7"/>
  <c r="H87" i="7"/>
  <c r="F88" i="7"/>
  <c r="G88" i="7"/>
  <c r="H88" i="7"/>
  <c r="F89" i="7"/>
  <c r="G89" i="7"/>
  <c r="H89" i="7"/>
  <c r="H91" i="7"/>
  <c r="F91" i="7"/>
  <c r="H90" i="7"/>
  <c r="F90" i="7"/>
  <c r="F80" i="7"/>
  <c r="G80" i="7"/>
  <c r="H80" i="7"/>
  <c r="F81" i="7"/>
  <c r="G81" i="7"/>
  <c r="H81" i="7"/>
  <c r="F82" i="7"/>
  <c r="G82" i="7"/>
  <c r="H82" i="7"/>
  <c r="H84" i="7"/>
  <c r="F84" i="7"/>
  <c r="H83" i="7"/>
  <c r="F83" i="7"/>
  <c r="G73" i="7"/>
  <c r="H73" i="7"/>
  <c r="G74" i="7"/>
  <c r="H74" i="7"/>
  <c r="G75" i="7"/>
  <c r="H75" i="7"/>
  <c r="H77" i="7"/>
  <c r="F77" i="7"/>
  <c r="H76" i="7"/>
  <c r="F65" i="7"/>
  <c r="F51" i="7"/>
  <c r="F52" i="7"/>
  <c r="F53" i="7"/>
  <c r="F54" i="7"/>
  <c r="G65" i="7"/>
  <c r="H65" i="7"/>
  <c r="F66" i="7"/>
  <c r="G66" i="7"/>
  <c r="H66" i="7"/>
  <c r="F67" i="7"/>
  <c r="G67" i="7"/>
  <c r="H67" i="7"/>
  <c r="H69" i="7"/>
  <c r="F69" i="7"/>
  <c r="H68" i="7"/>
  <c r="F68" i="7"/>
  <c r="F58" i="7"/>
  <c r="G58" i="7"/>
  <c r="H58" i="7"/>
  <c r="F59" i="7"/>
  <c r="G59" i="7"/>
  <c r="H59" i="7"/>
  <c r="F60" i="7"/>
  <c r="G60" i="7"/>
  <c r="H60" i="7"/>
  <c r="H62" i="7"/>
  <c r="F62" i="7"/>
  <c r="H61" i="7"/>
  <c r="F61" i="7"/>
  <c r="G51" i="7"/>
  <c r="H51" i="7"/>
  <c r="G52" i="7"/>
  <c r="H52" i="7"/>
  <c r="G53" i="7"/>
  <c r="H53" i="7"/>
  <c r="H55" i="7"/>
  <c r="F55" i="7"/>
  <c r="H54" i="7"/>
  <c r="F43" i="7"/>
  <c r="F29" i="7"/>
  <c r="F30" i="7"/>
  <c r="F31" i="7"/>
  <c r="F32" i="7"/>
  <c r="G43" i="7"/>
  <c r="H43" i="7"/>
  <c r="F44" i="7"/>
  <c r="G44" i="7"/>
  <c r="H44" i="7"/>
  <c r="F45" i="7"/>
  <c r="G45" i="7"/>
  <c r="H45" i="7"/>
  <c r="H47" i="7"/>
  <c r="F47" i="7"/>
  <c r="H46" i="7"/>
  <c r="F46" i="7"/>
  <c r="F36" i="7"/>
  <c r="G36" i="7"/>
  <c r="H36" i="7"/>
  <c r="F37" i="7"/>
  <c r="G37" i="7"/>
  <c r="H37" i="7"/>
  <c r="F38" i="7"/>
  <c r="G38" i="7"/>
  <c r="H38" i="7"/>
  <c r="H40" i="7"/>
  <c r="F40" i="7"/>
  <c r="H39" i="7"/>
  <c r="F39" i="7"/>
  <c r="G29" i="7"/>
  <c r="H29" i="7"/>
  <c r="G30" i="7"/>
  <c r="H30" i="7"/>
  <c r="G31" i="7"/>
  <c r="H31" i="7"/>
  <c r="H33" i="7"/>
  <c r="F33" i="7"/>
  <c r="H32" i="7"/>
  <c r="F21" i="7"/>
  <c r="F7" i="7"/>
  <c r="F8" i="7"/>
  <c r="F9" i="7"/>
  <c r="F10" i="7"/>
  <c r="G21" i="7"/>
  <c r="H21" i="7"/>
  <c r="F22" i="7"/>
  <c r="G22" i="7"/>
  <c r="H22" i="7"/>
  <c r="F23" i="7"/>
  <c r="G23" i="7"/>
  <c r="H23" i="7"/>
  <c r="H25" i="7"/>
  <c r="F25" i="7"/>
  <c r="H24" i="7"/>
  <c r="F24" i="7"/>
  <c r="F14" i="7"/>
  <c r="G14" i="7"/>
  <c r="H14" i="7"/>
  <c r="F15" i="7"/>
  <c r="G15" i="7"/>
  <c r="H15" i="7"/>
  <c r="F16" i="7"/>
  <c r="G16" i="7"/>
  <c r="H16" i="7"/>
  <c r="H18" i="7"/>
  <c r="F18" i="7"/>
  <c r="H17" i="7"/>
  <c r="F17" i="7"/>
  <c r="G7" i="7"/>
  <c r="H7" i="7"/>
  <c r="G8" i="7"/>
  <c r="H8" i="7"/>
  <c r="G9" i="7"/>
  <c r="H9" i="7"/>
  <c r="H11" i="7"/>
  <c r="F11" i="7"/>
  <c r="H10" i="7"/>
  <c r="O46" i="6"/>
  <c r="P48" i="6"/>
  <c r="G46" i="6"/>
  <c r="H48" i="6"/>
  <c r="P47" i="6"/>
  <c r="H47" i="6"/>
  <c r="P46" i="6"/>
  <c r="R46" i="6"/>
  <c r="Q46" i="6"/>
  <c r="H46" i="6"/>
  <c r="J46" i="6"/>
  <c r="I46" i="6"/>
  <c r="O41" i="6"/>
  <c r="P43" i="6"/>
  <c r="G41" i="6"/>
  <c r="H43" i="6"/>
  <c r="P42" i="6"/>
  <c r="H42" i="6"/>
  <c r="P41" i="6"/>
  <c r="R41" i="6"/>
  <c r="Q41" i="6"/>
  <c r="H41" i="6"/>
  <c r="J41" i="6"/>
  <c r="I41" i="6"/>
  <c r="O36" i="6"/>
  <c r="P38" i="6"/>
  <c r="G36" i="6"/>
  <c r="H38" i="6"/>
  <c r="P37" i="6"/>
  <c r="H37" i="6"/>
  <c r="P36" i="6"/>
  <c r="R36" i="6"/>
  <c r="Q36" i="6"/>
  <c r="H36" i="6"/>
  <c r="J36" i="6"/>
  <c r="I36" i="6"/>
  <c r="O31" i="6"/>
  <c r="P33" i="6"/>
  <c r="G31" i="6"/>
  <c r="H33" i="6"/>
  <c r="P32" i="6"/>
  <c r="H32" i="6"/>
  <c r="P31" i="6"/>
  <c r="R31" i="6"/>
  <c r="Q31" i="6"/>
  <c r="H31" i="6"/>
  <c r="J31" i="6"/>
  <c r="I31" i="6"/>
  <c r="O26" i="6"/>
  <c r="P28" i="6"/>
  <c r="G26" i="6"/>
  <c r="H28" i="6"/>
  <c r="P27" i="6"/>
  <c r="H27" i="6"/>
  <c r="P26" i="6"/>
  <c r="R26" i="6"/>
  <c r="Q26" i="6"/>
  <c r="H26" i="6"/>
  <c r="J26" i="6"/>
  <c r="I26" i="6"/>
  <c r="O21" i="6"/>
  <c r="P23" i="6"/>
  <c r="G21" i="6"/>
  <c r="H23" i="6"/>
  <c r="P22" i="6"/>
  <c r="H22" i="6"/>
  <c r="P21" i="6"/>
  <c r="R21" i="6"/>
  <c r="Q21" i="6"/>
  <c r="H21" i="6"/>
  <c r="J21" i="6"/>
  <c r="I21" i="6"/>
  <c r="G12" i="2"/>
  <c r="H12" i="2"/>
  <c r="H11" i="2"/>
  <c r="G11" i="2"/>
  <c r="H10" i="2"/>
  <c r="G10" i="2"/>
  <c r="H9" i="2"/>
  <c r="G9" i="2"/>
  <c r="H8" i="2"/>
  <c r="G8" i="2"/>
  <c r="H7" i="2"/>
  <c r="G7" i="2"/>
  <c r="H6" i="2"/>
  <c r="G6" i="2"/>
</calcChain>
</file>

<file path=xl/sharedStrings.xml><?xml version="1.0" encoding="utf-8"?>
<sst xmlns="http://schemas.openxmlformats.org/spreadsheetml/2006/main" count="625" uniqueCount="188">
  <si>
    <t>Figure 2B</t>
    <phoneticPr fontId="4" type="noConversion"/>
  </si>
  <si>
    <t>maximun elongation</t>
    <phoneticPr fontId="4" type="noConversion"/>
  </si>
  <si>
    <t>Samples</t>
    <phoneticPr fontId="4" type="noConversion"/>
  </si>
  <si>
    <t>cornea</t>
    <phoneticPr fontId="4" type="noConversion"/>
  </si>
  <si>
    <t>mean</t>
    <phoneticPr fontId="4" type="noConversion"/>
  </si>
  <si>
    <t>SD</t>
    <phoneticPr fontId="4" type="noConversion"/>
  </si>
  <si>
    <t>Figure 2C</t>
    <phoneticPr fontId="4" type="noConversion"/>
  </si>
  <si>
    <t>maximum tensile strength(MPa)</t>
  </si>
  <si>
    <t>day 0</t>
  </si>
  <si>
    <t>day7</t>
  </si>
  <si>
    <t>day14</t>
  </si>
  <si>
    <t>day28</t>
  </si>
  <si>
    <t>Figure 2 E</t>
    <phoneticPr fontId="4" type="noConversion"/>
  </si>
  <si>
    <t>day 7</t>
  </si>
  <si>
    <t>PBS</t>
  </si>
  <si>
    <t>tranmittance</t>
  </si>
  <si>
    <t>T SD</t>
  </si>
  <si>
    <t>500nm</t>
  </si>
  <si>
    <t>day 14</t>
    <phoneticPr fontId="4" type="noConversion"/>
  </si>
  <si>
    <t>PBS</t>
    <phoneticPr fontId="4" type="noConversion"/>
  </si>
  <si>
    <t>tranmittance</t>
    <phoneticPr fontId="4" type="noConversion"/>
  </si>
  <si>
    <t>T SD</t>
    <phoneticPr fontId="4" type="noConversion"/>
  </si>
  <si>
    <t>500nm</t>
    <phoneticPr fontId="4" type="noConversion"/>
  </si>
  <si>
    <t>day 28</t>
    <phoneticPr fontId="4" type="noConversion"/>
  </si>
  <si>
    <t>PBS</t>
    <phoneticPr fontId="4" type="noConversion"/>
  </si>
  <si>
    <t>tranmittance</t>
    <phoneticPr fontId="4" type="noConversion"/>
  </si>
  <si>
    <t>T SD</t>
    <phoneticPr fontId="4" type="noConversion"/>
  </si>
  <si>
    <t>500nm</t>
    <phoneticPr fontId="4" type="noConversion"/>
  </si>
  <si>
    <t>Figure 2 F</t>
    <phoneticPr fontId="4" type="noConversion"/>
  </si>
  <si>
    <t>Figure 3 C</t>
    <phoneticPr fontId="4" type="noConversion"/>
  </si>
  <si>
    <t>KERA</t>
  </si>
  <si>
    <t>ACTIN</t>
    <phoneticPr fontId="10" type="noConversion"/>
  </si>
  <si>
    <t>△Ct</t>
    <phoneticPr fontId="10" type="noConversion"/>
  </si>
  <si>
    <t>△△Ct</t>
    <phoneticPr fontId="10" type="noConversion"/>
  </si>
  <si>
    <t>ACTIN</t>
    <phoneticPr fontId="10" type="noConversion"/>
  </si>
  <si>
    <t>ALDH</t>
    <phoneticPr fontId="10" type="noConversion"/>
  </si>
  <si>
    <t>△Ct</t>
    <phoneticPr fontId="10" type="noConversion"/>
  </si>
  <si>
    <t>△△Ct</t>
    <phoneticPr fontId="10" type="noConversion"/>
  </si>
  <si>
    <t>ACTIN</t>
    <phoneticPr fontId="10" type="noConversion"/>
  </si>
  <si>
    <t>ACTIN</t>
    <phoneticPr fontId="10" type="noConversion"/>
  </si>
  <si>
    <t>AQP1</t>
    <phoneticPr fontId="10" type="noConversion"/>
  </si>
  <si>
    <t>ACTIN</t>
    <phoneticPr fontId="10" type="noConversion"/>
  </si>
  <si>
    <t>△Ct</t>
    <phoneticPr fontId="10" type="noConversion"/>
  </si>
  <si>
    <t>△△Ct</t>
    <phoneticPr fontId="10" type="noConversion"/>
  </si>
  <si>
    <t>THY1</t>
    <phoneticPr fontId="10" type="noConversion"/>
  </si>
  <si>
    <t>2D</t>
    <phoneticPr fontId="10" type="noConversion"/>
  </si>
  <si>
    <t>3D</t>
    <phoneticPr fontId="10" type="noConversion"/>
  </si>
  <si>
    <t>3D</t>
    <phoneticPr fontId="10" type="noConversion"/>
  </si>
  <si>
    <t>3D</t>
    <phoneticPr fontId="10" type="noConversion"/>
  </si>
  <si>
    <t>2D</t>
    <phoneticPr fontId="10" type="noConversion"/>
  </si>
  <si>
    <t>100G</t>
    <phoneticPr fontId="10" type="noConversion"/>
  </si>
  <si>
    <t>100G</t>
    <phoneticPr fontId="10" type="noConversion"/>
  </si>
  <si>
    <t>2D</t>
    <phoneticPr fontId="10" type="noConversion"/>
  </si>
  <si>
    <t>mean</t>
    <phoneticPr fontId="4" type="noConversion"/>
  </si>
  <si>
    <r>
      <t>2</t>
    </r>
    <r>
      <rPr>
        <vertAlign val="superscript"/>
        <sz val="11"/>
        <color rgb="FFFF0000"/>
        <rFont val="宋体"/>
        <family val="3"/>
        <charset val="134"/>
      </rPr>
      <t>-△△Ct</t>
    </r>
    <phoneticPr fontId="10" type="noConversion"/>
  </si>
  <si>
    <t>ACTIN</t>
    <phoneticPr fontId="10" type="noConversion"/>
  </si>
  <si>
    <t>△Ct</t>
    <phoneticPr fontId="10" type="noConversion"/>
  </si>
  <si>
    <t>△△Ct</t>
    <phoneticPr fontId="10" type="noConversion"/>
  </si>
  <si>
    <t>ACTIN</t>
    <phoneticPr fontId="10" type="noConversion"/>
  </si>
  <si>
    <t>ACTIN</t>
    <phoneticPr fontId="10" type="noConversion"/>
  </si>
  <si>
    <t>△Ct</t>
    <phoneticPr fontId="10" type="noConversion"/>
  </si>
  <si>
    <t>△△Ct</t>
    <phoneticPr fontId="10" type="noConversion"/>
  </si>
  <si>
    <t>ACTIN</t>
    <phoneticPr fontId="10" type="noConversion"/>
  </si>
  <si>
    <t>Figure 3 D</t>
    <phoneticPr fontId="4" type="noConversion"/>
  </si>
  <si>
    <t>100G</t>
    <phoneticPr fontId="10" type="noConversion"/>
  </si>
  <si>
    <t>2D</t>
    <phoneticPr fontId="10" type="noConversion"/>
  </si>
  <si>
    <t>2D</t>
    <phoneticPr fontId="10" type="noConversion"/>
  </si>
  <si>
    <t>3D</t>
    <phoneticPr fontId="10" type="noConversion"/>
  </si>
  <si>
    <t>KERA</t>
    <phoneticPr fontId="4" type="noConversion"/>
  </si>
  <si>
    <t>ALDH</t>
    <phoneticPr fontId="4" type="noConversion"/>
  </si>
  <si>
    <t>AQP1</t>
    <phoneticPr fontId="4" type="noConversion"/>
  </si>
  <si>
    <t>THY1</t>
    <phoneticPr fontId="4" type="noConversion"/>
  </si>
  <si>
    <r>
      <t>2</t>
    </r>
    <r>
      <rPr>
        <vertAlign val="superscript"/>
        <sz val="11"/>
        <color rgb="FFFF0000"/>
        <rFont val="宋体"/>
        <family val="3"/>
        <charset val="134"/>
      </rPr>
      <t>-△△Ct</t>
    </r>
    <phoneticPr fontId="10" type="noConversion"/>
  </si>
  <si>
    <t>ACTIN</t>
    <phoneticPr fontId="10" type="noConversion"/>
  </si>
  <si>
    <t>ACTIN</t>
    <phoneticPr fontId="10" type="noConversion"/>
  </si>
  <si>
    <r>
      <t>2</t>
    </r>
    <r>
      <rPr>
        <vertAlign val="superscript"/>
        <sz val="11"/>
        <color rgb="FFFF0000"/>
        <rFont val="宋体"/>
        <family val="3"/>
        <charset val="134"/>
      </rPr>
      <t>-△△Ct</t>
    </r>
    <phoneticPr fontId="10" type="noConversion"/>
  </si>
  <si>
    <t>ACTIN</t>
  </si>
  <si>
    <t>△Ct</t>
    <phoneticPr fontId="10" type="noConversion"/>
  </si>
  <si>
    <t>△△Ct</t>
    <phoneticPr fontId="10" type="noConversion"/>
  </si>
  <si>
    <t>ACTIN</t>
    <phoneticPr fontId="10" type="noConversion"/>
  </si>
  <si>
    <t>Figure 3 E</t>
    <phoneticPr fontId="4" type="noConversion"/>
  </si>
  <si>
    <t>△Ct</t>
    <phoneticPr fontId="10" type="noConversion"/>
  </si>
  <si>
    <t>△△Ct</t>
    <phoneticPr fontId="10" type="noConversion"/>
  </si>
  <si>
    <t>ACTIN</t>
    <phoneticPr fontId="10" type="noConversion"/>
  </si>
  <si>
    <t>AQP1</t>
  </si>
  <si>
    <t>△Ct</t>
  </si>
  <si>
    <t>△△Ct</t>
  </si>
  <si>
    <t>THY1</t>
    <phoneticPr fontId="10" type="noConversion"/>
  </si>
  <si>
    <t>Figure 3 F</t>
    <phoneticPr fontId="4" type="noConversion"/>
  </si>
  <si>
    <t>Figure 3 G</t>
    <phoneticPr fontId="4" type="noConversion"/>
  </si>
  <si>
    <t>Figure 3 H</t>
    <phoneticPr fontId="4" type="noConversion"/>
  </si>
  <si>
    <t>2D</t>
    <phoneticPr fontId="4" type="noConversion"/>
  </si>
  <si>
    <t>SF media</t>
    <phoneticPr fontId="4" type="noConversion"/>
  </si>
  <si>
    <t>SC media</t>
    <phoneticPr fontId="4" type="noConversion"/>
  </si>
  <si>
    <t>2D</t>
    <phoneticPr fontId="4" type="noConversion"/>
  </si>
  <si>
    <t>3D</t>
    <phoneticPr fontId="10" type="noConversion"/>
  </si>
  <si>
    <t>SD</t>
    <phoneticPr fontId="4" type="noConversion"/>
  </si>
  <si>
    <r>
      <t>2</t>
    </r>
    <r>
      <rPr>
        <vertAlign val="superscript"/>
        <sz val="11"/>
        <color rgb="FFFF0000"/>
        <rFont val="DengXian"/>
        <family val="4"/>
        <charset val="134"/>
        <scheme val="minor"/>
      </rPr>
      <t>-△△Ct</t>
    </r>
    <phoneticPr fontId="10" type="noConversion"/>
  </si>
  <si>
    <t>2D</t>
    <phoneticPr fontId="4" type="noConversion"/>
  </si>
  <si>
    <t>3D</t>
    <phoneticPr fontId="10" type="noConversion"/>
  </si>
  <si>
    <r>
      <t>2</t>
    </r>
    <r>
      <rPr>
        <vertAlign val="superscript"/>
        <sz val="11"/>
        <color rgb="FFFF0000"/>
        <rFont val="DengXian"/>
        <family val="4"/>
        <charset val="134"/>
        <scheme val="minor"/>
      </rPr>
      <t>-△△Ct</t>
    </r>
  </si>
  <si>
    <r>
      <t>2</t>
    </r>
    <r>
      <rPr>
        <vertAlign val="superscript"/>
        <sz val="11"/>
        <color rgb="FFFF0000"/>
        <rFont val="DengXian"/>
        <family val="4"/>
        <charset val="134"/>
        <scheme val="minor"/>
      </rPr>
      <t>-△△Ct</t>
    </r>
    <phoneticPr fontId="10" type="noConversion"/>
  </si>
  <si>
    <t>2D</t>
    <phoneticPr fontId="4" type="noConversion"/>
  </si>
  <si>
    <t>3D</t>
    <phoneticPr fontId="4" type="noConversion"/>
  </si>
  <si>
    <t>3D</t>
    <phoneticPr fontId="4" type="noConversion"/>
  </si>
  <si>
    <t>100G</t>
    <phoneticPr fontId="4" type="noConversion"/>
  </si>
  <si>
    <t>100G</t>
    <phoneticPr fontId="4" type="noConversion"/>
  </si>
  <si>
    <t>2D</t>
    <phoneticPr fontId="4" type="noConversion"/>
  </si>
  <si>
    <t>2D</t>
    <phoneticPr fontId="4" type="noConversion"/>
  </si>
  <si>
    <t>100G</t>
    <phoneticPr fontId="10" type="noConversion"/>
  </si>
  <si>
    <t>100G</t>
    <phoneticPr fontId="10" type="noConversion"/>
  </si>
  <si>
    <t>100G</t>
    <phoneticPr fontId="10" type="noConversion"/>
  </si>
  <si>
    <t>100G</t>
    <phoneticPr fontId="10" type="noConversion"/>
  </si>
  <si>
    <t>100G</t>
    <phoneticPr fontId="10" type="noConversion"/>
  </si>
  <si>
    <t>T mean</t>
    <phoneticPr fontId="4" type="noConversion"/>
  </si>
  <si>
    <t>T mean</t>
    <phoneticPr fontId="4" type="noConversion"/>
  </si>
  <si>
    <t>PBS mean</t>
    <phoneticPr fontId="4" type="noConversion"/>
  </si>
  <si>
    <t>PBS mean</t>
    <phoneticPr fontId="4" type="noConversion"/>
  </si>
  <si>
    <t>Figure 2D</t>
    <phoneticPr fontId="4" type="noConversion"/>
  </si>
  <si>
    <t>50G</t>
    <phoneticPr fontId="4" type="noConversion"/>
  </si>
  <si>
    <t>100G</t>
    <phoneticPr fontId="4" type="noConversion"/>
  </si>
  <si>
    <t>200G</t>
    <phoneticPr fontId="4" type="noConversion"/>
  </si>
  <si>
    <t>300G</t>
    <phoneticPr fontId="4" type="noConversion"/>
  </si>
  <si>
    <t>400G</t>
    <phoneticPr fontId="4" type="noConversion"/>
  </si>
  <si>
    <t>500G</t>
    <phoneticPr fontId="4" type="noConversion"/>
  </si>
  <si>
    <t>50G</t>
    <phoneticPr fontId="4" type="noConversion"/>
  </si>
  <si>
    <t>300G</t>
    <phoneticPr fontId="4" type="noConversion"/>
  </si>
  <si>
    <t>500G</t>
    <phoneticPr fontId="4" type="noConversion"/>
  </si>
  <si>
    <t>50G</t>
    <phoneticPr fontId="4" type="noConversion"/>
  </si>
  <si>
    <t>100G</t>
    <phoneticPr fontId="4" type="noConversion"/>
  </si>
  <si>
    <t>200G</t>
    <phoneticPr fontId="4" type="noConversion"/>
  </si>
  <si>
    <t>400G</t>
    <phoneticPr fontId="4" type="noConversion"/>
  </si>
  <si>
    <t>500G</t>
    <phoneticPr fontId="4" type="noConversion"/>
  </si>
  <si>
    <t>100G</t>
    <phoneticPr fontId="4" type="noConversion"/>
  </si>
  <si>
    <t>200G</t>
    <phoneticPr fontId="4" type="noConversion"/>
  </si>
  <si>
    <t>400G</t>
    <phoneticPr fontId="4" type="noConversion"/>
  </si>
  <si>
    <t>CPCL</t>
    <phoneticPr fontId="4" type="noConversion"/>
  </si>
  <si>
    <t>PECL-8</t>
    <phoneticPr fontId="4" type="noConversion"/>
  </si>
  <si>
    <t>PECL-15</t>
    <phoneticPr fontId="4" type="noConversion"/>
  </si>
  <si>
    <t>SD</t>
    <phoneticPr fontId="4" type="noConversion"/>
  </si>
  <si>
    <t>contact angle</t>
    <phoneticPr fontId="4" type="noConversion"/>
  </si>
  <si>
    <t>pure gel</t>
    <phoneticPr fontId="4" type="noConversion"/>
  </si>
  <si>
    <t>50G</t>
    <phoneticPr fontId="4" type="noConversion"/>
  </si>
  <si>
    <t>mass (g, after drying)</t>
    <phoneticPr fontId="4" type="noConversion"/>
  </si>
  <si>
    <t>mass (g, before drying)</t>
    <phoneticPr fontId="4" type="noConversion"/>
  </si>
  <si>
    <t>ratio</t>
    <phoneticPr fontId="4" type="noConversion"/>
  </si>
  <si>
    <t>ratio</t>
    <phoneticPr fontId="4" type="noConversion"/>
  </si>
  <si>
    <t>mean</t>
    <phoneticPr fontId="4" type="noConversion"/>
  </si>
  <si>
    <t>400G</t>
    <phoneticPr fontId="4" type="noConversion"/>
  </si>
  <si>
    <t>500G</t>
    <phoneticPr fontId="4" type="noConversion"/>
  </si>
  <si>
    <t>compressive modulus (kPa)</t>
    <phoneticPr fontId="4" type="noConversion"/>
  </si>
  <si>
    <t>Gel</t>
    <phoneticPr fontId="4" type="noConversion"/>
  </si>
  <si>
    <t>550nm</t>
  </si>
  <si>
    <t>100G</t>
  </si>
  <si>
    <t>300G</t>
    <phoneticPr fontId="4" type="noConversion"/>
  </si>
  <si>
    <t>PBS</t>
    <phoneticPr fontId="4" type="noConversion"/>
  </si>
  <si>
    <t>PBS average</t>
    <phoneticPr fontId="4" type="noConversion"/>
  </si>
  <si>
    <t>tranmittance</t>
    <phoneticPr fontId="4" type="noConversion"/>
  </si>
  <si>
    <t>T SD</t>
    <phoneticPr fontId="4" type="noConversion"/>
  </si>
  <si>
    <t>cornea</t>
    <phoneticPr fontId="4" type="noConversion"/>
  </si>
  <si>
    <t>400nm</t>
    <phoneticPr fontId="4" type="noConversion"/>
  </si>
  <si>
    <t>450nm</t>
    <phoneticPr fontId="4" type="noConversion"/>
  </si>
  <si>
    <t>500nm</t>
    <phoneticPr fontId="4" type="noConversion"/>
  </si>
  <si>
    <t>600nm</t>
    <phoneticPr fontId="4" type="noConversion"/>
  </si>
  <si>
    <t>650nm</t>
    <phoneticPr fontId="4" type="noConversion"/>
  </si>
  <si>
    <t>700nm</t>
    <phoneticPr fontId="4" type="noConversion"/>
  </si>
  <si>
    <t>750m</t>
    <phoneticPr fontId="4" type="noConversion"/>
  </si>
  <si>
    <t>Figure 4 C</t>
    <phoneticPr fontId="4" type="noConversion"/>
  </si>
  <si>
    <t>control</t>
  </si>
  <si>
    <t>3D</t>
  </si>
  <si>
    <t>3D with factor</t>
  </si>
  <si>
    <t>100G with factor</t>
  </si>
  <si>
    <t>native rat</t>
  </si>
  <si>
    <t>operation day</t>
    <phoneticPr fontId="4" type="noConversion"/>
  </si>
  <si>
    <t>1 month</t>
    <phoneticPr fontId="4" type="noConversion"/>
  </si>
  <si>
    <t>3 months</t>
    <phoneticPr fontId="4" type="noConversion"/>
  </si>
  <si>
    <t>Thickness (um)</t>
    <phoneticPr fontId="4" type="noConversion"/>
  </si>
  <si>
    <t>mean</t>
    <phoneticPr fontId="4" type="noConversion"/>
  </si>
  <si>
    <t>SD</t>
    <phoneticPr fontId="4" type="noConversion"/>
  </si>
  <si>
    <t>10-20</t>
  </si>
  <si>
    <t>20-30</t>
  </si>
  <si>
    <t>30-45</t>
  </si>
  <si>
    <t>Figure 3 J</t>
    <phoneticPr fontId="4" type="noConversion"/>
  </si>
  <si>
    <t>0-10</t>
    <phoneticPr fontId="4" type="noConversion"/>
  </si>
  <si>
    <t>Degree</t>
    <phoneticPr fontId="4" type="noConversion"/>
  </si>
  <si>
    <t>Percentage</t>
    <phoneticPr fontId="4" type="noConversion"/>
  </si>
  <si>
    <t>Figure S 5</t>
    <phoneticPr fontId="4" type="noConversion"/>
  </si>
  <si>
    <t>Figure S6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</si>
</sst>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11"/>
      <name val="DengXian"/>
      <family val="3"/>
      <charset val="134"/>
      <scheme val="minor"/>
    </font>
    <font>
      <sz val="11"/>
      <color rgb="FFFF0000"/>
      <name val="DengXian"/>
      <family val="3"/>
      <charset val="134"/>
      <scheme val="minor"/>
    </font>
    <font>
      <sz val="9"/>
      <name val="DengXian"/>
      <family val="2"/>
      <scheme val="minor"/>
    </font>
    <font>
      <sz val="11"/>
      <color rgb="FF000000"/>
      <name val="DengXian"/>
      <family val="4"/>
      <charset val="134"/>
      <scheme val="minor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b/>
      <sz val="11"/>
      <color rgb="FF000000"/>
      <name val="DengXian"/>
      <family val="4"/>
      <charset val="134"/>
      <scheme val="minor"/>
    </font>
    <font>
      <sz val="10"/>
      <color rgb="FFFF0000"/>
      <name val="Arial"/>
      <family val="2"/>
    </font>
    <font>
      <sz val="9"/>
      <name val="宋体"/>
      <family val="3"/>
      <charset val="134"/>
    </font>
    <font>
      <vertAlign val="superscript"/>
      <sz val="11"/>
      <color rgb="FFFF0000"/>
      <name val="宋体"/>
      <family val="3"/>
      <charset val="134"/>
    </font>
    <font>
      <sz val="11"/>
      <color rgb="FFFF0000"/>
      <name val="DengXian (正文)"/>
      <family val="3"/>
      <charset val="134"/>
    </font>
    <font>
      <sz val="10"/>
      <name val="DengXian"/>
      <family val="4"/>
      <charset val="134"/>
      <scheme val="minor"/>
    </font>
    <font>
      <sz val="10"/>
      <color rgb="FFFF0000"/>
      <name val="DengXian"/>
      <family val="4"/>
      <charset val="134"/>
      <scheme val="minor"/>
    </font>
    <font>
      <vertAlign val="superscript"/>
      <sz val="11"/>
      <color rgb="FFFF0000"/>
      <name val="DengXian"/>
      <family val="4"/>
      <charset val="134"/>
      <scheme val="minor"/>
    </font>
    <font>
      <sz val="12"/>
      <name val="DengXian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3" fillId="0" borderId="0" xfId="0" applyFont="1" applyAlignment="1"/>
    <xf numFmtId="0" fontId="12" fillId="0" borderId="0" xfId="0" applyFont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ont="1" applyAlignment="1"/>
    <xf numFmtId="0" fontId="13" fillId="0" borderId="0" xfId="0" applyFont="1"/>
    <xf numFmtId="0" fontId="14" fillId="0" borderId="0" xfId="0" applyFont="1"/>
    <xf numFmtId="0" fontId="5" fillId="0" borderId="0" xfId="0" applyFont="1" applyAlignment="1"/>
    <xf numFmtId="0" fontId="16" fillId="0" borderId="0" xfId="0" applyFont="1"/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32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超链接" xfId="139" builtinId="8" hidden="1"/>
    <cellStyle name="超链接" xfId="141" builtinId="8" hidden="1"/>
    <cellStyle name="超链接" xfId="143" builtinId="8" hidden="1"/>
    <cellStyle name="超链接" xfId="145" builtinId="8" hidden="1"/>
    <cellStyle name="超链接" xfId="147" builtinId="8" hidden="1"/>
    <cellStyle name="超链接" xfId="149" builtinId="8" hidden="1"/>
    <cellStyle name="超链接" xfId="151" builtinId="8" hidden="1"/>
    <cellStyle name="超链接" xfId="153" builtinId="8" hidden="1"/>
    <cellStyle name="超链接" xfId="155" builtinId="8" hidden="1"/>
    <cellStyle name="超链接" xfId="157" builtinId="8" hidden="1"/>
    <cellStyle name="超链接" xfId="159" builtinId="8" hidden="1"/>
    <cellStyle name="超链接" xfId="161" builtinId="8" hidden="1"/>
    <cellStyle name="超链接" xfId="163" builtinId="8" hidden="1"/>
    <cellStyle name="超链接" xfId="165" builtinId="8" hidden="1"/>
    <cellStyle name="超链接" xfId="167" builtinId="8" hidden="1"/>
    <cellStyle name="超链接" xfId="169" builtinId="8" hidden="1"/>
    <cellStyle name="超链接" xfId="171" builtinId="8" hidden="1"/>
    <cellStyle name="超链接" xfId="173" builtinId="8" hidden="1"/>
    <cellStyle name="超链接" xfId="175" builtinId="8" hidden="1"/>
    <cellStyle name="超链接" xfId="177" builtinId="8" hidden="1"/>
    <cellStyle name="超链接" xfId="179" builtinId="8" hidden="1"/>
    <cellStyle name="超链接" xfId="181" builtinId="8" hidden="1"/>
    <cellStyle name="超链接" xfId="183" builtinId="8" hidden="1"/>
    <cellStyle name="超链接" xfId="185" builtinId="8" hidden="1"/>
    <cellStyle name="超链接" xfId="187" builtinId="8" hidden="1"/>
    <cellStyle name="超链接" xfId="189" builtinId="8" hidden="1"/>
    <cellStyle name="超链接" xfId="191" builtinId="8" hidden="1"/>
    <cellStyle name="超链接" xfId="193" builtinId="8" hidden="1"/>
    <cellStyle name="超链接" xfId="195" builtinId="8" hidden="1"/>
    <cellStyle name="超链接" xfId="197" builtinId="8" hidden="1"/>
    <cellStyle name="超链接" xfId="199" builtinId="8" hidden="1"/>
    <cellStyle name="超链接" xfId="201" builtinId="8" hidden="1"/>
    <cellStyle name="超链接" xfId="203" builtinId="8" hidden="1"/>
    <cellStyle name="超链接" xfId="205" builtinId="8" hidden="1"/>
    <cellStyle name="超链接" xfId="207" builtinId="8" hidden="1"/>
    <cellStyle name="超链接" xfId="209" builtinId="8" hidden="1"/>
    <cellStyle name="超链接" xfId="211" builtinId="8" hidden="1"/>
    <cellStyle name="超链接" xfId="213" builtinId="8" hidden="1"/>
    <cellStyle name="超链接" xfId="215" builtinId="8" hidden="1"/>
    <cellStyle name="超链接" xfId="217" builtinId="8" hidden="1"/>
    <cellStyle name="超链接" xfId="219" builtinId="8" hidden="1"/>
    <cellStyle name="超链接" xfId="221" builtinId="8" hidden="1"/>
    <cellStyle name="超链接" xfId="223" builtinId="8" hidden="1"/>
    <cellStyle name="超链接" xfId="225" builtinId="8" hidden="1"/>
    <cellStyle name="超链接" xfId="227" builtinId="8" hidden="1"/>
    <cellStyle name="超链接" xfId="229" builtinId="8" hidden="1"/>
    <cellStyle name="超链接" xfId="231" builtinId="8" hidden="1"/>
    <cellStyle name="超链接" xfId="233" builtinId="8" hidden="1"/>
    <cellStyle name="超链接" xfId="235" builtinId="8" hidden="1"/>
    <cellStyle name="超链接" xfId="237" builtinId="8" hidden="1"/>
    <cellStyle name="超链接" xfId="239" builtinId="8" hidden="1"/>
    <cellStyle name="超链接" xfId="241" builtinId="8" hidden="1"/>
    <cellStyle name="超链接" xfId="243" builtinId="8" hidden="1"/>
    <cellStyle name="超链接" xfId="245" builtinId="8" hidden="1"/>
    <cellStyle name="超链接" xfId="247" builtinId="8" hidden="1"/>
    <cellStyle name="超链接" xfId="249" builtinId="8" hidden="1"/>
    <cellStyle name="超链接" xfId="251" builtinId="8" hidden="1"/>
    <cellStyle name="超链接" xfId="253" builtinId="8" hidden="1"/>
    <cellStyle name="超链接" xfId="255" builtinId="8" hidden="1"/>
    <cellStyle name="超链接" xfId="257" builtinId="8" hidden="1"/>
    <cellStyle name="超链接" xfId="259" builtinId="8" hidden="1"/>
    <cellStyle name="超链接" xfId="261" builtinId="8" hidden="1"/>
    <cellStyle name="超链接" xfId="263" builtinId="8" hidden="1"/>
    <cellStyle name="超链接" xfId="265" builtinId="8" hidden="1"/>
    <cellStyle name="超链接" xfId="267" builtinId="8" hidden="1"/>
    <cellStyle name="超链接" xfId="269" builtinId="8" hidden="1"/>
    <cellStyle name="超链接" xfId="271" builtinId="8" hidden="1"/>
    <cellStyle name="超链接" xfId="273" builtinId="8" hidden="1"/>
    <cellStyle name="超链接" xfId="275" builtinId="8" hidden="1"/>
    <cellStyle name="超链接" xfId="277" builtinId="8" hidden="1"/>
    <cellStyle name="超链接" xfId="279" builtinId="8" hidden="1"/>
    <cellStyle name="超链接" xfId="281" builtinId="8" hidden="1"/>
    <cellStyle name="超链接" xfId="283" builtinId="8" hidden="1"/>
    <cellStyle name="超链接" xfId="285" builtinId="8" hidden="1"/>
    <cellStyle name="超链接" xfId="287" builtinId="8" hidden="1"/>
    <cellStyle name="超链接" xfId="289" builtinId="8" hidden="1"/>
    <cellStyle name="超链接" xfId="291" builtinId="8" hidden="1"/>
    <cellStyle name="超链接" xfId="293" builtinId="8" hidden="1"/>
    <cellStyle name="超链接" xfId="295" builtinId="8" hidden="1"/>
    <cellStyle name="超链接" xfId="297" builtinId="8" hidden="1"/>
    <cellStyle name="超链接" xfId="299" builtinId="8" hidden="1"/>
    <cellStyle name="超链接" xfId="301" builtinId="8" hidden="1"/>
    <cellStyle name="超链接" xfId="303" builtinId="8" hidden="1"/>
    <cellStyle name="超链接" xfId="305" builtinId="8" hidden="1"/>
    <cellStyle name="超链接" xfId="307" builtinId="8" hidden="1"/>
    <cellStyle name="超链接" xfId="309" builtinId="8" hidden="1"/>
    <cellStyle name="超链接" xfId="311" builtinId="8" hidden="1"/>
    <cellStyle name="超链接" xfId="313" builtinId="8" hidden="1"/>
    <cellStyle name="超链接" xfId="315" builtinId="8" hidden="1"/>
    <cellStyle name="超链接" xfId="317" builtinId="8" hidden="1"/>
    <cellStyle name="超链接" xfId="319" builtinId="8" hidden="1"/>
    <cellStyle name="超链接" xfId="321" builtinId="8" hidden="1"/>
    <cellStyle name="超链接" xfId="32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  <cellStyle name="已访问的超链接" xfId="140" builtinId="9" hidden="1"/>
    <cellStyle name="已访问的超链接" xfId="142" builtinId="9" hidden="1"/>
    <cellStyle name="已访问的超链接" xfId="144" builtinId="9" hidden="1"/>
    <cellStyle name="已访问的超链接" xfId="146" builtinId="9" hidden="1"/>
    <cellStyle name="已访问的超链接" xfId="148" builtinId="9" hidden="1"/>
    <cellStyle name="已访问的超链接" xfId="150" builtinId="9" hidden="1"/>
    <cellStyle name="已访问的超链接" xfId="152" builtinId="9" hidden="1"/>
    <cellStyle name="已访问的超链接" xfId="154" builtinId="9" hidden="1"/>
    <cellStyle name="已访问的超链接" xfId="156" builtinId="9" hidden="1"/>
    <cellStyle name="已访问的超链接" xfId="158" builtinId="9" hidden="1"/>
    <cellStyle name="已访问的超链接" xfId="160" builtinId="9" hidden="1"/>
    <cellStyle name="已访问的超链接" xfId="162" builtinId="9" hidden="1"/>
    <cellStyle name="已访问的超链接" xfId="164" builtinId="9" hidden="1"/>
    <cellStyle name="已访问的超链接" xfId="166" builtinId="9" hidden="1"/>
    <cellStyle name="已访问的超链接" xfId="168" builtinId="9" hidden="1"/>
    <cellStyle name="已访问的超链接" xfId="170" builtinId="9" hidden="1"/>
    <cellStyle name="已访问的超链接" xfId="172" builtinId="9" hidden="1"/>
    <cellStyle name="已访问的超链接" xfId="174" builtinId="9" hidden="1"/>
    <cellStyle name="已访问的超链接" xfId="176" builtinId="9" hidden="1"/>
    <cellStyle name="已访问的超链接" xfId="178" builtinId="9" hidden="1"/>
    <cellStyle name="已访问的超链接" xfId="180" builtinId="9" hidden="1"/>
    <cellStyle name="已访问的超链接" xfId="182" builtinId="9" hidden="1"/>
    <cellStyle name="已访问的超链接" xfId="184" builtinId="9" hidden="1"/>
    <cellStyle name="已访问的超链接" xfId="186" builtinId="9" hidden="1"/>
    <cellStyle name="已访问的超链接" xfId="188" builtinId="9" hidden="1"/>
    <cellStyle name="已访问的超链接" xfId="190" builtinId="9" hidden="1"/>
    <cellStyle name="已访问的超链接" xfId="192" builtinId="9" hidden="1"/>
    <cellStyle name="已访问的超链接" xfId="194" builtinId="9" hidden="1"/>
    <cellStyle name="已访问的超链接" xfId="196" builtinId="9" hidden="1"/>
    <cellStyle name="已访问的超链接" xfId="198" builtinId="9" hidden="1"/>
    <cellStyle name="已访问的超链接" xfId="200" builtinId="9" hidden="1"/>
    <cellStyle name="已访问的超链接" xfId="202" builtinId="9" hidden="1"/>
    <cellStyle name="已访问的超链接" xfId="204" builtinId="9" hidden="1"/>
    <cellStyle name="已访问的超链接" xfId="206" builtinId="9" hidden="1"/>
    <cellStyle name="已访问的超链接" xfId="208" builtinId="9" hidden="1"/>
    <cellStyle name="已访问的超链接" xfId="210" builtinId="9" hidden="1"/>
    <cellStyle name="已访问的超链接" xfId="212" builtinId="9" hidden="1"/>
    <cellStyle name="已访问的超链接" xfId="214" builtinId="9" hidden="1"/>
    <cellStyle name="已访问的超链接" xfId="216" builtinId="9" hidden="1"/>
    <cellStyle name="已访问的超链接" xfId="218" builtinId="9" hidden="1"/>
    <cellStyle name="已访问的超链接" xfId="220" builtinId="9" hidden="1"/>
    <cellStyle name="已访问的超链接" xfId="222" builtinId="9" hidden="1"/>
    <cellStyle name="已访问的超链接" xfId="224" builtinId="9" hidden="1"/>
    <cellStyle name="已访问的超链接" xfId="226" builtinId="9" hidden="1"/>
    <cellStyle name="已访问的超链接" xfId="228" builtinId="9" hidden="1"/>
    <cellStyle name="已访问的超链接" xfId="230" builtinId="9" hidden="1"/>
    <cellStyle name="已访问的超链接" xfId="232" builtinId="9" hidden="1"/>
    <cellStyle name="已访问的超链接" xfId="234" builtinId="9" hidden="1"/>
    <cellStyle name="已访问的超链接" xfId="236" builtinId="9" hidden="1"/>
    <cellStyle name="已访问的超链接" xfId="238" builtinId="9" hidden="1"/>
    <cellStyle name="已访问的超链接" xfId="240" builtinId="9" hidden="1"/>
    <cellStyle name="已访问的超链接" xfId="242" builtinId="9" hidden="1"/>
    <cellStyle name="已访问的超链接" xfId="244" builtinId="9" hidden="1"/>
    <cellStyle name="已访问的超链接" xfId="246" builtinId="9" hidden="1"/>
    <cellStyle name="已访问的超链接" xfId="248" builtinId="9" hidden="1"/>
    <cellStyle name="已访问的超链接" xfId="250" builtinId="9" hidden="1"/>
    <cellStyle name="已访问的超链接" xfId="252" builtinId="9" hidden="1"/>
    <cellStyle name="已访问的超链接" xfId="254" builtinId="9" hidden="1"/>
    <cellStyle name="已访问的超链接" xfId="256" builtinId="9" hidden="1"/>
    <cellStyle name="已访问的超链接" xfId="258" builtinId="9" hidden="1"/>
    <cellStyle name="已访问的超链接" xfId="260" builtinId="9" hidden="1"/>
    <cellStyle name="已访问的超链接" xfId="262" builtinId="9" hidden="1"/>
    <cellStyle name="已访问的超链接" xfId="264" builtinId="9" hidden="1"/>
    <cellStyle name="已访问的超链接" xfId="266" builtinId="9" hidden="1"/>
    <cellStyle name="已访问的超链接" xfId="268" builtinId="9" hidden="1"/>
    <cellStyle name="已访问的超链接" xfId="270" builtinId="9" hidden="1"/>
    <cellStyle name="已访问的超链接" xfId="272" builtinId="9" hidden="1"/>
    <cellStyle name="已访问的超链接" xfId="274" builtinId="9" hidden="1"/>
    <cellStyle name="已访问的超链接" xfId="276" builtinId="9" hidden="1"/>
    <cellStyle name="已访问的超链接" xfId="278" builtinId="9" hidden="1"/>
    <cellStyle name="已访问的超链接" xfId="280" builtinId="9" hidden="1"/>
    <cellStyle name="已访问的超链接" xfId="282" builtinId="9" hidden="1"/>
    <cellStyle name="已访问的超链接" xfId="284" builtinId="9" hidden="1"/>
    <cellStyle name="已访问的超链接" xfId="286" builtinId="9" hidden="1"/>
    <cellStyle name="已访问的超链接" xfId="288" builtinId="9" hidden="1"/>
    <cellStyle name="已访问的超链接" xfId="290" builtinId="9" hidden="1"/>
    <cellStyle name="已访问的超链接" xfId="292" builtinId="9" hidden="1"/>
    <cellStyle name="已访问的超链接" xfId="294" builtinId="9" hidden="1"/>
    <cellStyle name="已访问的超链接" xfId="296" builtinId="9" hidden="1"/>
    <cellStyle name="已访问的超链接" xfId="298" builtinId="9" hidden="1"/>
    <cellStyle name="已访问的超链接" xfId="300" builtinId="9" hidden="1"/>
    <cellStyle name="已访问的超链接" xfId="302" builtinId="9" hidden="1"/>
    <cellStyle name="已访问的超链接" xfId="304" builtinId="9" hidden="1"/>
    <cellStyle name="已访问的超链接" xfId="306" builtinId="9" hidden="1"/>
    <cellStyle name="已访问的超链接" xfId="308" builtinId="9" hidden="1"/>
    <cellStyle name="已访问的超链接" xfId="310" builtinId="9" hidden="1"/>
    <cellStyle name="已访问的超链接" xfId="312" builtinId="9" hidden="1"/>
    <cellStyle name="已访问的超链接" xfId="314" builtinId="9" hidden="1"/>
    <cellStyle name="已访问的超链接" xfId="316" builtinId="9" hidden="1"/>
    <cellStyle name="已访问的超链接" xfId="318" builtinId="9" hidden="1"/>
    <cellStyle name="已访问的超链接" xfId="320" builtinId="9" hidden="1"/>
    <cellStyle name="已访问的超链接" xfId="322" builtinId="9" hidden="1"/>
    <cellStyle name="已访问的超链接" xfId="32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"/>
  <sheetViews>
    <sheetView workbookViewId="0">
      <selection activeCell="F32" sqref="F32"/>
    </sheetView>
  </sheetViews>
  <sheetFormatPr baseColWidth="10" defaultColWidth="8.83203125" defaultRowHeight="15" x14ac:dyDescent="0.2"/>
  <sheetData>
    <row r="3" spans="1:8" x14ac:dyDescent="0.2">
      <c r="A3" s="2" t="s">
        <v>0</v>
      </c>
    </row>
    <row r="5" spans="1:8" x14ac:dyDescent="0.2">
      <c r="C5" s="3" t="s">
        <v>2</v>
      </c>
      <c r="D5" s="27" t="s">
        <v>1</v>
      </c>
      <c r="E5" s="27"/>
      <c r="F5" s="27"/>
      <c r="G5" t="s">
        <v>4</v>
      </c>
      <c r="H5" t="s">
        <v>5</v>
      </c>
    </row>
    <row r="6" spans="1:8" x14ac:dyDescent="0.2">
      <c r="B6" s="1"/>
      <c r="C6" t="s">
        <v>119</v>
      </c>
      <c r="D6">
        <v>2.69394</v>
      </c>
      <c r="E6">
        <v>2.963851</v>
      </c>
      <c r="F6">
        <v>2.6405218000000001</v>
      </c>
      <c r="G6" s="5">
        <f>AVERAGE(D6:F6)</f>
        <v>2.7661042666666664</v>
      </c>
      <c r="H6" s="5">
        <f>STDEV(D6:F6)</f>
        <v>0.17332398544579258</v>
      </c>
    </row>
    <row r="7" spans="1:8" x14ac:dyDescent="0.2">
      <c r="B7" s="1"/>
      <c r="C7" t="s">
        <v>120</v>
      </c>
      <c r="D7">
        <v>2.5008900000000001</v>
      </c>
      <c r="E7">
        <v>2.2516289999999999</v>
      </c>
      <c r="F7">
        <v>2.274372727272727</v>
      </c>
      <c r="G7" s="5">
        <f t="shared" ref="G7:G12" si="0">AVERAGE(D7:F7)</f>
        <v>2.3422972424242423</v>
      </c>
      <c r="H7" s="5">
        <f t="shared" ref="H7:H12" si="1">STDEV(D7:F7)</f>
        <v>0.13781533423090608</v>
      </c>
    </row>
    <row r="8" spans="1:8" x14ac:dyDescent="0.2">
      <c r="B8" s="1"/>
      <c r="C8" t="s">
        <v>121</v>
      </c>
      <c r="D8">
        <v>2.2724799999999998</v>
      </c>
      <c r="E8">
        <v>2.50041</v>
      </c>
      <c r="F8">
        <v>1.89425</v>
      </c>
      <c r="G8" s="5">
        <f t="shared" si="0"/>
        <v>2.2223799999999998</v>
      </c>
      <c r="H8" s="5">
        <f t="shared" si="1"/>
        <v>0.30616987751900065</v>
      </c>
    </row>
    <row r="9" spans="1:8" x14ac:dyDescent="0.2">
      <c r="C9" t="s">
        <v>122</v>
      </c>
      <c r="D9">
        <v>2.0679799999999999</v>
      </c>
      <c r="E9">
        <v>2.2754379999999998</v>
      </c>
      <c r="F9">
        <v>1.8805272727272724</v>
      </c>
      <c r="G9" s="5">
        <f t="shared" si="0"/>
        <v>2.0746484242424241</v>
      </c>
      <c r="H9" s="5">
        <f t="shared" si="1"/>
        <v>0.19753979735783964</v>
      </c>
    </row>
    <row r="10" spans="1:8" x14ac:dyDescent="0.2">
      <c r="C10" t="s">
        <v>123</v>
      </c>
      <c r="D10">
        <v>1.8513900000000001</v>
      </c>
      <c r="E10">
        <v>2.1141185999999998</v>
      </c>
      <c r="F10">
        <v>1.5986982758620691</v>
      </c>
      <c r="G10" s="5">
        <f t="shared" si="0"/>
        <v>1.8547356252873561</v>
      </c>
      <c r="H10" s="5">
        <f t="shared" si="1"/>
        <v>0.25772644905022007</v>
      </c>
    </row>
    <row r="11" spans="1:8" x14ac:dyDescent="0.2">
      <c r="C11" t="s">
        <v>124</v>
      </c>
      <c r="D11">
        <v>1.5200100000000001</v>
      </c>
      <c r="E11">
        <v>1.8295857799999999</v>
      </c>
      <c r="F11">
        <v>1.30662660944206</v>
      </c>
      <c r="G11" s="5">
        <f t="shared" si="0"/>
        <v>1.5520741298140202</v>
      </c>
      <c r="H11" s="5">
        <f t="shared" si="1"/>
        <v>0.26294990936147755</v>
      </c>
    </row>
    <row r="12" spans="1:8" x14ac:dyDescent="0.2">
      <c r="C12" s="8" t="s">
        <v>3</v>
      </c>
      <c r="D12" s="8">
        <v>0.54622999999999999</v>
      </c>
      <c r="E12" s="8">
        <v>0.209124</v>
      </c>
      <c r="F12" s="8">
        <v>0.81546222999999995</v>
      </c>
      <c r="G12" s="5">
        <f t="shared" si="0"/>
        <v>0.52360540999999994</v>
      </c>
      <c r="H12" s="5">
        <f t="shared" si="1"/>
        <v>0.30380160688249225</v>
      </c>
    </row>
  </sheetData>
  <mergeCells count="1">
    <mergeCell ref="D5:F5"/>
  </mergeCells>
  <phoneticPr fontId="4" type="noConversion"/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8"/>
  <sheetViews>
    <sheetView zoomScale="93" workbookViewId="0">
      <selection activeCell="R25" sqref="R25"/>
    </sheetView>
  </sheetViews>
  <sheetFormatPr baseColWidth="10" defaultRowHeight="15" x14ac:dyDescent="0.2"/>
  <cols>
    <col min="1" max="16384" width="10.83203125" style="8"/>
  </cols>
  <sheetData>
    <row r="3" spans="1:22" x14ac:dyDescent="0.2">
      <c r="A3" s="8" t="s">
        <v>89</v>
      </c>
    </row>
    <row r="5" spans="1:22" x14ac:dyDescent="0.2">
      <c r="C5" s="19" t="s">
        <v>84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21"/>
      <c r="Q5" s="21"/>
      <c r="R5" s="21"/>
      <c r="S5" s="21"/>
      <c r="T5" s="21"/>
      <c r="U5" s="21"/>
      <c r="V5" s="21"/>
    </row>
    <row r="6" spans="1:22" ht="17" x14ac:dyDescent="0.2">
      <c r="B6" s="31" t="s">
        <v>93</v>
      </c>
      <c r="C6" s="17" t="s">
        <v>102</v>
      </c>
      <c r="D6" s="17" t="s">
        <v>76</v>
      </c>
      <c r="E6" s="17"/>
      <c r="F6" s="21" t="s">
        <v>85</v>
      </c>
      <c r="G6" s="21" t="s">
        <v>86</v>
      </c>
      <c r="H6" s="22" t="s">
        <v>100</v>
      </c>
      <c r="I6" s="17"/>
      <c r="J6" s="17" t="s">
        <v>103</v>
      </c>
      <c r="K6" s="17" t="s">
        <v>76</v>
      </c>
      <c r="L6" s="17"/>
      <c r="M6" s="21" t="s">
        <v>85</v>
      </c>
      <c r="N6" s="21" t="s">
        <v>86</v>
      </c>
      <c r="O6" s="22" t="s">
        <v>100</v>
      </c>
      <c r="P6" s="21"/>
      <c r="Q6" s="17" t="s">
        <v>105</v>
      </c>
      <c r="R6" s="17" t="s">
        <v>76</v>
      </c>
      <c r="S6" s="17"/>
      <c r="T6" s="21" t="s">
        <v>85</v>
      </c>
      <c r="U6" s="21" t="s">
        <v>86</v>
      </c>
      <c r="V6" s="22" t="s">
        <v>100</v>
      </c>
    </row>
    <row r="7" spans="1:22" x14ac:dyDescent="0.2">
      <c r="B7" s="31"/>
      <c r="C7" s="21">
        <v>31.03149033</v>
      </c>
      <c r="D7" s="21">
        <v>20.306068419999999</v>
      </c>
      <c r="E7" s="17"/>
      <c r="F7" s="17">
        <v>10.72542191</v>
      </c>
      <c r="G7" s="17">
        <v>0.30672581999999998</v>
      </c>
      <c r="H7" s="17">
        <v>0.80847450200000004</v>
      </c>
      <c r="I7" s="17"/>
      <c r="J7" s="21">
        <v>30.43701935</v>
      </c>
      <c r="K7" s="21">
        <v>19.779102330000001</v>
      </c>
      <c r="L7" s="17"/>
      <c r="M7" s="17">
        <v>10.657917019999999</v>
      </c>
      <c r="N7" s="17">
        <v>0.12850125600000001</v>
      </c>
      <c r="O7" s="17">
        <v>0.914781277</v>
      </c>
      <c r="P7" s="21"/>
      <c r="Q7" s="21">
        <v>31.258499149999999</v>
      </c>
      <c r="R7" s="21">
        <v>20.510864260000002</v>
      </c>
      <c r="S7" s="17"/>
      <c r="T7" s="17">
        <v>10.74763489</v>
      </c>
      <c r="U7" s="17">
        <v>0.407176971</v>
      </c>
      <c r="V7" s="17">
        <v>0.75409753000000002</v>
      </c>
    </row>
    <row r="8" spans="1:22" x14ac:dyDescent="0.2">
      <c r="B8" s="31"/>
      <c r="C8" s="21">
        <v>30.44094467</v>
      </c>
      <c r="D8" s="21">
        <v>20.301761630000001</v>
      </c>
      <c r="E8" s="17"/>
      <c r="F8" s="17">
        <v>10.139183040000001</v>
      </c>
      <c r="G8" s="17">
        <v>-0.27951304100000002</v>
      </c>
      <c r="H8" s="17">
        <v>1.2137851209999999</v>
      </c>
      <c r="I8" s="17"/>
      <c r="J8" s="21">
        <v>30.252689360000002</v>
      </c>
      <c r="K8" s="21">
        <v>19.757467269999999</v>
      </c>
      <c r="L8" s="17"/>
      <c r="M8" s="17">
        <v>10.49522209</v>
      </c>
      <c r="N8" s="17">
        <v>-3.4193675E-2</v>
      </c>
      <c r="O8" s="17">
        <v>1.0239843559999999</v>
      </c>
      <c r="P8" s="21"/>
      <c r="Q8" s="21">
        <v>31.018648150000001</v>
      </c>
      <c r="R8" s="21">
        <v>20.50950241</v>
      </c>
      <c r="S8" s="17"/>
      <c r="T8" s="17">
        <v>10.509145739999999</v>
      </c>
      <c r="U8" s="17">
        <v>0.16868781999999999</v>
      </c>
      <c r="V8" s="17">
        <v>0.88965148100000002</v>
      </c>
    </row>
    <row r="9" spans="1:22" x14ac:dyDescent="0.2">
      <c r="B9" s="31"/>
      <c r="C9" s="21">
        <v>30.750478739999998</v>
      </c>
      <c r="D9" s="21">
        <v>20.358995440000001</v>
      </c>
      <c r="E9" s="17"/>
      <c r="F9" s="17">
        <v>10.39148331</v>
      </c>
      <c r="G9" s="17">
        <v>-2.7212778999999999E-2</v>
      </c>
      <c r="H9" s="17">
        <v>1.0190414809999999</v>
      </c>
      <c r="I9" s="17"/>
      <c r="J9" s="21">
        <v>30.16793633</v>
      </c>
      <c r="K9" s="21">
        <v>19.732828139999999</v>
      </c>
      <c r="L9" s="17"/>
      <c r="M9" s="17">
        <v>10.43510818</v>
      </c>
      <c r="N9" s="17">
        <v>-9.4307582000000001E-2</v>
      </c>
      <c r="O9" s="17">
        <v>1.067552915</v>
      </c>
      <c r="P9" s="21"/>
      <c r="Q9" s="21">
        <v>30.308650969999999</v>
      </c>
      <c r="R9" s="21">
        <v>20.544057850000002</v>
      </c>
      <c r="S9" s="17"/>
      <c r="T9" s="17">
        <v>9.7645931239999992</v>
      </c>
      <c r="U9" s="17">
        <v>-0.57586479199999996</v>
      </c>
      <c r="V9" s="17">
        <v>1.490570685</v>
      </c>
    </row>
    <row r="10" spans="1:22" x14ac:dyDescent="0.2">
      <c r="B10" s="31"/>
      <c r="C10" s="17"/>
      <c r="D10" s="17"/>
      <c r="E10" s="3" t="s">
        <v>4</v>
      </c>
      <c r="F10" s="17">
        <v>10.418696089999999</v>
      </c>
      <c r="G10" s="17"/>
      <c r="H10" s="17">
        <v>1.0137670350000001</v>
      </c>
      <c r="I10" s="17"/>
      <c r="J10" s="17"/>
      <c r="K10" s="17"/>
      <c r="L10" s="3" t="s">
        <v>4</v>
      </c>
      <c r="M10" s="17">
        <v>10.52941577</v>
      </c>
      <c r="N10" s="17"/>
      <c r="O10" s="17">
        <v>1.002106183</v>
      </c>
      <c r="P10" s="21"/>
      <c r="Q10" s="17"/>
      <c r="R10" s="17"/>
      <c r="S10" s="3" t="s">
        <v>4</v>
      </c>
      <c r="T10" s="17">
        <v>10.34045792</v>
      </c>
      <c r="U10" s="17"/>
      <c r="V10" s="17">
        <v>1.0447732320000001</v>
      </c>
    </row>
    <row r="11" spans="1:22" x14ac:dyDescent="0.2">
      <c r="B11" s="31"/>
      <c r="C11" s="17"/>
      <c r="D11" s="17"/>
      <c r="E11" s="3" t="s">
        <v>96</v>
      </c>
      <c r="F11" s="17">
        <v>0.29406530199999997</v>
      </c>
      <c r="G11" s="17"/>
      <c r="H11" s="17">
        <v>0.202706782</v>
      </c>
      <c r="I11" s="17"/>
      <c r="J11" s="17"/>
      <c r="K11" s="17"/>
      <c r="L11" s="3" t="s">
        <v>96</v>
      </c>
      <c r="M11" s="17">
        <v>0.11527293700000001</v>
      </c>
      <c r="N11" s="17"/>
      <c r="O11" s="17">
        <v>7.8700597999999997E-2</v>
      </c>
      <c r="P11" s="21"/>
      <c r="Q11" s="17"/>
      <c r="R11" s="17"/>
      <c r="S11" s="3" t="s">
        <v>96</v>
      </c>
      <c r="T11" s="17">
        <v>0.51277135500000004</v>
      </c>
      <c r="U11" s="17"/>
      <c r="V11" s="17">
        <v>0.39197607800000001</v>
      </c>
    </row>
    <row r="12" spans="1:22" x14ac:dyDescent="0.2">
      <c r="C12" s="17"/>
      <c r="D12" s="17"/>
      <c r="E12" s="3"/>
      <c r="F12" s="17"/>
      <c r="G12" s="17"/>
      <c r="H12" s="17"/>
      <c r="I12" s="17"/>
      <c r="J12" s="17"/>
      <c r="K12" s="17"/>
      <c r="L12" s="3"/>
      <c r="M12" s="17"/>
      <c r="N12" s="17"/>
      <c r="O12" s="17"/>
      <c r="P12" s="21"/>
      <c r="Q12" s="17"/>
      <c r="R12" s="17"/>
      <c r="S12" s="3"/>
      <c r="T12" s="17"/>
      <c r="U12" s="17"/>
      <c r="V12" s="17"/>
    </row>
    <row r="13" spans="1:22" ht="17" x14ac:dyDescent="0.2">
      <c r="B13" s="31" t="s">
        <v>92</v>
      </c>
      <c r="C13" s="17" t="s">
        <v>102</v>
      </c>
      <c r="D13" s="17" t="s">
        <v>76</v>
      </c>
      <c r="E13" s="3"/>
      <c r="F13" s="21" t="s">
        <v>85</v>
      </c>
      <c r="G13" s="21" t="s">
        <v>86</v>
      </c>
      <c r="H13" s="22" t="s">
        <v>100</v>
      </c>
      <c r="I13" s="17"/>
      <c r="J13" s="17" t="s">
        <v>104</v>
      </c>
      <c r="K13" s="17" t="s">
        <v>76</v>
      </c>
      <c r="L13" s="3"/>
      <c r="M13" s="21" t="s">
        <v>85</v>
      </c>
      <c r="N13" s="21" t="s">
        <v>86</v>
      </c>
      <c r="O13" s="22" t="s">
        <v>100</v>
      </c>
      <c r="P13" s="21"/>
      <c r="Q13" s="17" t="s">
        <v>106</v>
      </c>
      <c r="R13" s="17" t="s">
        <v>76</v>
      </c>
      <c r="S13" s="3"/>
      <c r="T13" s="21" t="s">
        <v>85</v>
      </c>
      <c r="U13" s="21" t="s">
        <v>86</v>
      </c>
      <c r="V13" s="22" t="s">
        <v>100</v>
      </c>
    </row>
    <row r="14" spans="1:22" x14ac:dyDescent="0.2">
      <c r="B14" s="31"/>
      <c r="C14" s="21">
        <v>30.815217969999999</v>
      </c>
      <c r="D14" s="21">
        <v>21.379753109999999</v>
      </c>
      <c r="E14" s="3"/>
      <c r="F14" s="17">
        <v>9.4354648589999996</v>
      </c>
      <c r="G14" s="17">
        <v>-0.98323122699999999</v>
      </c>
      <c r="H14" s="17">
        <v>1.9768881220000001</v>
      </c>
      <c r="I14" s="17"/>
      <c r="J14" s="21">
        <v>31.00412064</v>
      </c>
      <c r="K14" s="21">
        <v>21.357694630000001</v>
      </c>
      <c r="L14" s="3"/>
      <c r="M14" s="17">
        <v>9.6464260100000008</v>
      </c>
      <c r="N14" s="17">
        <v>-0.88298975599999996</v>
      </c>
      <c r="O14" s="17">
        <v>1.8441931410000001</v>
      </c>
      <c r="P14" s="21"/>
      <c r="Q14" s="21">
        <v>32.15671158</v>
      </c>
      <c r="R14" s="21">
        <v>22.785112380000001</v>
      </c>
      <c r="S14" s="3"/>
      <c r="T14" s="17">
        <v>9.3715991970000001</v>
      </c>
      <c r="U14" s="17">
        <v>-0.96885871899999998</v>
      </c>
      <c r="V14" s="17">
        <v>1.9572916170000001</v>
      </c>
    </row>
    <row r="15" spans="1:22" x14ac:dyDescent="0.2">
      <c r="B15" s="31"/>
      <c r="C15" s="21">
        <v>31.129034040000001</v>
      </c>
      <c r="D15" s="21">
        <v>20.849245069999998</v>
      </c>
      <c r="E15" s="3"/>
      <c r="F15" s="17">
        <v>10.27978897</v>
      </c>
      <c r="G15" s="17">
        <v>-0.138907115</v>
      </c>
      <c r="H15" s="17">
        <v>1.1010707049999999</v>
      </c>
      <c r="I15" s="17"/>
      <c r="J15" s="21">
        <v>31.057735439999998</v>
      </c>
      <c r="K15" s="21">
        <v>21.357694630000001</v>
      </c>
      <c r="L15" s="3"/>
      <c r="M15" s="17">
        <v>9.7000408169999996</v>
      </c>
      <c r="N15" s="17">
        <v>-0.82937494899999997</v>
      </c>
      <c r="O15" s="17">
        <v>1.776915343</v>
      </c>
      <c r="P15" s="21"/>
      <c r="Q15" s="21">
        <v>31.980072020000001</v>
      </c>
      <c r="R15" s="21">
        <v>22.369129180000002</v>
      </c>
      <c r="S15" s="3"/>
      <c r="T15" s="17">
        <v>9.610942841</v>
      </c>
      <c r="U15" s="17">
        <v>-0.72951507599999998</v>
      </c>
      <c r="V15" s="17">
        <v>1.658081677</v>
      </c>
    </row>
    <row r="16" spans="1:22" x14ac:dyDescent="0.2">
      <c r="B16" s="31"/>
      <c r="C16" s="21">
        <v>30.968421939999999</v>
      </c>
      <c r="D16" s="21">
        <v>20.505083079999999</v>
      </c>
      <c r="E16" s="3"/>
      <c r="F16" s="17">
        <v>10.46333885</v>
      </c>
      <c r="G16" s="17">
        <v>4.4642766E-2</v>
      </c>
      <c r="H16" s="17">
        <v>0.96952985800000002</v>
      </c>
      <c r="I16" s="17"/>
      <c r="J16" s="21">
        <v>31.465957639999999</v>
      </c>
      <c r="K16" s="21">
        <v>21.16225433</v>
      </c>
      <c r="L16" s="3"/>
      <c r="M16" s="17">
        <v>10.30370331</v>
      </c>
      <c r="N16" s="17">
        <v>-0.225712458</v>
      </c>
      <c r="O16" s="17">
        <v>1.1693545780000001</v>
      </c>
      <c r="P16" s="21"/>
      <c r="Q16" s="21">
        <v>31.789119719999999</v>
      </c>
      <c r="R16" s="21">
        <v>22.291992189999998</v>
      </c>
      <c r="S16" s="3"/>
      <c r="T16" s="17">
        <v>9.4971275330000005</v>
      </c>
      <c r="U16" s="17">
        <v>-0.84333038299999996</v>
      </c>
      <c r="V16" s="17">
        <v>1.7941871490000001</v>
      </c>
    </row>
    <row r="17" spans="2:22" x14ac:dyDescent="0.2">
      <c r="B17" s="31"/>
      <c r="C17" s="17"/>
      <c r="D17" s="17"/>
      <c r="E17" s="3" t="s">
        <v>4</v>
      </c>
      <c r="F17" s="17">
        <v>10.05953089</v>
      </c>
      <c r="G17" s="17"/>
      <c r="H17" s="17">
        <v>1.3491628950000001</v>
      </c>
      <c r="I17" s="17"/>
      <c r="J17" s="17"/>
      <c r="K17" s="17"/>
      <c r="L17" s="3" t="s">
        <v>4</v>
      </c>
      <c r="M17" s="17">
        <v>9.8833900450000005</v>
      </c>
      <c r="N17" s="17"/>
      <c r="O17" s="17">
        <v>1.596821021</v>
      </c>
      <c r="P17" s="21"/>
      <c r="Q17" s="17"/>
      <c r="R17" s="17"/>
      <c r="S17" s="3" t="s">
        <v>4</v>
      </c>
      <c r="T17" s="17">
        <v>9.4932231900000001</v>
      </c>
      <c r="U17" s="17"/>
      <c r="V17" s="17">
        <v>1.803186814</v>
      </c>
    </row>
    <row r="18" spans="2:22" x14ac:dyDescent="0.2">
      <c r="B18" s="31"/>
      <c r="C18" s="17"/>
      <c r="D18" s="17"/>
      <c r="E18" s="3" t="s">
        <v>96</v>
      </c>
      <c r="F18" s="17">
        <v>0.54819380900000003</v>
      </c>
      <c r="G18" s="17"/>
      <c r="H18" s="17">
        <v>0.54759014699999997</v>
      </c>
      <c r="I18" s="17"/>
      <c r="J18" s="17"/>
      <c r="K18" s="17"/>
      <c r="L18" s="3" t="s">
        <v>96</v>
      </c>
      <c r="M18" s="17">
        <v>0.36498776199999999</v>
      </c>
      <c r="N18" s="17"/>
      <c r="O18" s="17">
        <v>0.371722</v>
      </c>
      <c r="P18" s="21"/>
      <c r="Q18" s="17"/>
      <c r="R18" s="17"/>
      <c r="S18" s="3" t="s">
        <v>96</v>
      </c>
      <c r="T18" s="17">
        <v>0.11971958000000001</v>
      </c>
      <c r="U18" s="17"/>
      <c r="V18" s="17">
        <v>0.14980785199999999</v>
      </c>
    </row>
  </sheetData>
  <mergeCells count="2">
    <mergeCell ref="B6:B11"/>
    <mergeCell ref="B13:B18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8"/>
  <sheetViews>
    <sheetView workbookViewId="0">
      <selection activeCell="D6" sqref="D6"/>
    </sheetView>
  </sheetViews>
  <sheetFormatPr baseColWidth="10" defaultRowHeight="15" x14ac:dyDescent="0.2"/>
  <cols>
    <col min="1" max="16384" width="10.83203125" style="8"/>
  </cols>
  <sheetData>
    <row r="3" spans="1:22" x14ac:dyDescent="0.2">
      <c r="A3" s="8" t="s">
        <v>90</v>
      </c>
    </row>
    <row r="5" spans="1:22" x14ac:dyDescent="0.2">
      <c r="C5" s="19" t="s">
        <v>87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ht="17" x14ac:dyDescent="0.2">
      <c r="B6" s="31" t="s">
        <v>93</v>
      </c>
      <c r="C6" s="3" t="s">
        <v>107</v>
      </c>
      <c r="D6" s="3" t="s">
        <v>76</v>
      </c>
      <c r="E6" s="3"/>
      <c r="F6" s="20" t="s">
        <v>32</v>
      </c>
      <c r="G6" s="20" t="s">
        <v>57</v>
      </c>
      <c r="H6" s="15" t="s">
        <v>97</v>
      </c>
      <c r="I6" s="3"/>
      <c r="J6" s="3" t="s">
        <v>95</v>
      </c>
      <c r="K6" s="3" t="s">
        <v>31</v>
      </c>
      <c r="L6" s="3"/>
      <c r="M6" s="20" t="s">
        <v>32</v>
      </c>
      <c r="N6" s="20" t="s">
        <v>57</v>
      </c>
      <c r="O6" s="15" t="s">
        <v>97</v>
      </c>
      <c r="Q6" s="3" t="s">
        <v>109</v>
      </c>
      <c r="R6" s="3" t="s">
        <v>31</v>
      </c>
      <c r="S6" s="3"/>
      <c r="T6" s="20" t="s">
        <v>32</v>
      </c>
      <c r="U6" s="20" t="s">
        <v>57</v>
      </c>
      <c r="V6" s="15" t="s">
        <v>97</v>
      </c>
    </row>
    <row r="7" spans="1:22" x14ac:dyDescent="0.2">
      <c r="B7" s="31"/>
      <c r="C7" s="8">
        <v>23.105085372924805</v>
      </c>
      <c r="D7" s="8">
        <v>20.306068420410156</v>
      </c>
      <c r="E7" s="3"/>
      <c r="F7" s="3">
        <f>C7-D7</f>
        <v>2.7990169525146484</v>
      </c>
      <c r="G7" s="3">
        <f>F7-F10</f>
        <v>3.6555608113606919E-2</v>
      </c>
      <c r="H7" s="3">
        <f>2^(-G7)</f>
        <v>0.97497990671157087</v>
      </c>
      <c r="I7" s="3"/>
      <c r="J7" s="8">
        <v>23.30006217956543</v>
      </c>
      <c r="K7" s="8">
        <v>19.779102325439453</v>
      </c>
      <c r="L7" s="3"/>
      <c r="M7" s="3">
        <f>J7-K7</f>
        <v>3.5209598541259766</v>
      </c>
      <c r="N7" s="3">
        <f>M7-M10</f>
        <v>-8.7381362915039062E-2</v>
      </c>
      <c r="O7" s="3">
        <f>2^(-N7)</f>
        <v>1.0624399954361496</v>
      </c>
      <c r="Q7" s="8">
        <v>24.896625518798828</v>
      </c>
      <c r="R7" s="8">
        <v>20.5108642578125</v>
      </c>
      <c r="S7" s="3"/>
      <c r="T7" s="3">
        <f>Q7-R7</f>
        <v>4.3857612609863281</v>
      </c>
      <c r="U7" s="3">
        <f>T7-T10</f>
        <v>3.1270345052083037E-2</v>
      </c>
      <c r="V7" s="3">
        <f>2^(-U7)</f>
        <v>0.97855826224876929</v>
      </c>
    </row>
    <row r="8" spans="1:22" x14ac:dyDescent="0.2">
      <c r="B8" s="31"/>
      <c r="C8" s="8">
        <v>23.057964324951172</v>
      </c>
      <c r="D8" s="8">
        <v>20.301761627197266</v>
      </c>
      <c r="E8" s="3"/>
      <c r="F8" s="3">
        <f>C8-D8</f>
        <v>2.7562026977539062</v>
      </c>
      <c r="G8" s="3">
        <f>F8-F10</f>
        <v>-6.2586466471352686E-3</v>
      </c>
      <c r="H8" s="3">
        <f>2^(-G8)</f>
        <v>1.0043475867297913</v>
      </c>
      <c r="I8" s="3"/>
      <c r="J8" s="8">
        <v>23.451822280883789</v>
      </c>
      <c r="K8" s="8">
        <v>19.757467269897461</v>
      </c>
      <c r="L8" s="3"/>
      <c r="M8" s="3">
        <f>J8-K8</f>
        <v>3.6943550109863281</v>
      </c>
      <c r="N8" s="3">
        <f>M8-M10</f>
        <v>8.60137939453125E-2</v>
      </c>
      <c r="O8" s="3">
        <f>2^(-N8)</f>
        <v>0.94212226601001903</v>
      </c>
      <c r="Q8" s="8">
        <v>24.944665908813477</v>
      </c>
      <c r="R8" s="8">
        <v>20.509502410888672</v>
      </c>
      <c r="S8" s="3"/>
      <c r="T8" s="3">
        <f>Q8-R8</f>
        <v>4.4351634979248047</v>
      </c>
      <c r="U8" s="3">
        <f>T8-T10</f>
        <v>8.06725819905596E-2</v>
      </c>
      <c r="V8" s="3">
        <f>2^(-U8)</f>
        <v>0.94561669904162149</v>
      </c>
    </row>
    <row r="9" spans="1:22" x14ac:dyDescent="0.2">
      <c r="B9" s="31"/>
      <c r="C9" s="8">
        <v>23.091159820556641</v>
      </c>
      <c r="D9" s="8">
        <v>20.35899543762207</v>
      </c>
      <c r="E9" s="3"/>
      <c r="F9" s="3">
        <f>C9-D9</f>
        <v>2.7321643829345703</v>
      </c>
      <c r="G9" s="3">
        <f>F9-F10</f>
        <v>-3.0296961466471206E-2</v>
      </c>
      <c r="H9" s="3">
        <f>2^(-G9)</f>
        <v>1.0212223104356719</v>
      </c>
      <c r="I9" s="3"/>
      <c r="J9" s="8">
        <v>23.342536926269531</v>
      </c>
      <c r="K9" s="8">
        <v>19.732828140258789</v>
      </c>
      <c r="L9" s="3"/>
      <c r="M9" s="3">
        <f>J9-K9</f>
        <v>3.6097087860107422</v>
      </c>
      <c r="N9" s="3">
        <f>M9-M10</f>
        <v>1.3675689697265625E-3</v>
      </c>
      <c r="O9" s="3">
        <f>2^(-N9)</f>
        <v>0.99905252256488042</v>
      </c>
      <c r="Q9" s="8">
        <v>24.786605834960938</v>
      </c>
      <c r="R9" s="8">
        <v>20.544057846069336</v>
      </c>
      <c r="S9" s="3"/>
      <c r="T9" s="3">
        <f>Q9-R9</f>
        <v>4.2425479888916016</v>
      </c>
      <c r="U9" s="3">
        <f>T9-T10</f>
        <v>-0.11194292704264353</v>
      </c>
      <c r="V9" s="3">
        <f>2^(-U9)</f>
        <v>1.0806826494318913</v>
      </c>
    </row>
    <row r="10" spans="1:22" x14ac:dyDescent="0.2">
      <c r="B10" s="31"/>
      <c r="C10" s="3"/>
      <c r="D10" s="3"/>
      <c r="E10" s="3" t="s">
        <v>4</v>
      </c>
      <c r="F10" s="17">
        <f>AVERAGE(F7:F9)</f>
        <v>2.7624613444010415</v>
      </c>
      <c r="G10" s="3"/>
      <c r="H10" s="3">
        <f>AVERAGE(H7:H9)</f>
        <v>1.0001832679590112</v>
      </c>
      <c r="I10" s="3"/>
      <c r="J10" s="3"/>
      <c r="K10" s="3"/>
      <c r="L10" s="3" t="s">
        <v>4</v>
      </c>
      <c r="M10" s="17">
        <f>AVERAGE(M7:M9)</f>
        <v>3.6083412170410156</v>
      </c>
      <c r="N10" s="3"/>
      <c r="O10" s="3">
        <f>AVERAGE(O7:O9)</f>
        <v>1.001204928003683</v>
      </c>
      <c r="Q10" s="3"/>
      <c r="R10" s="3"/>
      <c r="S10" s="3" t="s">
        <v>4</v>
      </c>
      <c r="T10" s="17">
        <f>AVERAGE(T7:T9)</f>
        <v>4.3544909159342451</v>
      </c>
      <c r="U10" s="3"/>
      <c r="V10" s="3">
        <f>AVERAGE(V7:V9)</f>
        <v>1.0016192035740941</v>
      </c>
    </row>
    <row r="11" spans="1:22" x14ac:dyDescent="0.2">
      <c r="B11" s="31"/>
      <c r="C11" s="3"/>
      <c r="D11" s="3"/>
      <c r="E11" s="3" t="s">
        <v>96</v>
      </c>
      <c r="F11" s="3">
        <f>STDEV(F7:F9)</f>
        <v>3.3862878026757727E-2</v>
      </c>
      <c r="G11" s="3"/>
      <c r="H11" s="3">
        <f>STDEV(H7:H9)</f>
        <v>2.3400772180938625E-2</v>
      </c>
      <c r="I11" s="3"/>
      <c r="J11" s="3"/>
      <c r="K11" s="3"/>
      <c r="L11" s="3" t="s">
        <v>96</v>
      </c>
      <c r="M11" s="3">
        <f>STDEV(M7:M9)</f>
        <v>8.670566757324287E-2</v>
      </c>
      <c r="N11" s="3"/>
      <c r="O11" s="3">
        <f>STDEV(O7:O9)</f>
        <v>6.0187736628358399E-2</v>
      </c>
      <c r="Q11" s="3"/>
      <c r="R11" s="3"/>
      <c r="S11" s="3" t="s">
        <v>96</v>
      </c>
      <c r="T11" s="3">
        <f>STDEV(T7:T9)</f>
        <v>0.10004278804485235</v>
      </c>
      <c r="U11" s="3"/>
      <c r="V11" s="3">
        <f>STDEV(V7:V9)</f>
        <v>7.0424129386271142E-2</v>
      </c>
    </row>
    <row r="12" spans="1:22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Q12" s="3"/>
      <c r="R12" s="3"/>
      <c r="S12" s="3"/>
      <c r="T12" s="3"/>
      <c r="U12" s="3"/>
      <c r="V12" s="3"/>
    </row>
    <row r="13" spans="1:22" ht="17" x14ac:dyDescent="0.2">
      <c r="B13" s="31" t="s">
        <v>92</v>
      </c>
      <c r="C13" s="3" t="s">
        <v>108</v>
      </c>
      <c r="D13" s="3" t="s">
        <v>76</v>
      </c>
      <c r="E13" s="3"/>
      <c r="F13" s="20" t="s">
        <v>77</v>
      </c>
      <c r="G13" s="20" t="s">
        <v>78</v>
      </c>
      <c r="H13" s="15" t="s">
        <v>101</v>
      </c>
      <c r="I13" s="3"/>
      <c r="J13" s="17" t="s">
        <v>46</v>
      </c>
      <c r="K13" s="17" t="s">
        <v>74</v>
      </c>
      <c r="L13" s="3"/>
      <c r="M13" s="20" t="s">
        <v>77</v>
      </c>
      <c r="N13" s="20" t="s">
        <v>78</v>
      </c>
      <c r="O13" s="15" t="s">
        <v>97</v>
      </c>
      <c r="Q13" s="3" t="s">
        <v>110</v>
      </c>
      <c r="R13" s="3" t="s">
        <v>79</v>
      </c>
      <c r="S13" s="3"/>
      <c r="T13" s="20" t="s">
        <v>77</v>
      </c>
      <c r="U13" s="20" t="s">
        <v>78</v>
      </c>
      <c r="V13" s="15" t="s">
        <v>97</v>
      </c>
    </row>
    <row r="14" spans="1:22" x14ac:dyDescent="0.2">
      <c r="B14" s="31"/>
      <c r="C14" s="8">
        <v>24.616659164428711</v>
      </c>
      <c r="D14" s="8">
        <v>20.379753112792901</v>
      </c>
      <c r="E14" s="3"/>
      <c r="F14" s="3">
        <f>C14-D14</f>
        <v>4.2369060516358097</v>
      </c>
      <c r="G14" s="3">
        <f>F14-F10</f>
        <v>1.4744447072347682</v>
      </c>
      <c r="H14" s="3">
        <f>2^(-G14)</f>
        <v>0.35987188289806138</v>
      </c>
      <c r="I14" s="3"/>
      <c r="J14" s="8">
        <v>26.367212295532202</v>
      </c>
      <c r="K14" s="8">
        <v>21.357694625854492</v>
      </c>
      <c r="L14" s="3"/>
      <c r="M14" s="3">
        <f>J14-K14</f>
        <v>5.0095176696777095</v>
      </c>
      <c r="N14" s="3">
        <f>M14-M10</f>
        <v>1.4011764526366939</v>
      </c>
      <c r="O14" s="3">
        <f>2^(-N14)</f>
        <v>0.37862026798288695</v>
      </c>
      <c r="Q14" s="8">
        <v>27.992782592773398</v>
      </c>
      <c r="R14" s="8">
        <v>22.785112380981445</v>
      </c>
      <c r="S14" s="3"/>
      <c r="T14" s="3">
        <f>Q14-R14</f>
        <v>5.2076702117919531</v>
      </c>
      <c r="U14" s="3">
        <f>T14-T10</f>
        <v>0.85317929585770802</v>
      </c>
      <c r="V14" s="3">
        <f>2^(-U14)</f>
        <v>0.55356349197184984</v>
      </c>
    </row>
    <row r="15" spans="1:22" x14ac:dyDescent="0.2">
      <c r="B15" s="31"/>
      <c r="C15" s="8">
        <v>24.394681930541992</v>
      </c>
      <c r="D15" s="8">
        <v>20.849245071411133</v>
      </c>
      <c r="E15" s="3"/>
      <c r="F15" s="3">
        <f>C15-D15</f>
        <v>3.5454368591308594</v>
      </c>
      <c r="G15" s="3">
        <f>F15-F10</f>
        <v>0.78297551472981786</v>
      </c>
      <c r="H15" s="3">
        <f>2^(-G15)</f>
        <v>0.58116691717983038</v>
      </c>
      <c r="I15" s="3"/>
      <c r="J15" s="8">
        <v>25.341047286987301</v>
      </c>
      <c r="K15" s="8">
        <v>21.357694625854492</v>
      </c>
      <c r="L15" s="3"/>
      <c r="M15" s="3">
        <f>J15-K15</f>
        <v>3.9833526611328089</v>
      </c>
      <c r="N15" s="3">
        <f>M15-M10</f>
        <v>0.37501144409179332</v>
      </c>
      <c r="O15" s="3">
        <f>2^(-N15)</f>
        <v>0.77109929598084115</v>
      </c>
      <c r="Q15" s="8">
        <v>26.8505249023437</v>
      </c>
      <c r="R15" s="8">
        <v>22.369129180908203</v>
      </c>
      <c r="S15" s="3"/>
      <c r="T15" s="3">
        <f>Q15-R15</f>
        <v>4.4813957214354971</v>
      </c>
      <c r="U15" s="3">
        <f>T15-T10</f>
        <v>0.12690480550125205</v>
      </c>
      <c r="V15" s="3">
        <f>2^(-U15)</f>
        <v>0.9157941119986226</v>
      </c>
    </row>
    <row r="16" spans="1:22" x14ac:dyDescent="0.2">
      <c r="B16" s="31"/>
      <c r="C16" s="8">
        <v>24.318798065185547</v>
      </c>
      <c r="D16" s="8">
        <v>20.505083084106445</v>
      </c>
      <c r="E16" s="3"/>
      <c r="F16" s="3">
        <f>C16-D16</f>
        <v>3.8137149810791016</v>
      </c>
      <c r="G16" s="3">
        <f>F16-F10</f>
        <v>1.05125363667806</v>
      </c>
      <c r="H16" s="3">
        <f>2^(-G16)</f>
        <v>0.48254866927958961</v>
      </c>
      <c r="I16" s="3"/>
      <c r="J16" s="8">
        <v>25.1494541168212</v>
      </c>
      <c r="K16" s="8">
        <v>21.162254333496094</v>
      </c>
      <c r="L16" s="3"/>
      <c r="M16" s="3">
        <f>J16-K16</f>
        <v>3.9871997833251065</v>
      </c>
      <c r="N16" s="3">
        <f>M16-M10</f>
        <v>0.37885856628409087</v>
      </c>
      <c r="O16" s="3">
        <f>2^(-N16)</f>
        <v>0.7690458048694685</v>
      </c>
      <c r="Q16" s="8">
        <v>26.925540924072202</v>
      </c>
      <c r="R16" s="8">
        <v>22.2919921875</v>
      </c>
      <c r="S16" s="3"/>
      <c r="T16" s="3">
        <f>Q16-R16</f>
        <v>4.6335487365722017</v>
      </c>
      <c r="U16" s="3">
        <f>T16-T10</f>
        <v>0.27905782063795659</v>
      </c>
      <c r="V16" s="3">
        <f>2^(-U16)</f>
        <v>0.82412905467223263</v>
      </c>
    </row>
    <row r="17" spans="2:22" x14ac:dyDescent="0.2">
      <c r="B17" s="31"/>
      <c r="C17" s="3"/>
      <c r="D17" s="3"/>
      <c r="E17" s="3" t="s">
        <v>4</v>
      </c>
      <c r="F17" s="17">
        <f>AVERAGE(F14:F16)</f>
        <v>3.865352630615257</v>
      </c>
      <c r="G17" s="3"/>
      <c r="H17" s="3">
        <f>AVERAGE(H14:H16)</f>
        <v>0.47452915645249377</v>
      </c>
      <c r="I17" s="3"/>
      <c r="J17" s="3"/>
      <c r="K17" s="3"/>
      <c r="L17" s="3" t="s">
        <v>4</v>
      </c>
      <c r="M17" s="17">
        <f>AVERAGE(M14:M16)</f>
        <v>4.326690038045208</v>
      </c>
      <c r="N17" s="3"/>
      <c r="O17" s="3">
        <f>AVERAGE(O14:O16)</f>
        <v>0.6395884562777322</v>
      </c>
      <c r="Q17" s="3"/>
      <c r="R17" s="3"/>
      <c r="S17" s="3" t="s">
        <v>4</v>
      </c>
      <c r="T17" s="17">
        <f>AVERAGE(T14:T16)</f>
        <v>4.774204889933217</v>
      </c>
      <c r="U17" s="3"/>
      <c r="V17" s="3">
        <f>AVERAGE(V14:V16)</f>
        <v>0.76449555288090165</v>
      </c>
    </row>
    <row r="18" spans="2:22" x14ac:dyDescent="0.2">
      <c r="B18" s="31"/>
      <c r="C18" s="3"/>
      <c r="D18" s="3"/>
      <c r="E18" s="3" t="s">
        <v>96</v>
      </c>
      <c r="F18" s="3">
        <f>STDEV(F14:F16)</f>
        <v>0.3486147532493083</v>
      </c>
      <c r="G18" s="3"/>
      <c r="H18" s="3">
        <f>STDEV(H14:H16)</f>
        <v>0.11086526727938902</v>
      </c>
      <c r="I18" s="3"/>
      <c r="J18" s="3"/>
      <c r="K18" s="3"/>
      <c r="L18" s="3" t="s">
        <v>96</v>
      </c>
      <c r="M18" s="3">
        <f>STDEV(M14:M16)</f>
        <v>0.59134920392093815</v>
      </c>
      <c r="N18" s="3"/>
      <c r="O18" s="3">
        <f>STDEV(O14:O16)</f>
        <v>0.22600741289359655</v>
      </c>
      <c r="Q18" s="3"/>
      <c r="R18" s="3"/>
      <c r="S18" s="3" t="s">
        <v>96</v>
      </c>
      <c r="T18" s="3">
        <f>STDEV(T14:T16)</f>
        <v>0.38302320287989161</v>
      </c>
      <c r="U18" s="3"/>
      <c r="V18" s="3">
        <f>STDEV(V14:V16)</f>
        <v>0.18833446690175326</v>
      </c>
    </row>
  </sheetData>
  <mergeCells count="2">
    <mergeCell ref="B6:B11"/>
    <mergeCell ref="B13:B18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8" sqref="F18"/>
    </sheetView>
  </sheetViews>
  <sheetFormatPr baseColWidth="10" defaultRowHeight="15" x14ac:dyDescent="0.2"/>
  <sheetData>
    <row r="1" spans="1:8" x14ac:dyDescent="0.2">
      <c r="A1" s="8" t="s">
        <v>182</v>
      </c>
      <c r="B1" s="8"/>
      <c r="C1" s="8"/>
      <c r="D1" s="8"/>
      <c r="E1" s="8"/>
      <c r="F1" s="8"/>
      <c r="G1" s="8"/>
      <c r="H1" s="8"/>
    </row>
    <row r="2" spans="1:8" x14ac:dyDescent="0.2">
      <c r="A2" s="8"/>
      <c r="B2" s="8"/>
      <c r="C2" s="8"/>
      <c r="D2" s="8"/>
      <c r="E2" s="8"/>
      <c r="F2" s="8"/>
      <c r="G2" s="8"/>
      <c r="H2" s="8"/>
    </row>
    <row r="3" spans="1:8" x14ac:dyDescent="0.2">
      <c r="A3" s="8"/>
      <c r="B3" s="8"/>
      <c r="C3" s="8"/>
      <c r="D3" s="8"/>
      <c r="E3" s="8"/>
      <c r="F3" s="8"/>
      <c r="G3" s="8"/>
      <c r="H3" s="8"/>
    </row>
    <row r="4" spans="1:8" x14ac:dyDescent="0.2">
      <c r="A4" s="8"/>
      <c r="B4" s="8"/>
      <c r="C4" s="8"/>
      <c r="D4" s="8"/>
      <c r="E4" s="8"/>
      <c r="F4" s="8"/>
      <c r="G4" s="8"/>
      <c r="H4" s="8"/>
    </row>
    <row r="5" spans="1:8" ht="16" x14ac:dyDescent="0.2">
      <c r="A5" s="8"/>
      <c r="B5" s="25" t="s">
        <v>184</v>
      </c>
      <c r="C5" s="26" t="s">
        <v>183</v>
      </c>
      <c r="D5" s="26" t="s">
        <v>179</v>
      </c>
      <c r="E5" s="26" t="s">
        <v>180</v>
      </c>
      <c r="F5" s="26" t="s">
        <v>181</v>
      </c>
      <c r="G5" s="8"/>
      <c r="H5" s="8"/>
    </row>
    <row r="6" spans="1:8" ht="16" x14ac:dyDescent="0.2">
      <c r="A6" s="8"/>
      <c r="B6" s="32" t="s">
        <v>185</v>
      </c>
      <c r="C6" s="24">
        <v>0.63</v>
      </c>
      <c r="D6" s="24">
        <v>0.19</v>
      </c>
      <c r="E6" s="24">
        <v>0.13</v>
      </c>
      <c r="F6" s="24">
        <v>0.05</v>
      </c>
      <c r="G6" s="8"/>
      <c r="H6" s="8"/>
    </row>
    <row r="7" spans="1:8" ht="16" x14ac:dyDescent="0.2">
      <c r="A7" s="8"/>
      <c r="B7" s="32"/>
      <c r="C7" s="24">
        <v>0.53</v>
      </c>
      <c r="D7" s="24">
        <v>0.18</v>
      </c>
      <c r="E7" s="24">
        <v>0.18</v>
      </c>
      <c r="F7" s="24">
        <v>0.11</v>
      </c>
      <c r="G7" s="8"/>
      <c r="H7" s="8"/>
    </row>
    <row r="8" spans="1:8" ht="16" x14ac:dyDescent="0.2">
      <c r="A8" s="8"/>
      <c r="B8" s="32"/>
      <c r="C8" s="24">
        <v>0.65</v>
      </c>
      <c r="D8" s="24">
        <v>0.14000000000000001</v>
      </c>
      <c r="E8" s="24">
        <v>0.12</v>
      </c>
      <c r="F8" s="24">
        <v>0.09</v>
      </c>
      <c r="G8" s="8"/>
      <c r="H8" s="8"/>
    </row>
    <row r="9" spans="1:8" x14ac:dyDescent="0.2">
      <c r="A9" s="8"/>
      <c r="B9" s="8"/>
      <c r="C9" s="8"/>
      <c r="D9" s="8"/>
      <c r="E9" s="8"/>
      <c r="F9" s="8"/>
      <c r="G9" s="8"/>
      <c r="H9" s="8"/>
    </row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8"/>
      <c r="B12" s="8"/>
      <c r="C12" s="8"/>
      <c r="D12" s="8"/>
      <c r="E12" s="8"/>
      <c r="F12" s="8"/>
      <c r="G12" s="8"/>
      <c r="H12" s="8"/>
    </row>
    <row r="13" spans="1:8" x14ac:dyDescent="0.2">
      <c r="A13" s="8"/>
      <c r="B13" s="8"/>
      <c r="C13" s="8"/>
      <c r="D13" s="8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1">
    <mergeCell ref="B6:B8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0"/>
  <sheetViews>
    <sheetView workbookViewId="0">
      <selection activeCell="Q9" sqref="Q9"/>
    </sheetView>
  </sheetViews>
  <sheetFormatPr baseColWidth="10" defaultRowHeight="15" x14ac:dyDescent="0.2"/>
  <sheetData>
    <row r="3" spans="1:20" x14ac:dyDescent="0.2">
      <c r="A3" s="8" t="s">
        <v>167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">
      <c r="A4" s="8"/>
      <c r="B4" s="8"/>
      <c r="C4" s="32" t="s">
        <v>176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16" x14ac:dyDescent="0.2">
      <c r="A5" s="8"/>
      <c r="B5" s="8"/>
      <c r="C5" s="33" t="s">
        <v>168</v>
      </c>
      <c r="D5" s="33"/>
      <c r="E5" s="33"/>
      <c r="F5" s="33" t="s">
        <v>169</v>
      </c>
      <c r="G5" s="33"/>
      <c r="H5" s="33"/>
      <c r="I5" s="33" t="s">
        <v>170</v>
      </c>
      <c r="J5" s="33"/>
      <c r="K5" s="33"/>
      <c r="L5" s="33" t="s">
        <v>153</v>
      </c>
      <c r="M5" s="33"/>
      <c r="N5" s="33"/>
      <c r="O5" s="33" t="s">
        <v>171</v>
      </c>
      <c r="P5" s="33"/>
      <c r="Q5" s="33"/>
      <c r="R5" s="33" t="s">
        <v>172</v>
      </c>
      <c r="S5" s="33"/>
      <c r="T5" s="33"/>
    </row>
    <row r="6" spans="1:20" ht="16" x14ac:dyDescent="0.2">
      <c r="A6" s="8"/>
      <c r="B6" s="8" t="s">
        <v>173</v>
      </c>
      <c r="C6" s="24">
        <v>576</v>
      </c>
      <c r="D6" s="24">
        <v>499</v>
      </c>
      <c r="E6" s="24">
        <v>538</v>
      </c>
      <c r="F6" s="24">
        <v>576</v>
      </c>
      <c r="G6" s="24">
        <v>634</v>
      </c>
      <c r="H6" s="24">
        <v>595</v>
      </c>
      <c r="I6" s="24">
        <v>624</v>
      </c>
      <c r="J6" s="24">
        <v>480</v>
      </c>
      <c r="K6" s="24">
        <v>643</v>
      </c>
      <c r="L6" s="24">
        <v>509</v>
      </c>
      <c r="M6" s="24">
        <v>422</v>
      </c>
      <c r="N6" s="24">
        <v>403</v>
      </c>
      <c r="O6" s="24">
        <v>614</v>
      </c>
      <c r="P6" s="24">
        <v>499</v>
      </c>
      <c r="Q6" s="24">
        <v>586</v>
      </c>
      <c r="R6" s="24">
        <v>259</v>
      </c>
      <c r="S6" s="24">
        <v>240</v>
      </c>
      <c r="T6" s="24">
        <v>259</v>
      </c>
    </row>
    <row r="7" spans="1:20" ht="16" x14ac:dyDescent="0.2">
      <c r="A7" s="8"/>
      <c r="B7" s="8" t="s">
        <v>174</v>
      </c>
      <c r="C7" s="24">
        <v>442</v>
      </c>
      <c r="D7" s="24">
        <v>432</v>
      </c>
      <c r="E7" s="24">
        <v>471</v>
      </c>
      <c r="F7" s="24">
        <v>355</v>
      </c>
      <c r="G7" s="24">
        <v>298</v>
      </c>
      <c r="H7" s="24">
        <v>336</v>
      </c>
      <c r="I7" s="24">
        <v>403</v>
      </c>
      <c r="J7" s="24">
        <v>480</v>
      </c>
      <c r="K7" s="24">
        <v>432</v>
      </c>
      <c r="L7" s="24">
        <v>259</v>
      </c>
      <c r="M7" s="24">
        <v>413</v>
      </c>
      <c r="N7" s="24">
        <v>436</v>
      </c>
      <c r="O7" s="24">
        <v>365</v>
      </c>
      <c r="P7" s="24">
        <v>317</v>
      </c>
      <c r="Q7" s="24">
        <v>384</v>
      </c>
      <c r="R7" s="24"/>
      <c r="S7" s="24"/>
      <c r="T7" s="24"/>
    </row>
    <row r="8" spans="1:20" ht="16" x14ac:dyDescent="0.2">
      <c r="A8" s="8"/>
      <c r="B8" s="8" t="s">
        <v>175</v>
      </c>
      <c r="C8" s="24">
        <v>298</v>
      </c>
      <c r="D8" s="24">
        <v>355</v>
      </c>
      <c r="E8" s="24">
        <v>442</v>
      </c>
      <c r="F8" s="24">
        <v>259</v>
      </c>
      <c r="G8" s="24">
        <v>243</v>
      </c>
      <c r="H8" s="24">
        <v>336</v>
      </c>
      <c r="I8" s="24">
        <v>288</v>
      </c>
      <c r="J8" s="24">
        <v>298</v>
      </c>
      <c r="K8" s="24">
        <v>250</v>
      </c>
      <c r="L8" s="24">
        <v>374</v>
      </c>
      <c r="M8" s="24">
        <v>365</v>
      </c>
      <c r="N8" s="24">
        <v>251</v>
      </c>
      <c r="O8" s="24">
        <v>278</v>
      </c>
      <c r="P8" s="24">
        <v>288</v>
      </c>
      <c r="Q8" s="24">
        <v>298</v>
      </c>
      <c r="R8" s="24"/>
      <c r="S8" s="24"/>
      <c r="T8" s="24"/>
    </row>
    <row r="9" spans="1:20" ht="16" x14ac:dyDescent="0.2">
      <c r="A9" s="8"/>
      <c r="B9" s="5" t="s">
        <v>177</v>
      </c>
      <c r="C9" s="24">
        <f>AVERAGE(C6:C8)</f>
        <v>438.66666666666669</v>
      </c>
      <c r="D9" s="24">
        <f t="shared" ref="D9:Q9" si="0">AVERAGE(D6:D8)</f>
        <v>428.66666666666669</v>
      </c>
      <c r="E9" s="24">
        <f t="shared" si="0"/>
        <v>483.66666666666669</v>
      </c>
      <c r="F9" s="24">
        <f t="shared" si="0"/>
        <v>396.66666666666669</v>
      </c>
      <c r="G9" s="24">
        <f t="shared" si="0"/>
        <v>391.66666666666669</v>
      </c>
      <c r="H9" s="24">
        <f t="shared" si="0"/>
        <v>422.33333333333331</v>
      </c>
      <c r="I9" s="24">
        <f t="shared" si="0"/>
        <v>438.33333333333331</v>
      </c>
      <c r="J9" s="24">
        <f t="shared" si="0"/>
        <v>419.33333333333331</v>
      </c>
      <c r="K9" s="24">
        <f t="shared" si="0"/>
        <v>441.66666666666669</v>
      </c>
      <c r="L9" s="24">
        <f t="shared" si="0"/>
        <v>380.66666666666669</v>
      </c>
      <c r="M9" s="24">
        <f t="shared" si="0"/>
        <v>400</v>
      </c>
      <c r="N9" s="24">
        <f t="shared" si="0"/>
        <v>363.33333333333331</v>
      </c>
      <c r="O9" s="24">
        <f t="shared" si="0"/>
        <v>419</v>
      </c>
      <c r="P9" s="24">
        <f t="shared" si="0"/>
        <v>368</v>
      </c>
      <c r="Q9" s="24">
        <f t="shared" si="0"/>
        <v>422.66666666666669</v>
      </c>
      <c r="R9" s="27">
        <f>AVERAGE(R6:T6)</f>
        <v>252.66666666666666</v>
      </c>
      <c r="S9" s="27"/>
      <c r="T9" s="27"/>
    </row>
    <row r="10" spans="1:20" x14ac:dyDescent="0.2">
      <c r="B10" s="5" t="s">
        <v>178</v>
      </c>
      <c r="C10">
        <f>STDEV(C6:C8)</f>
        <v>139.02997278764502</v>
      </c>
      <c r="D10">
        <f t="shared" ref="D10:Q10" si="1">STDEV(D6:D8)</f>
        <v>72.057847132240312</v>
      </c>
      <c r="E10">
        <f t="shared" si="1"/>
        <v>49.237519569260726</v>
      </c>
      <c r="F10">
        <f t="shared" si="1"/>
        <v>162.55563150298221</v>
      </c>
      <c r="G10">
        <f t="shared" si="1"/>
        <v>211.66089230968799</v>
      </c>
      <c r="H10">
        <f t="shared" si="1"/>
        <v>149.533719720113</v>
      </c>
      <c r="I10">
        <f t="shared" si="1"/>
        <v>170.76396965792671</v>
      </c>
      <c r="J10">
        <f t="shared" si="1"/>
        <v>105.0777489925118</v>
      </c>
      <c r="K10">
        <f t="shared" si="1"/>
        <v>196.67824824655449</v>
      </c>
      <c r="L10">
        <f t="shared" si="1"/>
        <v>125.13326229797313</v>
      </c>
      <c r="M10">
        <f t="shared" si="1"/>
        <v>30.643106892089126</v>
      </c>
      <c r="N10">
        <f t="shared" si="1"/>
        <v>98.672860165971386</v>
      </c>
      <c r="O10">
        <f t="shared" si="1"/>
        <v>174.38749955200345</v>
      </c>
      <c r="P10">
        <f t="shared" si="1"/>
        <v>114.37219941926448</v>
      </c>
      <c r="Q10">
        <f t="shared" si="1"/>
        <v>147.84225828001044</v>
      </c>
      <c r="R10" s="27">
        <f>STDEV(R6:T6)</f>
        <v>10.969655114602888</v>
      </c>
      <c r="S10" s="27"/>
      <c r="T10" s="27"/>
    </row>
  </sheetData>
  <mergeCells count="9">
    <mergeCell ref="R9:T9"/>
    <mergeCell ref="R10:T10"/>
    <mergeCell ref="C4:T4"/>
    <mergeCell ref="C5:E5"/>
    <mergeCell ref="R5:T5"/>
    <mergeCell ref="O5:Q5"/>
    <mergeCell ref="L5:N5"/>
    <mergeCell ref="I5:K5"/>
    <mergeCell ref="F5:H5"/>
  </mergeCells>
  <phoneticPr fontId="4" type="noConversion"/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H24" sqref="H24"/>
    </sheetView>
  </sheetViews>
  <sheetFormatPr baseColWidth="10" defaultRowHeight="15" x14ac:dyDescent="0.2"/>
  <sheetData>
    <row r="3" spans="1:10" x14ac:dyDescent="0.2">
      <c r="A3" t="s">
        <v>186</v>
      </c>
    </row>
    <row r="5" spans="1:10" x14ac:dyDescent="0.2">
      <c r="D5" t="s">
        <v>136</v>
      </c>
      <c r="G5" t="s">
        <v>137</v>
      </c>
      <c r="I5" s="5"/>
      <c r="J5" t="s">
        <v>138</v>
      </c>
    </row>
    <row r="6" spans="1:10" x14ac:dyDescent="0.2">
      <c r="C6" t="s">
        <v>140</v>
      </c>
      <c r="D6">
        <v>61.1</v>
      </c>
      <c r="G6" s="8">
        <v>50.3</v>
      </c>
      <c r="H6" s="8"/>
      <c r="J6">
        <v>63.3</v>
      </c>
    </row>
    <row r="7" spans="1:10" x14ac:dyDescent="0.2">
      <c r="D7">
        <v>63.7</v>
      </c>
      <c r="G7" s="8">
        <v>45.2</v>
      </c>
      <c r="H7" s="8"/>
      <c r="J7">
        <v>60.5</v>
      </c>
    </row>
    <row r="8" spans="1:10" x14ac:dyDescent="0.2">
      <c r="D8">
        <v>69.900000000000006</v>
      </c>
      <c r="G8" s="8">
        <v>53.1</v>
      </c>
      <c r="H8" s="8"/>
      <c r="J8">
        <v>60</v>
      </c>
    </row>
    <row r="9" spans="1:10" x14ac:dyDescent="0.2">
      <c r="D9">
        <v>69.900000000000006</v>
      </c>
      <c r="G9" s="8">
        <v>47.7</v>
      </c>
      <c r="H9" s="8"/>
      <c r="J9">
        <v>59.7</v>
      </c>
    </row>
    <row r="10" spans="1:10" x14ac:dyDescent="0.2">
      <c r="D10">
        <v>71.5</v>
      </c>
      <c r="G10" s="8">
        <v>47.8</v>
      </c>
      <c r="H10" s="8"/>
      <c r="J10">
        <v>62.8</v>
      </c>
    </row>
    <row r="11" spans="1:10" x14ac:dyDescent="0.2">
      <c r="D11">
        <v>71.3</v>
      </c>
      <c r="G11" s="8">
        <v>50.1</v>
      </c>
      <c r="H11" s="8"/>
      <c r="J11">
        <v>60.4</v>
      </c>
    </row>
    <row r="12" spans="1:10" x14ac:dyDescent="0.2">
      <c r="D12">
        <v>71.400000000000006</v>
      </c>
      <c r="G12" s="8">
        <v>50.2</v>
      </c>
      <c r="H12" s="5"/>
      <c r="J12">
        <v>59.3</v>
      </c>
    </row>
    <row r="13" spans="1:10" x14ac:dyDescent="0.2">
      <c r="C13" t="s">
        <v>4</v>
      </c>
      <c r="D13" s="5">
        <f>AVERAGE(D6:D12)</f>
        <v>68.400000000000006</v>
      </c>
      <c r="E13" s="5"/>
      <c r="F13" t="s">
        <v>4</v>
      </c>
      <c r="G13" s="5">
        <f>AVERAGE(G7:G12)</f>
        <v>49.016666666666673</v>
      </c>
      <c r="H13" s="5"/>
      <c r="I13" t="s">
        <v>4</v>
      </c>
      <c r="J13" s="5">
        <f>AVERAGE(J6:J12)</f>
        <v>60.857142857142854</v>
      </c>
    </row>
    <row r="14" spans="1:10" x14ac:dyDescent="0.2">
      <c r="C14" t="s">
        <v>139</v>
      </c>
      <c r="D14" s="5">
        <f>STDEV(D6:D12)</f>
        <v>4.2209793492348044</v>
      </c>
      <c r="E14" s="5"/>
      <c r="F14" t="s">
        <v>5</v>
      </c>
      <c r="G14" s="5">
        <f>STDEV(G7:G12)</f>
        <v>2.7213354564747556</v>
      </c>
      <c r="I14" t="s">
        <v>139</v>
      </c>
      <c r="J14" s="5">
        <f>STDEV(J6:J12)</f>
        <v>1.5586929811620394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zoomScale="75" workbookViewId="0">
      <selection activeCell="B15" sqref="B15"/>
    </sheetView>
  </sheetViews>
  <sheetFormatPr baseColWidth="10" defaultRowHeight="15" x14ac:dyDescent="0.2"/>
  <sheetData>
    <row r="3" spans="1:18" x14ac:dyDescent="0.2">
      <c r="A3" t="s">
        <v>187</v>
      </c>
    </row>
    <row r="5" spans="1:18" x14ac:dyDescent="0.2">
      <c r="C5" t="s">
        <v>142</v>
      </c>
      <c r="D5" t="s">
        <v>144</v>
      </c>
      <c r="F5" t="s">
        <v>143</v>
      </c>
      <c r="I5" t="s">
        <v>126</v>
      </c>
      <c r="J5" t="s">
        <v>144</v>
      </c>
      <c r="L5" t="s">
        <v>143</v>
      </c>
      <c r="O5" t="s">
        <v>141</v>
      </c>
      <c r="P5" t="s">
        <v>144</v>
      </c>
      <c r="R5" t="s">
        <v>143</v>
      </c>
    </row>
    <row r="6" spans="1:18" x14ac:dyDescent="0.2">
      <c r="C6">
        <v>1</v>
      </c>
      <c r="D6">
        <v>0.1865</v>
      </c>
      <c r="F6">
        <v>1.4500000000000001E-2</v>
      </c>
      <c r="I6">
        <v>1</v>
      </c>
      <c r="J6">
        <v>0.27379999999999999</v>
      </c>
      <c r="L6">
        <v>1.83E-2</v>
      </c>
      <c r="O6">
        <v>1</v>
      </c>
      <c r="P6">
        <v>0.1885</v>
      </c>
      <c r="R6">
        <v>1.15E-2</v>
      </c>
    </row>
    <row r="7" spans="1:18" x14ac:dyDescent="0.2">
      <c r="C7">
        <v>2</v>
      </c>
      <c r="D7">
        <v>0.1105</v>
      </c>
      <c r="F7">
        <v>9.1000000000000004E-3</v>
      </c>
      <c r="I7">
        <v>2</v>
      </c>
      <c r="J7">
        <v>0.39579999999999999</v>
      </c>
      <c r="L7">
        <v>2.6499999999999999E-2</v>
      </c>
      <c r="O7">
        <v>2</v>
      </c>
      <c r="P7">
        <v>0.1628</v>
      </c>
      <c r="R7">
        <v>9.4000000000000004E-3</v>
      </c>
    </row>
    <row r="8" spans="1:18" x14ac:dyDescent="0.2">
      <c r="C8">
        <v>3</v>
      </c>
      <c r="D8">
        <v>0.1542</v>
      </c>
      <c r="F8">
        <v>1.2699999999999999E-2</v>
      </c>
      <c r="I8">
        <v>3</v>
      </c>
      <c r="J8">
        <v>0.29310000000000003</v>
      </c>
      <c r="L8">
        <v>1.9300000000000001E-2</v>
      </c>
      <c r="O8">
        <v>3</v>
      </c>
      <c r="P8">
        <v>0.1699</v>
      </c>
      <c r="R8">
        <v>1.03E-2</v>
      </c>
    </row>
    <row r="11" spans="1:18" x14ac:dyDescent="0.2">
      <c r="C11" t="s">
        <v>145</v>
      </c>
      <c r="D11">
        <f>D6/F6</f>
        <v>12.86206896551724</v>
      </c>
      <c r="I11" t="s">
        <v>145</v>
      </c>
      <c r="J11">
        <f>J6/L6</f>
        <v>14.961748633879781</v>
      </c>
      <c r="O11" t="s">
        <v>145</v>
      </c>
      <c r="P11">
        <f>P6/R6</f>
        <v>16.391304347826086</v>
      </c>
    </row>
    <row r="12" spans="1:18" x14ac:dyDescent="0.2">
      <c r="D12">
        <f t="shared" ref="D12:D13" si="0">D7/F7</f>
        <v>12.142857142857142</v>
      </c>
      <c r="J12">
        <f t="shared" ref="J12:J13" si="1">J7/L7</f>
        <v>14.935849056603773</v>
      </c>
      <c r="P12">
        <f t="shared" ref="P12:P13" si="2">P7/R7</f>
        <v>17.319148936170212</v>
      </c>
    </row>
    <row r="13" spans="1:18" x14ac:dyDescent="0.2">
      <c r="D13">
        <f t="shared" si="0"/>
        <v>12.141732283464568</v>
      </c>
      <c r="J13">
        <f t="shared" si="1"/>
        <v>15.186528497409327</v>
      </c>
      <c r="P13">
        <f t="shared" si="2"/>
        <v>16.49514563106796</v>
      </c>
    </row>
    <row r="14" spans="1:18" x14ac:dyDescent="0.2">
      <c r="C14" t="s">
        <v>4</v>
      </c>
      <c r="D14">
        <f>AVERAGE(D11:D13)</f>
        <v>12.382219463946319</v>
      </c>
      <c r="I14" t="s">
        <v>4</v>
      </c>
      <c r="J14">
        <f>AVERAGE(J11:J13)</f>
        <v>15.028042062630959</v>
      </c>
      <c r="O14" t="s">
        <v>4</v>
      </c>
      <c r="P14">
        <f>AVERAGE(P11:P13)</f>
        <v>16.735199638354754</v>
      </c>
    </row>
    <row r="15" spans="1:18" x14ac:dyDescent="0.2">
      <c r="C15" t="s">
        <v>5</v>
      </c>
      <c r="D15">
        <f>STDEV(D11:D13)</f>
        <v>0.41556223895532285</v>
      </c>
      <c r="I15" t="s">
        <v>5</v>
      </c>
      <c r="J15">
        <f>STDEV(J11:J13)</f>
        <v>0.13786282868248814</v>
      </c>
      <c r="O15" t="s">
        <v>5</v>
      </c>
      <c r="P15">
        <f>STDEV(P11:P13)</f>
        <v>0.50837322887884817</v>
      </c>
    </row>
    <row r="18" spans="3:18" x14ac:dyDescent="0.2">
      <c r="C18" t="s">
        <v>120</v>
      </c>
      <c r="D18" t="s">
        <v>144</v>
      </c>
      <c r="F18" t="s">
        <v>143</v>
      </c>
      <c r="I18" t="s">
        <v>148</v>
      </c>
      <c r="J18" t="s">
        <v>144</v>
      </c>
      <c r="L18" t="s">
        <v>143</v>
      </c>
      <c r="O18" t="s">
        <v>3</v>
      </c>
    </row>
    <row r="19" spans="3:18" x14ac:dyDescent="0.2">
      <c r="C19">
        <v>1</v>
      </c>
      <c r="D19">
        <v>0.37709999999999999</v>
      </c>
      <c r="F19">
        <v>2.8299999999999999E-2</v>
      </c>
      <c r="I19">
        <v>1</v>
      </c>
      <c r="J19">
        <v>0.1835</v>
      </c>
      <c r="L19">
        <v>1.2E-2</v>
      </c>
      <c r="P19" t="s">
        <v>144</v>
      </c>
      <c r="R19" t="s">
        <v>143</v>
      </c>
    </row>
    <row r="20" spans="3:18" x14ac:dyDescent="0.2">
      <c r="C20">
        <v>2</v>
      </c>
      <c r="D20">
        <v>0.2145</v>
      </c>
      <c r="F20">
        <v>1.4999999999999999E-2</v>
      </c>
      <c r="I20">
        <v>2</v>
      </c>
      <c r="J20">
        <v>0.36709999999999998</v>
      </c>
      <c r="L20">
        <v>2.4500000000000001E-2</v>
      </c>
    </row>
    <row r="21" spans="3:18" x14ac:dyDescent="0.2">
      <c r="C21">
        <v>3</v>
      </c>
      <c r="D21">
        <v>0.20810000000000001</v>
      </c>
      <c r="F21">
        <v>1.49E-2</v>
      </c>
      <c r="I21">
        <v>3</v>
      </c>
      <c r="J21">
        <v>0.23319999999999999</v>
      </c>
      <c r="L21">
        <v>1.49E-2</v>
      </c>
      <c r="P21">
        <v>0.1651</v>
      </c>
      <c r="R21">
        <v>1.11E-2</v>
      </c>
    </row>
    <row r="22" spans="3:18" x14ac:dyDescent="0.2">
      <c r="P22">
        <v>0.1714</v>
      </c>
      <c r="R22">
        <v>1.15E-2</v>
      </c>
    </row>
    <row r="23" spans="3:18" x14ac:dyDescent="0.2">
      <c r="P23">
        <v>0.12479999999999999</v>
      </c>
      <c r="R23">
        <v>8.9999999999999993E-3</v>
      </c>
    </row>
    <row r="24" spans="3:18" x14ac:dyDescent="0.2">
      <c r="C24" t="s">
        <v>145</v>
      </c>
      <c r="D24">
        <f>D19/F19</f>
        <v>13.325088339222615</v>
      </c>
      <c r="I24" t="s">
        <v>145</v>
      </c>
      <c r="J24">
        <f>J19/L19</f>
        <v>15.291666666666666</v>
      </c>
    </row>
    <row r="25" spans="3:18" x14ac:dyDescent="0.2">
      <c r="D25">
        <f t="shared" ref="D25:D26" si="3">D20/F20</f>
        <v>14.3</v>
      </c>
      <c r="J25">
        <f t="shared" ref="J25:J26" si="4">J20/L20</f>
        <v>14.983673469387753</v>
      </c>
    </row>
    <row r="26" spans="3:18" x14ac:dyDescent="0.2">
      <c r="D26">
        <f t="shared" si="3"/>
        <v>13.966442953020135</v>
      </c>
      <c r="J26">
        <f t="shared" si="4"/>
        <v>15.651006711409396</v>
      </c>
      <c r="O26" t="s">
        <v>146</v>
      </c>
    </row>
    <row r="27" spans="3:18" x14ac:dyDescent="0.2">
      <c r="C27" t="s">
        <v>4</v>
      </c>
      <c r="D27">
        <f>AVERAGE(D24:D26)</f>
        <v>13.863843764080917</v>
      </c>
      <c r="I27" t="s">
        <v>4</v>
      </c>
      <c r="J27">
        <f>AVERAGE(J24:J26)</f>
        <v>15.308782282487938</v>
      </c>
      <c r="P27">
        <f>P21/R21</f>
        <v>14.873873873873872</v>
      </c>
    </row>
    <row r="28" spans="3:18" x14ac:dyDescent="0.2">
      <c r="C28" t="s">
        <v>5</v>
      </c>
      <c r="D28">
        <f>STDEV(D24:D26)</f>
        <v>0.49548777155260743</v>
      </c>
      <c r="I28" t="s">
        <v>5</v>
      </c>
      <c r="J28">
        <f>STDEV(J24:J26)</f>
        <v>0.33399569189659495</v>
      </c>
      <c r="P28">
        <f>P22/R22</f>
        <v>14.904347826086957</v>
      </c>
    </row>
    <row r="29" spans="3:18" x14ac:dyDescent="0.2">
      <c r="P29">
        <f>P23/R23</f>
        <v>13.866666666666667</v>
      </c>
    </row>
    <row r="30" spans="3:18" x14ac:dyDescent="0.2">
      <c r="O30" t="s">
        <v>147</v>
      </c>
      <c r="P30">
        <f>AVERAGE(P27:P29)</f>
        <v>14.548296122209166</v>
      </c>
    </row>
    <row r="31" spans="3:18" x14ac:dyDescent="0.2">
      <c r="C31" t="s">
        <v>134</v>
      </c>
      <c r="D31" t="s">
        <v>144</v>
      </c>
      <c r="F31" t="s">
        <v>143</v>
      </c>
      <c r="I31" t="s">
        <v>149</v>
      </c>
      <c r="J31" t="s">
        <v>144</v>
      </c>
      <c r="L31" t="s">
        <v>143</v>
      </c>
      <c r="O31" t="s">
        <v>5</v>
      </c>
      <c r="P31">
        <f>STDEV(P27:P29)</f>
        <v>0.59050503929961795</v>
      </c>
    </row>
    <row r="32" spans="3:18" x14ac:dyDescent="0.2">
      <c r="C32">
        <v>1</v>
      </c>
      <c r="D32">
        <v>0.1055</v>
      </c>
      <c r="F32">
        <v>7.3000000000000001E-3</v>
      </c>
      <c r="I32">
        <v>1</v>
      </c>
      <c r="J32">
        <v>0.25390000000000001</v>
      </c>
      <c r="L32">
        <v>1.6E-2</v>
      </c>
    </row>
    <row r="33" spans="3:12" x14ac:dyDescent="0.2">
      <c r="C33">
        <v>2</v>
      </c>
      <c r="D33">
        <v>0.2094</v>
      </c>
      <c r="F33">
        <v>1.4E-2</v>
      </c>
      <c r="I33">
        <v>2</v>
      </c>
      <c r="J33">
        <v>0.15579999999999999</v>
      </c>
      <c r="L33">
        <v>9.7999999999999997E-3</v>
      </c>
    </row>
    <row r="34" spans="3:12" x14ac:dyDescent="0.2">
      <c r="C34">
        <v>3</v>
      </c>
      <c r="D34">
        <v>0.21709999999999999</v>
      </c>
      <c r="F34">
        <v>1.4800000000000001E-2</v>
      </c>
      <c r="I34">
        <v>3</v>
      </c>
      <c r="J34">
        <v>0.2172</v>
      </c>
      <c r="L34">
        <v>1.32E-2</v>
      </c>
    </row>
    <row r="37" spans="3:12" x14ac:dyDescent="0.2">
      <c r="C37" t="s">
        <v>145</v>
      </c>
      <c r="D37">
        <f>D32/F32</f>
        <v>14.452054794520548</v>
      </c>
      <c r="I37" t="s">
        <v>145</v>
      </c>
      <c r="J37">
        <f>J32/L32</f>
        <v>15.86875</v>
      </c>
    </row>
    <row r="38" spans="3:12" x14ac:dyDescent="0.2">
      <c r="D38">
        <f t="shared" ref="D38:D39" si="5">D33/F33</f>
        <v>14.957142857142857</v>
      </c>
      <c r="J38">
        <f t="shared" ref="J38:J39" si="6">J33/L33</f>
        <v>15.897959183673469</v>
      </c>
    </row>
    <row r="39" spans="3:12" x14ac:dyDescent="0.2">
      <c r="D39">
        <f t="shared" si="5"/>
        <v>14.668918918918918</v>
      </c>
      <c r="J39">
        <f t="shared" si="6"/>
        <v>16.454545454545453</v>
      </c>
    </row>
    <row r="40" spans="3:12" x14ac:dyDescent="0.2">
      <c r="C40" t="s">
        <v>4</v>
      </c>
      <c r="D40">
        <f>AVERAGE(D37:D39)</f>
        <v>14.692705523527442</v>
      </c>
      <c r="I40" t="s">
        <v>4</v>
      </c>
      <c r="J40">
        <f>AVERAGE(J37:J39)</f>
        <v>16.073751546072973</v>
      </c>
    </row>
    <row r="41" spans="3:12" x14ac:dyDescent="0.2">
      <c r="C41" t="s">
        <v>5</v>
      </c>
      <c r="D41">
        <f>STDEV(D37:D39)</f>
        <v>0.25338279276618458</v>
      </c>
      <c r="I41" t="s">
        <v>5</v>
      </c>
      <c r="J41">
        <f>STDEV(J37:J39)</f>
        <v>0.33010043115698529</v>
      </c>
    </row>
  </sheetData>
  <phoneticPr fontId="4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tabSelected="1" zoomScale="75" workbookViewId="0">
      <selection activeCell="D48" sqref="D48"/>
    </sheetView>
  </sheetViews>
  <sheetFormatPr baseColWidth="10" defaultRowHeight="15" x14ac:dyDescent="0.2"/>
  <sheetData>
    <row r="3" spans="1:11" x14ac:dyDescent="0.2">
      <c r="A3" s="2" t="s">
        <v>6</v>
      </c>
    </row>
    <row r="5" spans="1:11" x14ac:dyDescent="0.2">
      <c r="C5" s="6"/>
      <c r="D5" s="28" t="s">
        <v>7</v>
      </c>
      <c r="E5" s="28"/>
      <c r="F5" s="28"/>
      <c r="G5" s="28"/>
      <c r="H5" s="28"/>
      <c r="I5" s="28"/>
      <c r="J5" s="28"/>
      <c r="K5" s="6"/>
    </row>
    <row r="6" spans="1:11" x14ac:dyDescent="0.2">
      <c r="C6" s="8" t="s">
        <v>2</v>
      </c>
      <c r="D6" s="6" t="s">
        <v>8</v>
      </c>
      <c r="E6" s="6"/>
      <c r="F6" s="6" t="s">
        <v>9</v>
      </c>
      <c r="G6" s="6"/>
      <c r="H6" s="6" t="s">
        <v>10</v>
      </c>
      <c r="I6" s="6"/>
      <c r="J6" s="6" t="s">
        <v>11</v>
      </c>
      <c r="K6" s="6"/>
    </row>
    <row r="7" spans="1:11" x14ac:dyDescent="0.2">
      <c r="C7" s="8" t="s">
        <v>125</v>
      </c>
      <c r="D7" s="6">
        <v>3.78932</v>
      </c>
      <c r="E7" s="6"/>
      <c r="F7" s="6">
        <v>4.227875</v>
      </c>
      <c r="G7" s="6"/>
      <c r="H7" s="6">
        <v>4.1432570000000002</v>
      </c>
      <c r="I7" s="6"/>
      <c r="J7" s="6">
        <v>2.9613209340000002</v>
      </c>
      <c r="K7" s="6"/>
    </row>
    <row r="8" spans="1:11" x14ac:dyDescent="0.2">
      <c r="C8" s="8"/>
      <c r="D8" s="6">
        <v>4.3008781999999997</v>
      </c>
      <c r="E8" s="6"/>
      <c r="F8" s="6">
        <v>3.2223183390000001</v>
      </c>
      <c r="G8" s="6"/>
      <c r="H8" s="6">
        <v>3.1604247399999998</v>
      </c>
      <c r="I8" s="6"/>
      <c r="J8" s="6">
        <v>3.8854307449999999</v>
      </c>
      <c r="K8" s="6"/>
    </row>
    <row r="9" spans="1:11" x14ac:dyDescent="0.2">
      <c r="C9" s="8"/>
      <c r="D9" s="6">
        <v>3.277958478</v>
      </c>
      <c r="E9" s="6"/>
      <c r="F9" s="6">
        <v>3.7226409999999999</v>
      </c>
      <c r="G9" s="6"/>
      <c r="H9" s="6">
        <v>3.653451</v>
      </c>
      <c r="I9" s="6"/>
      <c r="J9" s="6">
        <v>3.4232870000000002</v>
      </c>
      <c r="K9" s="6"/>
    </row>
    <row r="10" spans="1:11" x14ac:dyDescent="0.2">
      <c r="C10" s="8" t="s">
        <v>4</v>
      </c>
      <c r="D10" s="5">
        <v>3.7893855589999998</v>
      </c>
      <c r="F10" s="5">
        <v>3.724278113</v>
      </c>
      <c r="H10" s="5">
        <v>3.65237758</v>
      </c>
      <c r="J10" s="5">
        <v>3.423346226</v>
      </c>
    </row>
    <row r="11" spans="1:11" x14ac:dyDescent="0.2">
      <c r="C11" s="8" t="s">
        <v>5</v>
      </c>
      <c r="D11" s="5">
        <v>0.51145986399999999</v>
      </c>
      <c r="E11" s="5"/>
      <c r="F11" s="5">
        <v>0.50278032900000003</v>
      </c>
      <c r="G11" s="5"/>
      <c r="H11" s="5">
        <v>0.49141700900000002</v>
      </c>
      <c r="I11" s="5"/>
      <c r="J11" s="5">
        <v>0.46205490799999999</v>
      </c>
      <c r="K11" s="5"/>
    </row>
    <row r="12" spans="1:11" x14ac:dyDescent="0.2">
      <c r="C12" s="8"/>
      <c r="D12" s="5"/>
      <c r="E12" s="5"/>
      <c r="F12" s="5"/>
      <c r="G12" s="5"/>
      <c r="H12" s="5"/>
      <c r="I12" s="5"/>
      <c r="J12" s="5"/>
      <c r="K12" s="5"/>
    </row>
    <row r="13" spans="1:11" x14ac:dyDescent="0.2">
      <c r="C13" s="8" t="s">
        <v>120</v>
      </c>
      <c r="D13" s="6">
        <v>3.0369089319999998</v>
      </c>
      <c r="E13" s="6"/>
      <c r="F13" s="6">
        <v>2.961855517</v>
      </c>
      <c r="G13" s="6"/>
      <c r="H13" s="6">
        <v>3.6242143599999999</v>
      </c>
      <c r="I13" s="6"/>
      <c r="J13" s="6">
        <v>2.562032399</v>
      </c>
      <c r="K13" s="6"/>
    </row>
    <row r="14" spans="1:11" x14ac:dyDescent="0.2">
      <c r="C14" s="8"/>
      <c r="D14" s="6">
        <v>3.8982006</v>
      </c>
      <c r="E14" s="6"/>
      <c r="F14" s="6">
        <v>3.8018614359999998</v>
      </c>
      <c r="G14" s="6"/>
      <c r="H14" s="6">
        <v>2.8234588440000001</v>
      </c>
      <c r="I14" s="6"/>
      <c r="J14" s="6">
        <v>3.2886452839999998</v>
      </c>
      <c r="K14" s="6"/>
    </row>
    <row r="15" spans="1:11" x14ac:dyDescent="0.2">
      <c r="C15" s="8"/>
      <c r="D15" s="6">
        <v>3.4681500000000001</v>
      </c>
      <c r="E15" s="6"/>
      <c r="F15" s="6">
        <v>3.3824390000000002</v>
      </c>
      <c r="G15" s="6"/>
      <c r="H15" s="6">
        <v>3.2243900000000001</v>
      </c>
      <c r="I15" s="6"/>
      <c r="J15" s="6">
        <v>2.9258410000000001</v>
      </c>
      <c r="K15" s="6"/>
    </row>
    <row r="16" spans="1:11" x14ac:dyDescent="0.2">
      <c r="C16" s="8" t="s">
        <v>4</v>
      </c>
      <c r="D16" s="5">
        <v>3.4677531770000001</v>
      </c>
      <c r="F16" s="5">
        <v>3.3820519839999998</v>
      </c>
      <c r="H16" s="5">
        <v>3.2240210679999999</v>
      </c>
      <c r="J16" s="5">
        <v>2.9255062280000002</v>
      </c>
    </row>
    <row r="17" spans="3:11" x14ac:dyDescent="0.2">
      <c r="C17" s="8" t="s">
        <v>5</v>
      </c>
      <c r="D17" s="5">
        <v>0.43064597100000002</v>
      </c>
      <c r="E17" s="5"/>
      <c r="F17" s="5">
        <v>0.42000309299999999</v>
      </c>
      <c r="G17" s="5"/>
      <c r="H17" s="5">
        <v>0.40037788499999999</v>
      </c>
      <c r="I17" s="5"/>
      <c r="J17" s="5">
        <v>0.363306558</v>
      </c>
      <c r="K17" s="5"/>
    </row>
    <row r="18" spans="3:11" x14ac:dyDescent="0.2">
      <c r="C18" s="8"/>
      <c r="D18" s="5"/>
      <c r="E18" s="5"/>
      <c r="F18" s="5"/>
      <c r="G18" s="5"/>
      <c r="H18" s="5"/>
      <c r="I18" s="5"/>
      <c r="J18" s="5"/>
      <c r="K18" s="5"/>
    </row>
    <row r="19" spans="3:11" x14ac:dyDescent="0.2">
      <c r="C19" s="8" t="s">
        <v>121</v>
      </c>
      <c r="D19" s="6">
        <v>3.1670145000000001</v>
      </c>
      <c r="E19" s="6"/>
      <c r="F19" s="6">
        <v>2.1934275360000002</v>
      </c>
      <c r="G19" s="6"/>
      <c r="H19" s="6">
        <v>2.4247920000000001</v>
      </c>
      <c r="I19" s="6"/>
      <c r="J19" s="6">
        <v>1.683883333</v>
      </c>
      <c r="K19" s="6"/>
    </row>
    <row r="20" spans="3:11" x14ac:dyDescent="0.2">
      <c r="C20" s="8"/>
      <c r="D20" s="6">
        <v>2.2557083329999998</v>
      </c>
      <c r="E20" s="6"/>
      <c r="F20" s="6">
        <v>2.6498789999999999</v>
      </c>
      <c r="G20" s="6"/>
      <c r="H20" s="6">
        <v>2.0206599999999999</v>
      </c>
      <c r="I20" s="6"/>
      <c r="J20" s="6">
        <v>2.3641722000000001</v>
      </c>
      <c r="K20" s="6"/>
    </row>
    <row r="21" spans="3:11" x14ac:dyDescent="0.2">
      <c r="C21" s="8"/>
      <c r="D21" s="6">
        <v>2.7068500000000002</v>
      </c>
      <c r="E21" s="6"/>
      <c r="F21" s="6">
        <v>3.079572261</v>
      </c>
      <c r="G21" s="6"/>
      <c r="H21" s="6">
        <v>2.8370066399999998</v>
      </c>
      <c r="I21" s="6"/>
      <c r="J21" s="6">
        <v>2.0206599999999999</v>
      </c>
      <c r="K21" s="6"/>
    </row>
    <row r="22" spans="3:11" x14ac:dyDescent="0.2">
      <c r="C22" s="8" t="s">
        <v>4</v>
      </c>
      <c r="D22" s="5">
        <v>2.7098576109999999</v>
      </c>
      <c r="F22" s="5">
        <v>2.6409595989999999</v>
      </c>
      <c r="H22" s="5">
        <v>2.4274862129999999</v>
      </c>
      <c r="J22" s="5">
        <v>2.0229051779999998</v>
      </c>
    </row>
    <row r="23" spans="3:11" x14ac:dyDescent="0.2">
      <c r="C23" s="8" t="s">
        <v>5</v>
      </c>
      <c r="D23" s="5">
        <v>0.45566052800000001</v>
      </c>
      <c r="E23" s="5"/>
      <c r="F23" s="5">
        <v>0.44313968999999998</v>
      </c>
      <c r="G23" s="5"/>
      <c r="H23" s="5">
        <v>0.40817998900000002</v>
      </c>
      <c r="I23" s="5"/>
      <c r="J23" s="5">
        <v>0.34014999099999998</v>
      </c>
      <c r="K23" s="5"/>
    </row>
    <row r="24" spans="3:11" x14ac:dyDescent="0.2">
      <c r="C24" s="8"/>
      <c r="D24" s="5"/>
      <c r="E24" s="5"/>
      <c r="F24" s="5"/>
      <c r="G24" s="5"/>
      <c r="H24" s="5"/>
      <c r="I24" s="5"/>
      <c r="J24" s="5"/>
      <c r="K24" s="5"/>
    </row>
    <row r="25" spans="3:11" x14ac:dyDescent="0.2">
      <c r="C25" s="8" t="s">
        <v>126</v>
      </c>
      <c r="D25" s="6">
        <v>2.4167770000000002</v>
      </c>
      <c r="E25" s="6"/>
      <c r="F25" s="6">
        <v>2.2117894740000001</v>
      </c>
      <c r="G25" s="6"/>
      <c r="H25" s="6">
        <v>1.6393947849999999</v>
      </c>
      <c r="I25" s="6"/>
      <c r="J25" s="6">
        <v>1.2610729110000001</v>
      </c>
      <c r="K25" s="6"/>
    </row>
    <row r="26" spans="3:11" x14ac:dyDescent="0.2">
      <c r="C26" s="8"/>
      <c r="D26" s="6">
        <v>2.1970700000000001</v>
      </c>
      <c r="E26" s="6"/>
      <c r="F26" s="6">
        <v>1.827925185</v>
      </c>
      <c r="G26" s="6"/>
      <c r="H26" s="6">
        <v>1.8033300999999999</v>
      </c>
      <c r="I26" s="6"/>
      <c r="J26" s="6">
        <v>1.3871800000000001</v>
      </c>
      <c r="K26" s="6"/>
    </row>
    <row r="27" spans="3:11" x14ac:dyDescent="0.2">
      <c r="C27" s="8"/>
      <c r="D27" s="6">
        <v>1.9973363639999999</v>
      </c>
      <c r="E27" s="6"/>
      <c r="F27" s="6">
        <v>2.0107200000000001</v>
      </c>
      <c r="G27" s="6"/>
      <c r="H27" s="6">
        <v>1.983667689</v>
      </c>
      <c r="I27" s="6"/>
      <c r="J27" s="6">
        <v>1.525898223</v>
      </c>
      <c r="K27" s="6"/>
    </row>
    <row r="28" spans="3:11" x14ac:dyDescent="0.2">
      <c r="C28" s="8" t="s">
        <v>4</v>
      </c>
      <c r="D28" s="5">
        <v>2.2037277880000001</v>
      </c>
      <c r="F28" s="5">
        <v>2.0168115530000001</v>
      </c>
      <c r="H28" s="5">
        <v>1.8087975249999999</v>
      </c>
      <c r="J28" s="5">
        <v>1.391383711</v>
      </c>
    </row>
    <row r="29" spans="3:11" x14ac:dyDescent="0.2">
      <c r="C29" s="8" t="s">
        <v>5</v>
      </c>
      <c r="D29" s="5">
        <v>0.20979956299999999</v>
      </c>
      <c r="E29" s="5"/>
      <c r="F29" s="5">
        <v>0.19200463100000001</v>
      </c>
      <c r="G29" s="5"/>
      <c r="H29" s="5">
        <v>0.172201562</v>
      </c>
      <c r="I29" s="5"/>
      <c r="J29" s="5">
        <v>0.13246269199999999</v>
      </c>
      <c r="K29" s="5"/>
    </row>
    <row r="30" spans="3:11" x14ac:dyDescent="0.2">
      <c r="C30" s="8"/>
      <c r="D30" s="5"/>
      <c r="E30" s="5"/>
      <c r="F30" s="5"/>
      <c r="G30" s="5"/>
      <c r="H30" s="5"/>
      <c r="I30" s="5"/>
      <c r="J30" s="5"/>
      <c r="K30" s="5"/>
    </row>
    <row r="31" spans="3:11" x14ac:dyDescent="0.2">
      <c r="C31" s="8" t="s">
        <v>123</v>
      </c>
      <c r="D31" s="6">
        <v>2.1621011999999999</v>
      </c>
      <c r="E31" s="6"/>
      <c r="F31" s="6">
        <v>1.5613896549999999</v>
      </c>
      <c r="G31" s="6"/>
      <c r="H31" s="6">
        <v>1.6028420000000001</v>
      </c>
      <c r="I31" s="6"/>
      <c r="J31" s="6">
        <v>0.92117383799999997</v>
      </c>
      <c r="K31" s="6"/>
    </row>
    <row r="32" spans="3:11" x14ac:dyDescent="0.2">
      <c r="C32" s="8"/>
      <c r="D32" s="6">
        <v>1.8965799999999999</v>
      </c>
      <c r="E32" s="6"/>
      <c r="F32" s="6">
        <v>2.0647816799999998</v>
      </c>
      <c r="G32" s="6"/>
      <c r="H32" s="6">
        <v>1.3817607569999999</v>
      </c>
      <c r="I32" s="6"/>
      <c r="J32" s="6">
        <v>1.068562</v>
      </c>
      <c r="K32" s="6"/>
    </row>
    <row r="33" spans="3:11" x14ac:dyDescent="0.2">
      <c r="C33" s="8"/>
      <c r="D33" s="6">
        <v>1.6349827589999999</v>
      </c>
      <c r="E33" s="6"/>
      <c r="F33" s="6">
        <v>1.811212</v>
      </c>
      <c r="G33" s="6"/>
      <c r="H33" s="6">
        <v>1.8272404250000001</v>
      </c>
      <c r="I33" s="6"/>
      <c r="J33" s="6">
        <v>1.218160283</v>
      </c>
      <c r="K33" s="6"/>
    </row>
    <row r="34" spans="3:11" x14ac:dyDescent="0.2">
      <c r="C34" s="8" t="s">
        <v>4</v>
      </c>
      <c r="D34" s="5">
        <v>1.897887986</v>
      </c>
      <c r="F34" s="5">
        <v>1.812461112</v>
      </c>
      <c r="H34" s="5">
        <v>1.603947727</v>
      </c>
      <c r="J34" s="5">
        <v>1.069298707</v>
      </c>
    </row>
    <row r="35" spans="3:11" x14ac:dyDescent="0.2">
      <c r="C35" s="8" t="s">
        <v>5</v>
      </c>
      <c r="D35" s="5">
        <v>0.26356165500000001</v>
      </c>
      <c r="E35" s="5"/>
      <c r="F35" s="5">
        <v>0.25169833699999999</v>
      </c>
      <c r="G35" s="5"/>
      <c r="H35" s="5">
        <v>0.222741892</v>
      </c>
      <c r="I35" s="5"/>
      <c r="J35" s="5">
        <v>0.14849459300000001</v>
      </c>
      <c r="K35" s="5"/>
    </row>
    <row r="36" spans="3:11" x14ac:dyDescent="0.2">
      <c r="C36" s="8"/>
      <c r="D36" s="5"/>
      <c r="E36" s="5"/>
      <c r="F36" s="5"/>
      <c r="G36" s="5"/>
      <c r="H36" s="5"/>
      <c r="I36" s="5"/>
      <c r="J36" s="5"/>
      <c r="K36" s="5"/>
    </row>
    <row r="37" spans="3:11" x14ac:dyDescent="0.2">
      <c r="C37" s="8" t="s">
        <v>127</v>
      </c>
      <c r="D37" s="6">
        <v>1.115476395</v>
      </c>
      <c r="E37" s="6"/>
      <c r="F37" s="6">
        <v>1.2103699999999999</v>
      </c>
      <c r="G37" s="6"/>
      <c r="H37" s="6">
        <v>1.4756204319999999</v>
      </c>
      <c r="I37" s="6"/>
      <c r="J37" s="6">
        <v>0.73781021599999996</v>
      </c>
      <c r="K37" s="6"/>
    </row>
    <row r="38" spans="3:11" x14ac:dyDescent="0.2">
      <c r="C38" s="8"/>
      <c r="D38" s="6">
        <v>1.2995300000000001</v>
      </c>
      <c r="E38" s="6"/>
      <c r="F38" s="6">
        <v>0.72694894899999996</v>
      </c>
      <c r="G38" s="6"/>
      <c r="H38" s="6">
        <v>0.63349429400000001</v>
      </c>
      <c r="I38" s="6"/>
      <c r="J38" s="6">
        <v>0.52738399999999996</v>
      </c>
      <c r="K38" s="6"/>
    </row>
    <row r="39" spans="3:11" x14ac:dyDescent="0.2">
      <c r="C39" s="8"/>
      <c r="D39" s="6">
        <v>1.81804247</v>
      </c>
      <c r="E39" s="6"/>
      <c r="F39" s="6">
        <v>1.6933076300000001</v>
      </c>
      <c r="G39" s="6"/>
      <c r="H39" s="6">
        <v>1.0547679999999999</v>
      </c>
      <c r="I39" s="6"/>
      <c r="J39" s="6">
        <v>0.31674714700000001</v>
      </c>
      <c r="K39" s="6"/>
    </row>
    <row r="40" spans="3:11" x14ac:dyDescent="0.2">
      <c r="C40" s="8" t="s">
        <v>4</v>
      </c>
      <c r="D40" s="5">
        <v>1.4110162879999999</v>
      </c>
      <c r="F40" s="5">
        <v>1.2102088600000001</v>
      </c>
      <c r="H40" s="5">
        <v>1.054627575</v>
      </c>
      <c r="J40" s="5">
        <v>0.52731378799999995</v>
      </c>
    </row>
    <row r="41" spans="3:11" x14ac:dyDescent="0.2">
      <c r="C41" s="8" t="s">
        <v>5</v>
      </c>
      <c r="D41" s="5">
        <v>0.36430984999999999</v>
      </c>
      <c r="F41" s="5">
        <v>0.48317936099999997</v>
      </c>
      <c r="H41" s="5">
        <v>0.42106308599999998</v>
      </c>
      <c r="J41" s="5">
        <v>0.21053154299999999</v>
      </c>
    </row>
  </sheetData>
  <mergeCells count="1">
    <mergeCell ref="D5:J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workbookViewId="0">
      <selection activeCell="C16" sqref="C16"/>
    </sheetView>
  </sheetViews>
  <sheetFormatPr baseColWidth="10" defaultRowHeight="15" x14ac:dyDescent="0.2"/>
  <sheetData>
    <row r="3" spans="1:8" x14ac:dyDescent="0.2">
      <c r="A3" s="2" t="s">
        <v>118</v>
      </c>
    </row>
    <row r="5" spans="1:8" x14ac:dyDescent="0.2">
      <c r="C5" s="3" t="s">
        <v>2</v>
      </c>
      <c r="D5" s="27" t="s">
        <v>150</v>
      </c>
      <c r="E5" s="27"/>
      <c r="F5" s="27"/>
      <c r="G5" t="s">
        <v>4</v>
      </c>
      <c r="H5" t="s">
        <v>5</v>
      </c>
    </row>
    <row r="6" spans="1:8" x14ac:dyDescent="0.2">
      <c r="C6" t="s">
        <v>119</v>
      </c>
      <c r="D6">
        <v>156.23339999999999</v>
      </c>
      <c r="E6">
        <v>161.09655000000001</v>
      </c>
      <c r="F6">
        <v>144.56120000000001</v>
      </c>
      <c r="G6" s="5">
        <f>AVERAGE(D6:F6)</f>
        <v>153.96371666666667</v>
      </c>
      <c r="H6" s="5">
        <f>STDEV(D6:F6)</f>
        <v>8.4981201880670785</v>
      </c>
    </row>
    <row r="7" spans="1:8" x14ac:dyDescent="0.2">
      <c r="C7" t="s">
        <v>120</v>
      </c>
      <c r="D7">
        <v>111.67565</v>
      </c>
      <c r="E7">
        <v>123.40072000000001</v>
      </c>
      <c r="F7">
        <v>133.87226999999999</v>
      </c>
      <c r="G7" s="5">
        <f t="shared" ref="G7:G12" si="0">AVERAGE(D7:F7)</f>
        <v>122.98287999999998</v>
      </c>
      <c r="H7" s="5">
        <f t="shared" ref="H7:H12" si="1">STDEV(D7:F7)</f>
        <v>11.104207650944744</v>
      </c>
    </row>
    <row r="8" spans="1:8" x14ac:dyDescent="0.2">
      <c r="C8" t="s">
        <v>121</v>
      </c>
      <c r="D8">
        <v>102.29931000000001</v>
      </c>
      <c r="E8">
        <v>107.78543999999999</v>
      </c>
      <c r="F8">
        <v>94.102170000000001</v>
      </c>
      <c r="G8" s="5">
        <f t="shared" si="0"/>
        <v>101.39564</v>
      </c>
      <c r="H8" s="5">
        <f t="shared" si="1"/>
        <v>6.8862496378580378</v>
      </c>
    </row>
    <row r="9" spans="1:8" x14ac:dyDescent="0.2">
      <c r="C9" t="s">
        <v>122</v>
      </c>
      <c r="D9">
        <v>96.500209999999996</v>
      </c>
      <c r="E9">
        <v>85.322559999999996</v>
      </c>
      <c r="F9">
        <v>91.003219999999999</v>
      </c>
      <c r="G9" s="5">
        <f t="shared" si="0"/>
        <v>90.941996666666668</v>
      </c>
      <c r="H9" s="5">
        <f t="shared" si="1"/>
        <v>5.5890764982269951</v>
      </c>
    </row>
    <row r="10" spans="1:8" x14ac:dyDescent="0.2">
      <c r="C10" t="s">
        <v>123</v>
      </c>
      <c r="D10">
        <v>77.911240000000006</v>
      </c>
      <c r="E10">
        <v>85.659809999999993</v>
      </c>
      <c r="F10">
        <v>81.066469999999995</v>
      </c>
      <c r="G10" s="5">
        <f t="shared" si="0"/>
        <v>81.545839999999998</v>
      </c>
      <c r="H10" s="5">
        <f t="shared" si="1"/>
        <v>3.8964639044780012</v>
      </c>
    </row>
    <row r="11" spans="1:8" x14ac:dyDescent="0.2">
      <c r="C11" t="s">
        <v>124</v>
      </c>
      <c r="D11">
        <v>61.650910000000003</v>
      </c>
      <c r="E11">
        <v>68.110230000000001</v>
      </c>
      <c r="F11">
        <v>52.579009999999997</v>
      </c>
      <c r="G11" s="5">
        <f t="shared" si="0"/>
        <v>60.780049999999996</v>
      </c>
      <c r="H11" s="5">
        <f t="shared" si="1"/>
        <v>7.8021469177913083</v>
      </c>
    </row>
    <row r="12" spans="1:8" x14ac:dyDescent="0.2">
      <c r="C12" s="8" t="s">
        <v>151</v>
      </c>
      <c r="D12">
        <v>5.8337120000000002</v>
      </c>
      <c r="E12">
        <v>6.9924400000000002</v>
      </c>
      <c r="F12">
        <v>6.2901300000000004</v>
      </c>
      <c r="G12" s="5">
        <f t="shared" si="0"/>
        <v>6.3720940000000006</v>
      </c>
      <c r="H12" s="5">
        <f t="shared" si="1"/>
        <v>0.58369616879674646</v>
      </c>
    </row>
    <row r="13" spans="1:8" x14ac:dyDescent="0.2">
      <c r="C13" s="8" t="s">
        <v>3</v>
      </c>
      <c r="D13">
        <v>100.29934</v>
      </c>
      <c r="E13">
        <v>88.076210000000003</v>
      </c>
      <c r="F13">
        <v>74.220650000000006</v>
      </c>
      <c r="G13" s="5">
        <f t="shared" ref="G13" si="2">AVERAGE(D13:F13)</f>
        <v>87.532066666666665</v>
      </c>
      <c r="H13" s="5">
        <f t="shared" ref="H13" si="3">STDEV(D13:F13)</f>
        <v>13.047857563770096</v>
      </c>
    </row>
  </sheetData>
  <mergeCells count="1">
    <mergeCell ref="D5:F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I29"/>
  <sheetViews>
    <sheetView topLeftCell="A2" zoomScale="73" workbookViewId="0">
      <selection activeCell="H6" sqref="H6:H8"/>
    </sheetView>
  </sheetViews>
  <sheetFormatPr baseColWidth="10" defaultRowHeight="15" x14ac:dyDescent="0.2"/>
  <sheetData>
    <row r="3" spans="1:61" x14ac:dyDescent="0.2">
      <c r="A3" s="9" t="s">
        <v>12</v>
      </c>
      <c r="B3" s="9"/>
      <c r="C3" s="9"/>
    </row>
    <row r="5" spans="1:61" x14ac:dyDescent="0.2">
      <c r="A5" s="13"/>
      <c r="B5" s="13"/>
      <c r="C5" s="13"/>
      <c r="D5" s="5" t="s">
        <v>119</v>
      </c>
      <c r="E5" t="s">
        <v>155</v>
      </c>
      <c r="F5" t="s">
        <v>156</v>
      </c>
      <c r="G5" t="s">
        <v>157</v>
      </c>
      <c r="H5" t="s">
        <v>114</v>
      </c>
      <c r="I5" t="s">
        <v>158</v>
      </c>
      <c r="L5" s="5" t="s">
        <v>105</v>
      </c>
      <c r="M5" t="s">
        <v>155</v>
      </c>
      <c r="N5" t="s">
        <v>156</v>
      </c>
      <c r="O5" t="s">
        <v>157</v>
      </c>
      <c r="P5" t="s">
        <v>114</v>
      </c>
      <c r="Q5" t="s">
        <v>158</v>
      </c>
      <c r="S5" s="5" t="s">
        <v>121</v>
      </c>
      <c r="T5" t="s">
        <v>155</v>
      </c>
      <c r="U5" t="s">
        <v>156</v>
      </c>
      <c r="V5" t="s">
        <v>157</v>
      </c>
      <c r="W5" t="s">
        <v>114</v>
      </c>
      <c r="X5" t="s">
        <v>158</v>
      </c>
      <c r="Z5" s="5" t="s">
        <v>154</v>
      </c>
      <c r="AA5" t="s">
        <v>155</v>
      </c>
      <c r="AB5" t="s">
        <v>156</v>
      </c>
      <c r="AC5" t="s">
        <v>157</v>
      </c>
      <c r="AD5" t="s">
        <v>114</v>
      </c>
      <c r="AE5" t="s">
        <v>158</v>
      </c>
      <c r="AG5" s="5" t="s">
        <v>123</v>
      </c>
      <c r="AH5" t="s">
        <v>155</v>
      </c>
      <c r="AI5" t="s">
        <v>156</v>
      </c>
      <c r="AJ5" t="s">
        <v>157</v>
      </c>
      <c r="AK5" t="s">
        <v>114</v>
      </c>
      <c r="AL5" t="s">
        <v>158</v>
      </c>
      <c r="AN5" s="5" t="s">
        <v>127</v>
      </c>
      <c r="AO5" t="s">
        <v>155</v>
      </c>
      <c r="AP5" t="s">
        <v>156</v>
      </c>
      <c r="AQ5" t="s">
        <v>157</v>
      </c>
      <c r="AR5" t="s">
        <v>114</v>
      </c>
      <c r="AS5" t="s">
        <v>158</v>
      </c>
      <c r="AU5" s="5" t="s">
        <v>159</v>
      </c>
      <c r="AV5" t="s">
        <v>155</v>
      </c>
      <c r="AW5" t="s">
        <v>156</v>
      </c>
      <c r="AX5" t="s">
        <v>157</v>
      </c>
      <c r="AY5" t="s">
        <v>114</v>
      </c>
      <c r="AZ5" t="s">
        <v>158</v>
      </c>
    </row>
    <row r="6" spans="1:61" x14ac:dyDescent="0.2">
      <c r="A6" s="13"/>
      <c r="B6" s="13"/>
      <c r="C6" s="29" t="s">
        <v>160</v>
      </c>
      <c r="D6">
        <v>0.16819999999999999</v>
      </c>
      <c r="E6">
        <v>4.19E-2</v>
      </c>
      <c r="F6">
        <f t="shared" ref="F6" si="0">AVERAGE(E6:E8)</f>
        <v>4.7699999999999999E-2</v>
      </c>
      <c r="G6">
        <f t="shared" ref="G6" si="1">10^(2-D6+F6)</f>
        <v>75.770473286586309</v>
      </c>
      <c r="H6" s="27">
        <f>AVERAGE(G6:G8)</f>
        <v>72.532804303160958</v>
      </c>
      <c r="I6" s="27">
        <f>STDEV(G6:G8)</f>
        <v>3.3035115646460032</v>
      </c>
      <c r="L6">
        <v>0.1837</v>
      </c>
      <c r="M6">
        <v>4.19E-2</v>
      </c>
      <c r="N6">
        <f t="shared" ref="N6" si="2">AVERAGE(M6:M8)</f>
        <v>4.7699999999999999E-2</v>
      </c>
      <c r="O6">
        <f>10^(2-L6+0.0477)</f>
        <v>73.113908348341823</v>
      </c>
      <c r="P6" s="27">
        <f>AVERAGE(O6:O8)</f>
        <v>74.396832146601611</v>
      </c>
      <c r="Q6" s="27">
        <f>STDEV(O6:O8)</f>
        <v>1.4452748718956931</v>
      </c>
      <c r="S6">
        <v>0.14899999999999999</v>
      </c>
      <c r="T6">
        <v>4.41E-2</v>
      </c>
      <c r="U6">
        <f t="shared" ref="U6" si="3">AVERAGE(T6:T8)</f>
        <v>5.0333333333333334E-2</v>
      </c>
      <c r="V6">
        <f>10^(2-S6+U6)</f>
        <v>79.677065986995402</v>
      </c>
      <c r="W6" s="27">
        <f t="shared" ref="W6" si="4">AVERAGE(V6:V8)</f>
        <v>81.945467912970329</v>
      </c>
      <c r="X6" s="27">
        <f t="shared" ref="X6" si="5">STDEV(V6:V8)</f>
        <v>2.0548323305911387</v>
      </c>
      <c r="Z6">
        <v>0.13139999999999999</v>
      </c>
      <c r="AA6">
        <v>4.41E-2</v>
      </c>
      <c r="AB6">
        <f t="shared" ref="AB6" si="6">AVERAGE(AA6:AA8)</f>
        <v>5.0333333333333334E-2</v>
      </c>
      <c r="AC6">
        <f>10^(2-Z6+AB6)</f>
        <v>82.97233904907749</v>
      </c>
      <c r="AD6" s="27">
        <f t="shared" ref="AD6" si="7">AVERAGE(AC6:AC8)</f>
        <v>84.391874192202224</v>
      </c>
      <c r="AE6" s="27">
        <f t="shared" ref="AE6" si="8">STDEV(AC6:AC8)</f>
        <v>1.2903097953630158</v>
      </c>
      <c r="AG6">
        <v>0.1003</v>
      </c>
      <c r="AH6">
        <v>4.4200000000000003E-2</v>
      </c>
      <c r="AI6">
        <f t="shared" ref="AI6" si="9">AVERAGE(AH6:AH8)</f>
        <v>5.1300000000000005E-2</v>
      </c>
      <c r="AJ6">
        <f>10^(2-AG6+AI6)</f>
        <v>89.330548373329506</v>
      </c>
      <c r="AK6" s="27">
        <f t="shared" ref="AK6" si="10">AVERAGE(AJ6:AJ8)</f>
        <v>89.80227756689824</v>
      </c>
      <c r="AL6" s="27">
        <f t="shared" ref="AL6" si="11">STDEV(AJ6:AJ8)</f>
        <v>1.0756932481837467</v>
      </c>
      <c r="AN6">
        <v>9.9699999999999997E-2</v>
      </c>
      <c r="AO6">
        <v>5.5399999999999998E-2</v>
      </c>
      <c r="AP6">
        <f t="shared" ref="AP6" si="12">AVERAGE(AO6:AO8)</f>
        <v>6.533333333333334E-2</v>
      </c>
      <c r="AQ6">
        <f t="shared" ref="AQ6" si="13">10^(2-AN6+AP6)</f>
        <v>92.391779812825348</v>
      </c>
      <c r="AR6" s="27">
        <f>AVERAGE(AQ6:AQ8)</f>
        <v>91.934885749417177</v>
      </c>
      <c r="AS6" s="27">
        <f>STDEV(AQ6:AQ8)</f>
        <v>1.6527306635578414</v>
      </c>
      <c r="AU6">
        <v>0.1578</v>
      </c>
      <c r="AV6">
        <v>6.4299999999999996E-2</v>
      </c>
      <c r="AW6">
        <f t="shared" ref="AW6" si="14">AVERAGE(AV6:AV8)</f>
        <v>5.686666666666667E-2</v>
      </c>
      <c r="AX6">
        <f t="shared" ref="AX6" si="15">10^(2-AU6+AW6)</f>
        <v>79.262299326818024</v>
      </c>
      <c r="AY6" s="27">
        <f>AVERAGE(AX6:AX8)</f>
        <v>79.180239634414221</v>
      </c>
      <c r="AZ6" s="27">
        <f>STDEV(AX6:AX8)</f>
        <v>7.5307004843255028</v>
      </c>
      <c r="BH6" s="27"/>
      <c r="BI6" s="27"/>
    </row>
    <row r="7" spans="1:61" x14ac:dyDescent="0.2">
      <c r="A7" s="13"/>
      <c r="B7" s="13"/>
      <c r="C7" s="29"/>
      <c r="D7">
        <v>0.20780000000000001</v>
      </c>
      <c r="E7">
        <v>5.2200000000000003E-2</v>
      </c>
      <c r="G7">
        <f>10^(2-D7+F6)</f>
        <v>69.167168928956528</v>
      </c>
      <c r="H7" s="27"/>
      <c r="I7" s="27"/>
      <c r="L7">
        <v>0.17780000000000001</v>
      </c>
      <c r="M7">
        <v>5.2200000000000003E-2</v>
      </c>
      <c r="O7">
        <f t="shared" ref="O7:O8" si="16">10^(2-L7+0.0477)</f>
        <v>74.113956796007628</v>
      </c>
      <c r="P7" s="27"/>
      <c r="Q7" s="27"/>
      <c r="S7">
        <v>0.13400000000000001</v>
      </c>
      <c r="T7">
        <v>5.5800000000000002E-2</v>
      </c>
      <c r="V7">
        <f>10^(2-S7+U6)</f>
        <v>82.477090720431463</v>
      </c>
      <c r="W7" s="27"/>
      <c r="X7" s="27"/>
      <c r="Z7">
        <v>0.12239999999999999</v>
      </c>
      <c r="AA7">
        <v>5.5800000000000002E-2</v>
      </c>
      <c r="AC7">
        <f>10^(2-Z7+AB6)</f>
        <v>84.709736990783753</v>
      </c>
      <c r="AD7" s="27"/>
      <c r="AE7" s="27"/>
      <c r="AG7">
        <v>9.2100000000000001E-2</v>
      </c>
      <c r="AH7">
        <v>5.7200000000000001E-2</v>
      </c>
      <c r="AJ7">
        <f>10^(2-AG7+AI6)</f>
        <v>91.03323996799098</v>
      </c>
      <c r="AK7" s="27"/>
      <c r="AL7" s="27"/>
      <c r="AN7">
        <v>0.1106</v>
      </c>
      <c r="AO7">
        <v>7.2700000000000001E-2</v>
      </c>
      <c r="AQ7">
        <f>10^(2-AN7+AP6)</f>
        <v>90.101772239163395</v>
      </c>
      <c r="AR7" s="27"/>
      <c r="AS7" s="27"/>
      <c r="AU7">
        <v>0.11899999999999999</v>
      </c>
      <c r="AV7">
        <v>6.5199999999999994E-2</v>
      </c>
      <c r="AX7">
        <f>10^(2-AU7+AW6)</f>
        <v>86.669574948002534</v>
      </c>
      <c r="AY7" s="27"/>
      <c r="AZ7" s="27"/>
      <c r="BH7" s="27"/>
      <c r="BI7" s="27"/>
    </row>
    <row r="8" spans="1:61" x14ac:dyDescent="0.2">
      <c r="A8" s="13"/>
      <c r="B8" s="13"/>
      <c r="C8" s="29"/>
      <c r="D8">
        <v>0.18640000000000001</v>
      </c>
      <c r="E8">
        <v>4.9000000000000002E-2</v>
      </c>
      <c r="G8">
        <f>10^(2-D8+F6)</f>
        <v>72.660770693940037</v>
      </c>
      <c r="H8" s="27"/>
      <c r="I8" s="27"/>
      <c r="L8">
        <v>0.1671</v>
      </c>
      <c r="M8">
        <v>4.9000000000000002E-2</v>
      </c>
      <c r="O8">
        <f t="shared" si="16"/>
        <v>75.962631295455395</v>
      </c>
      <c r="P8" s="27"/>
      <c r="Q8" s="27"/>
      <c r="S8">
        <v>0.12770000000000001</v>
      </c>
      <c r="T8">
        <v>5.11E-2</v>
      </c>
      <c r="V8">
        <f>10^(2-S8+U6)</f>
        <v>83.682247031484138</v>
      </c>
      <c r="W8" s="27"/>
      <c r="X8" s="27"/>
      <c r="Z8">
        <v>0.11840000000000001</v>
      </c>
      <c r="AA8">
        <v>5.11E-2</v>
      </c>
      <c r="AC8">
        <f>10^(2-Z8+AB6)</f>
        <v>85.493546536745399</v>
      </c>
      <c r="AD8" s="27"/>
      <c r="AE8" s="27"/>
      <c r="AG8">
        <v>0.1017</v>
      </c>
      <c r="AH8">
        <v>5.2499999999999998E-2</v>
      </c>
      <c r="AJ8">
        <f t="shared" ref="AJ8" si="17">10^(2-AG8+AI6)</f>
        <v>89.043044359374235</v>
      </c>
      <c r="AK8" s="27"/>
      <c r="AL8" s="27"/>
      <c r="AN8">
        <v>9.5399999999999999E-2</v>
      </c>
      <c r="AO8">
        <v>6.7900000000000002E-2</v>
      </c>
      <c r="AQ8">
        <f>10^(2-AN8+AP6)</f>
        <v>93.311105196262815</v>
      </c>
      <c r="AR8" s="27"/>
      <c r="AS8" s="27"/>
      <c r="AU8">
        <v>0.2019</v>
      </c>
      <c r="AV8">
        <v>4.1099999999999998E-2</v>
      </c>
      <c r="AX8">
        <f>10^(2-AU8+AW6)</f>
        <v>71.608844628422105</v>
      </c>
      <c r="AY8" s="27"/>
      <c r="AZ8" s="27"/>
      <c r="BA8" s="23"/>
      <c r="BB8" s="23"/>
      <c r="BH8" s="27"/>
      <c r="BI8" s="27"/>
    </row>
    <row r="9" spans="1:61" x14ac:dyDescent="0.2">
      <c r="A9" s="13"/>
      <c r="B9" s="13"/>
      <c r="C9" s="29" t="s">
        <v>161</v>
      </c>
      <c r="D9">
        <v>0.16750000000000001</v>
      </c>
      <c r="E9">
        <v>4.2599999999999999E-2</v>
      </c>
      <c r="F9">
        <f t="shared" ref="F9" si="18">AVERAGE(E9:E11)</f>
        <v>4.8133333333333334E-2</v>
      </c>
      <c r="G9">
        <f t="shared" ref="G9" si="19">10^(2-D9+F9)</f>
        <v>75.968461866623826</v>
      </c>
      <c r="H9" s="27">
        <f>AVERAGE(G9:G11)</f>
        <v>72.625862149796546</v>
      </c>
      <c r="I9" s="27">
        <f>STDEV(G9:G11)</f>
        <v>3.4331587552512928</v>
      </c>
      <c r="L9">
        <v>0.18140000000000001</v>
      </c>
      <c r="M9">
        <v>4.2599999999999999E-2</v>
      </c>
      <c r="N9">
        <f t="shared" ref="N9" si="20">AVERAGE(M9:M11)</f>
        <v>4.8133333333333334E-2</v>
      </c>
      <c r="O9">
        <f>10^(2-L9+0.048133)</f>
        <v>73.575462367391907</v>
      </c>
      <c r="P9" s="27">
        <f>AVERAGE(O9:O11)</f>
        <v>74.589645046495022</v>
      </c>
      <c r="Q9" s="27">
        <f>STDEV(O9:O11)</f>
        <v>1.326605964866326</v>
      </c>
      <c r="S9">
        <v>0.14940000000000001</v>
      </c>
      <c r="T9">
        <v>4.4200000000000003E-2</v>
      </c>
      <c r="U9">
        <f t="shared" ref="U9" si="21">AVERAGE(T9:T11)</f>
        <v>5.1300000000000005E-2</v>
      </c>
      <c r="V9">
        <f>10^(2-S9+U9)</f>
        <v>79.781096335366655</v>
      </c>
      <c r="W9" s="27">
        <f t="shared" ref="W9" si="22">AVERAGE(V9:V11)</f>
        <v>82.014354662135176</v>
      </c>
      <c r="X9" s="27">
        <f t="shared" ref="X9" si="23">STDEV(V9:V11)</f>
        <v>2.0375867625522157</v>
      </c>
      <c r="Z9">
        <v>0.13159999999999999</v>
      </c>
      <c r="AA9">
        <v>4.4200000000000003E-2</v>
      </c>
      <c r="AB9">
        <f t="shared" ref="AB9" si="24">AVERAGE(AA9:AA11)</f>
        <v>5.1300000000000005E-2</v>
      </c>
      <c r="AC9">
        <f>10^(2-Z9+AB9)</f>
        <v>83.118940744561939</v>
      </c>
      <c r="AD9" s="27">
        <f t="shared" ref="AD9" si="25">AVERAGE(AC9:AC11)</f>
        <v>84.602423652896633</v>
      </c>
      <c r="AE9" s="27">
        <f t="shared" ref="AE9" si="26">STDEV(AC9:AC11)</f>
        <v>1.5652322655001627</v>
      </c>
      <c r="AG9">
        <v>0.1203</v>
      </c>
      <c r="AH9">
        <v>5.5399999999999998E-2</v>
      </c>
      <c r="AI9">
        <f t="shared" ref="AI9" si="27">AVERAGE(AH9:AH11)</f>
        <v>6.533333333333334E-2</v>
      </c>
      <c r="AJ9">
        <f t="shared" ref="AJ9" si="28">10^(2-AG9+AI9)</f>
        <v>88.111649860324874</v>
      </c>
      <c r="AK9" s="27">
        <f>AVERAGE(AJ9:AJ11)</f>
        <v>89.907091517161362</v>
      </c>
      <c r="AL9" s="27">
        <f>STDEV(AJ9:AJ11)</f>
        <v>2.2989795952870007</v>
      </c>
      <c r="AN9">
        <v>8.2100000000000006E-2</v>
      </c>
      <c r="AO9">
        <v>4.2599999999999999E-2</v>
      </c>
      <c r="AP9">
        <f t="shared" ref="AP9" si="29">AVERAGE(AO9:AO11)</f>
        <v>4.8133333333333334E-2</v>
      </c>
      <c r="AQ9">
        <f>10^(2-AN9+AP9)</f>
        <v>92.476914986968467</v>
      </c>
      <c r="AR9" s="27">
        <f t="shared" ref="AR9" si="30">AVERAGE(AQ9:AQ11)</f>
        <v>92.193659608318811</v>
      </c>
      <c r="AS9" s="27">
        <f t="shared" ref="AS9" si="31">STDEV(AQ9:AQ11)</f>
        <v>0.24894225933501912</v>
      </c>
      <c r="AU9">
        <v>9.6350000000000005E-2</v>
      </c>
      <c r="AV9">
        <v>4.87E-2</v>
      </c>
      <c r="AW9">
        <f t="shared" ref="AW9" si="32">AVERAGE(AV9:AV11)</f>
        <v>5.1166666666666666E-2</v>
      </c>
      <c r="AX9">
        <f>10^(2-AU9+AW9)</f>
        <v>90.119062814453812</v>
      </c>
      <c r="AY9" s="27">
        <f>AVERAGE(AX9:AX11)</f>
        <v>85.424197366130429</v>
      </c>
      <c r="AZ9" s="27">
        <f>STDEV(AX9:AX11)</f>
        <v>4.8264918413560123</v>
      </c>
      <c r="BA9" s="23"/>
      <c r="BB9" s="23"/>
      <c r="BH9" s="27"/>
      <c r="BI9" s="27"/>
    </row>
    <row r="10" spans="1:61" x14ac:dyDescent="0.2">
      <c r="A10" s="13"/>
      <c r="B10" s="13"/>
      <c r="C10" s="29"/>
      <c r="D10">
        <v>0.20860000000000001</v>
      </c>
      <c r="E10">
        <v>5.3100000000000001E-2</v>
      </c>
      <c r="G10">
        <f>10^(2-D10+F9)</f>
        <v>69.10879703313411</v>
      </c>
      <c r="H10" s="27"/>
      <c r="I10" s="27"/>
      <c r="L10">
        <v>0.17829999999999999</v>
      </c>
      <c r="M10">
        <v>5.3100000000000001E-2</v>
      </c>
      <c r="O10">
        <f t="shared" ref="O10:O11" si="33">10^(2-L10+0.048133)</f>
        <v>74.102523880555736</v>
      </c>
      <c r="P10" s="27"/>
      <c r="Q10" s="27"/>
      <c r="S10">
        <v>0.13489999999999999</v>
      </c>
      <c r="T10">
        <v>5.7200000000000001E-2</v>
      </c>
      <c r="V10">
        <f>10^(2-S10+U9)</f>
        <v>82.489752393533024</v>
      </c>
      <c r="W10" s="27"/>
      <c r="X10" s="27"/>
      <c r="Z10">
        <v>0.11559999999999999</v>
      </c>
      <c r="AA10">
        <v>5.7200000000000001E-2</v>
      </c>
      <c r="AC10">
        <f>10^(2-Z10+AB9)</f>
        <v>86.238262915176662</v>
      </c>
      <c r="AD10" s="27"/>
      <c r="AE10" s="27"/>
      <c r="AG10">
        <v>9.9199999999999997E-2</v>
      </c>
      <c r="AH10">
        <v>7.2700000000000001E-2</v>
      </c>
      <c r="AJ10">
        <f>10^(2-AG10+AI9)</f>
        <v>92.498211035262045</v>
      </c>
      <c r="AK10" s="27"/>
      <c r="AL10" s="27"/>
      <c r="AN10">
        <v>8.3900000000000002E-2</v>
      </c>
      <c r="AO10">
        <v>5.3100000000000001E-2</v>
      </c>
      <c r="AQ10">
        <f>10^(2-AN10+AP9)</f>
        <v>92.094423443292555</v>
      </c>
      <c r="AR10" s="27"/>
      <c r="AS10" s="27"/>
      <c r="AU10">
        <v>0.14549999999999999</v>
      </c>
      <c r="AV10">
        <v>4.6199999999999998E-2</v>
      </c>
      <c r="AW10" s="6"/>
      <c r="AX10">
        <f>10^(2-AU10+AW9)</f>
        <v>80.476052756488031</v>
      </c>
      <c r="AY10" s="27"/>
      <c r="AZ10" s="27"/>
      <c r="BA10" s="23"/>
      <c r="BB10" s="23"/>
      <c r="BF10" s="6"/>
      <c r="BH10" s="27"/>
      <c r="BI10" s="27"/>
    </row>
    <row r="11" spans="1:61" x14ac:dyDescent="0.2">
      <c r="A11" s="13"/>
      <c r="B11" s="13"/>
      <c r="C11" s="29"/>
      <c r="D11">
        <v>0.186</v>
      </c>
      <c r="E11">
        <v>4.87E-2</v>
      </c>
      <c r="G11">
        <f>10^(2-D11+F9)</f>
        <v>72.800327549631703</v>
      </c>
      <c r="H11" s="27"/>
      <c r="I11" s="27"/>
      <c r="L11">
        <v>0.1668</v>
      </c>
      <c r="M11">
        <v>4.87E-2</v>
      </c>
      <c r="O11">
        <f t="shared" si="33"/>
        <v>76.090948891537394</v>
      </c>
      <c r="P11" s="27"/>
      <c r="Q11" s="27"/>
      <c r="S11">
        <v>0.12820000000000001</v>
      </c>
      <c r="T11">
        <v>5.2499999999999998E-2</v>
      </c>
      <c r="V11">
        <f>10^(2-S11+U9)</f>
        <v>83.772215257505835</v>
      </c>
      <c r="W11" s="27"/>
      <c r="X11" s="27"/>
      <c r="Z11">
        <v>0.12470000000000001</v>
      </c>
      <c r="AA11">
        <v>5.2499999999999998E-2</v>
      </c>
      <c r="AC11">
        <f>10^(2-Z11+AB9)</f>
        <v>84.450067298951311</v>
      </c>
      <c r="AD11" s="27"/>
      <c r="AE11" s="27"/>
      <c r="AG11">
        <v>0.1154</v>
      </c>
      <c r="AH11">
        <v>6.7900000000000002E-2</v>
      </c>
      <c r="AJ11">
        <f>10^(2-AG11+AI9)</f>
        <v>89.111413655897209</v>
      </c>
      <c r="AK11" s="27"/>
      <c r="AL11" s="27"/>
      <c r="AN11">
        <v>8.43E-2</v>
      </c>
      <c r="AO11">
        <v>4.87E-2</v>
      </c>
      <c r="AQ11">
        <f t="shared" ref="AQ11" si="34">10^(2-AN11+AP9)</f>
        <v>92.009640394695424</v>
      </c>
      <c r="AR11" s="27"/>
      <c r="AS11" s="27"/>
      <c r="AU11">
        <v>0.1183</v>
      </c>
      <c r="AV11">
        <v>5.8599999999999999E-2</v>
      </c>
      <c r="AX11">
        <f>10^(2-AU11+AW9)</f>
        <v>85.677476527449414</v>
      </c>
      <c r="AY11" s="27"/>
      <c r="AZ11" s="27"/>
      <c r="BH11" s="27"/>
      <c r="BI11" s="27"/>
    </row>
    <row r="12" spans="1:61" x14ac:dyDescent="0.2">
      <c r="A12" s="13"/>
      <c r="B12" s="13"/>
      <c r="C12" s="29" t="s">
        <v>162</v>
      </c>
      <c r="D12">
        <v>0.16800000000000001</v>
      </c>
      <c r="E12">
        <v>4.5400000000000003E-2</v>
      </c>
      <c r="F12">
        <f t="shared" ref="F12" si="35">AVERAGE(E12:E14)</f>
        <v>4.9166666666666664E-2</v>
      </c>
      <c r="G12">
        <f t="shared" ref="G12" si="36">10^(2-D12+F12)</f>
        <v>76.061811892770038</v>
      </c>
      <c r="H12" s="27">
        <f>AVERAGE(G12:G14)</f>
        <v>72.825736705477922</v>
      </c>
      <c r="I12" s="27">
        <f t="shared" ref="I12" si="37">STDEV(G12:G14)</f>
        <v>3.4052238498401435</v>
      </c>
      <c r="L12">
        <v>0.184</v>
      </c>
      <c r="M12">
        <v>4.5400000000000003E-2</v>
      </c>
      <c r="N12">
        <f t="shared" ref="N12" si="38">AVERAGE(M12:M14)</f>
        <v>4.9166666666666664E-2</v>
      </c>
      <c r="O12">
        <f>10^(2-L12+0.049167)</f>
        <v>73.310638159651219</v>
      </c>
      <c r="P12" s="27">
        <f>AVERAGE(O12:O14)</f>
        <v>74.708165384340873</v>
      </c>
      <c r="Q12" s="27">
        <f t="shared" ref="Q12" si="39">STDEV(O12:O14)</f>
        <v>1.6197318015865478</v>
      </c>
      <c r="S12">
        <v>0.14449999999999999</v>
      </c>
      <c r="T12">
        <v>4.2599999999999999E-2</v>
      </c>
      <c r="U12">
        <f t="shared" ref="U12" si="40">AVERAGE(T12:T14)</f>
        <v>4.8133333333333334E-2</v>
      </c>
      <c r="V12">
        <f>10^(2-S12+U12)</f>
        <v>80.100150731167204</v>
      </c>
      <c r="W12" s="27">
        <f t="shared" ref="W12" si="41">AVERAGE(V12:V14)</f>
        <v>82.196264900941287</v>
      </c>
      <c r="X12" s="27">
        <f t="shared" ref="X12" si="42">STDEV(V12:V14)</f>
        <v>1.9936277130761857</v>
      </c>
      <c r="Z12">
        <v>0.1231</v>
      </c>
      <c r="AA12">
        <v>4.19E-2</v>
      </c>
      <c r="AB12">
        <f t="shared" ref="AB12" si="43">AVERAGE(AA12:AA14)</f>
        <v>4.7699999999999999E-2</v>
      </c>
      <c r="AC12">
        <f>10^(2-Z12+AB12)</f>
        <v>84.062054485077198</v>
      </c>
      <c r="AD12" s="27">
        <f t="shared" ref="AD12" si="44">AVERAGE(AC12:AC14)</f>
        <v>85.13118141876113</v>
      </c>
      <c r="AE12" s="27">
        <f t="shared" ref="AE12" si="45">STDEV(AC12:AC14)</f>
        <v>1.0490222924681318</v>
      </c>
      <c r="AG12">
        <v>0.1032</v>
      </c>
      <c r="AH12">
        <v>4.41E-2</v>
      </c>
      <c r="AI12">
        <f t="shared" ref="AI12" si="46">AVERAGE(AH12:AH14)</f>
        <v>5.0333333333333334E-2</v>
      </c>
      <c r="AJ12">
        <f>10^(2-AG12+AI12)</f>
        <v>88.538739208332188</v>
      </c>
      <c r="AK12" s="27">
        <f t="shared" ref="AK12" si="47">AVERAGE(AJ12:AJ14)</f>
        <v>90.054309748082559</v>
      </c>
      <c r="AL12" s="27">
        <f t="shared" ref="AL12" si="48">STDEV(AJ12:AJ14)</f>
        <v>1.4547226589135063</v>
      </c>
      <c r="AN12">
        <v>8.1100000000000005E-2</v>
      </c>
      <c r="AO12">
        <v>4.41E-2</v>
      </c>
      <c r="AP12">
        <f t="shared" ref="AP12" si="49">AVERAGE(AO12:AO14)</f>
        <v>5.0333333333333334E-2</v>
      </c>
      <c r="AQ12">
        <f>10^(2-AN12+AP12)</f>
        <v>93.160826607145893</v>
      </c>
      <c r="AR12" s="27">
        <f t="shared" ref="AR12" si="50">AVERAGE(AQ12:AQ14)</f>
        <v>92.203811808551379</v>
      </c>
      <c r="AS12" s="27">
        <f t="shared" ref="AS12" si="51">STDEV(AQ12:AQ14)</f>
        <v>0.95536923024180176</v>
      </c>
      <c r="AU12">
        <v>8.4699999999999998E-2</v>
      </c>
      <c r="AV12">
        <v>4.2200000000000001E-2</v>
      </c>
      <c r="AW12">
        <f t="shared" ref="AW12" si="52">AVERAGE(AV12:AV14)</f>
        <v>4.9633333333333335E-2</v>
      </c>
      <c r="AX12">
        <f>10^(2-AU12+AW12)</f>
        <v>92.242981807624773</v>
      </c>
      <c r="AY12" s="27">
        <f>AVERAGE(AX12:AX14)</f>
        <v>89.456951006700137</v>
      </c>
      <c r="AZ12" s="27">
        <f>STDEV(AX12:AX14)</f>
        <v>2.851995772762987</v>
      </c>
      <c r="BH12" s="27"/>
      <c r="BI12" s="27"/>
    </row>
    <row r="13" spans="1:61" x14ac:dyDescent="0.2">
      <c r="A13" s="13"/>
      <c r="B13" s="13"/>
      <c r="C13" s="29"/>
      <c r="D13">
        <v>0.20860000000000001</v>
      </c>
      <c r="E13">
        <v>5.2699999999999997E-2</v>
      </c>
      <c r="G13">
        <f>10^(2-D13+F12)</f>
        <v>69.273425991467434</v>
      </c>
      <c r="H13" s="27"/>
      <c r="I13" s="27"/>
      <c r="L13">
        <v>0.17799999999999999</v>
      </c>
      <c r="M13">
        <v>5.2699999999999997E-2</v>
      </c>
      <c r="O13">
        <f t="shared" ref="O13:O14" si="53">10^(2-L13+0.049167)</f>
        <v>74.330490725692314</v>
      </c>
      <c r="P13" s="27"/>
      <c r="Q13" s="27"/>
      <c r="S13">
        <v>0.1321</v>
      </c>
      <c r="T13">
        <v>5.3100000000000001E-2</v>
      </c>
      <c r="V13">
        <f>10^(2-S13+U12)</f>
        <v>82.420137237850312</v>
      </c>
      <c r="W13" s="27"/>
      <c r="X13" s="27"/>
      <c r="Z13">
        <v>0.1124</v>
      </c>
      <c r="AA13">
        <v>5.2200000000000003E-2</v>
      </c>
      <c r="AC13">
        <f>10^(2-Z13+AB12)</f>
        <v>86.158871106614299</v>
      </c>
      <c r="AD13" s="27"/>
      <c r="AE13" s="27"/>
      <c r="AG13">
        <v>8.9200000000000002E-2</v>
      </c>
      <c r="AH13">
        <v>5.5800000000000002E-2</v>
      </c>
      <c r="AJ13">
        <f>10^(2-AG13+AI12)</f>
        <v>91.439392769138919</v>
      </c>
      <c r="AK13" s="27"/>
      <c r="AL13" s="27"/>
      <c r="AN13">
        <v>8.5599999999999996E-2</v>
      </c>
      <c r="AO13">
        <v>5.5800000000000002E-2</v>
      </c>
      <c r="AQ13">
        <f>10^(2-AN13+AP12)</f>
        <v>92.200512124412569</v>
      </c>
      <c r="AR13" s="27"/>
      <c r="AS13" s="27"/>
      <c r="AU13">
        <v>9.74E-2</v>
      </c>
      <c r="AV13">
        <v>4.7300000000000002E-2</v>
      </c>
      <c r="AX13">
        <f>10^(2-AU13+AW12)</f>
        <v>89.584594729803129</v>
      </c>
      <c r="AY13" s="27"/>
      <c r="AZ13" s="27"/>
      <c r="BH13" s="27"/>
      <c r="BI13" s="27"/>
    </row>
    <row r="14" spans="1:61" x14ac:dyDescent="0.2">
      <c r="A14" s="13"/>
      <c r="B14" s="13"/>
      <c r="C14" s="29"/>
      <c r="D14">
        <v>0.185</v>
      </c>
      <c r="E14">
        <v>4.9399999999999999E-2</v>
      </c>
      <c r="G14">
        <f>10^(2-D14+F12)</f>
        <v>73.141972232196295</v>
      </c>
      <c r="H14" s="27"/>
      <c r="I14" s="27"/>
      <c r="L14">
        <v>0.1656</v>
      </c>
      <c r="M14">
        <v>4.9399999999999999E-2</v>
      </c>
      <c r="O14">
        <f t="shared" si="53"/>
        <v>76.483367267679085</v>
      </c>
      <c r="P14" s="27"/>
      <c r="Q14" s="27"/>
      <c r="S14">
        <v>0.1235</v>
      </c>
      <c r="T14">
        <v>4.87E-2</v>
      </c>
      <c r="V14">
        <f>10^(2-S14+U12)</f>
        <v>84.068506733806359</v>
      </c>
      <c r="W14" s="27"/>
      <c r="X14" s="27"/>
      <c r="Z14">
        <v>0.1174</v>
      </c>
      <c r="AA14">
        <v>4.9000000000000002E-2</v>
      </c>
      <c r="AC14">
        <f>10^(2-Z14+AB12)</f>
        <v>85.17261866459188</v>
      </c>
      <c r="AD14" s="27"/>
      <c r="AE14" s="27"/>
      <c r="AG14">
        <v>9.5200000000000007E-2</v>
      </c>
      <c r="AH14">
        <v>5.11E-2</v>
      </c>
      <c r="AJ14">
        <f t="shared" ref="AJ14" si="54">10^(2-AG14+AI12)</f>
        <v>90.18479726677657</v>
      </c>
      <c r="AK14" s="27"/>
      <c r="AL14" s="27"/>
      <c r="AN14">
        <v>9.01E-2</v>
      </c>
      <c r="AO14">
        <v>5.11E-2</v>
      </c>
      <c r="AQ14">
        <f t="shared" ref="AQ14" si="55">10^(2-AN14+AP12)</f>
        <v>91.250096694095646</v>
      </c>
      <c r="AR14" s="27"/>
      <c r="AS14" s="27"/>
      <c r="AU14">
        <v>0.1124</v>
      </c>
      <c r="AV14">
        <v>5.9400000000000001E-2</v>
      </c>
      <c r="AX14">
        <f t="shared" ref="AX14" si="56">10^(2-AU14+AW12)</f>
        <v>86.543276482672525</v>
      </c>
      <c r="AY14" s="27"/>
      <c r="AZ14" s="27"/>
      <c r="BH14" s="27"/>
      <c r="BI14" s="27"/>
    </row>
    <row r="15" spans="1:61" x14ac:dyDescent="0.2">
      <c r="A15" s="13"/>
      <c r="B15" s="13"/>
      <c r="C15" s="29" t="s">
        <v>152</v>
      </c>
      <c r="D15">
        <v>0.1696</v>
      </c>
      <c r="E15">
        <v>4.41E-2</v>
      </c>
      <c r="F15">
        <f t="shared" ref="F15" si="57">AVERAGE(E15:E17)</f>
        <v>5.0333333333333334E-2</v>
      </c>
      <c r="G15">
        <f t="shared" ref="G15" si="58">10^(2-D15+F15)</f>
        <v>75.985956265446816</v>
      </c>
      <c r="H15" s="27">
        <f>AVERAGE(G15:G17)</f>
        <v>72.901794976528691</v>
      </c>
      <c r="I15" s="27">
        <f>STDEV(G15:G17)</f>
        <v>3.1530804269059676</v>
      </c>
      <c r="L15">
        <v>0.18049999999999999</v>
      </c>
      <c r="M15">
        <v>4.4999999999999998E-2</v>
      </c>
      <c r="N15">
        <f t="shared" ref="N15" si="59">AVERAGE(M15:M17)</f>
        <v>5.1533333333333327E-2</v>
      </c>
      <c r="O15">
        <f>10^(2-L15+0.051533)</f>
        <v>74.307559857985993</v>
      </c>
      <c r="P15" s="27">
        <f>AVERAGE(O15:O17)</f>
        <v>75.174828014205318</v>
      </c>
      <c r="Q15" s="27">
        <f>STDEV(O15:O17)</f>
        <v>1.2444851092608193</v>
      </c>
      <c r="S15">
        <v>0.14729999999999999</v>
      </c>
      <c r="T15">
        <v>4.4999999999999998E-2</v>
      </c>
      <c r="U15">
        <f t="shared" ref="U15" si="60">AVERAGE(T15:T17)</f>
        <v>5.1533333333333327E-2</v>
      </c>
      <c r="V15">
        <f>10^(2-S15+U15)</f>
        <v>80.210889657105568</v>
      </c>
      <c r="W15" s="27">
        <f t="shared" ref="W15" si="61">AVERAGE(V15:V17)</f>
        <v>82.263872151868284</v>
      </c>
      <c r="X15" s="27">
        <f t="shared" ref="X15" si="62">STDEV(V15:V17)</f>
        <v>1.8777639085518518</v>
      </c>
      <c r="Z15">
        <v>0.12570000000000001</v>
      </c>
      <c r="AA15">
        <v>4.4999999999999998E-2</v>
      </c>
      <c r="AB15">
        <f t="shared" ref="AB15" si="63">AVERAGE(AA15:AA17)</f>
        <v>5.1533333333333327E-2</v>
      </c>
      <c r="AC15">
        <f>10^(2-Z15+AB15)</f>
        <v>84.301117818376866</v>
      </c>
      <c r="AD15" s="27">
        <f t="shared" ref="AD15" si="64">AVERAGE(AC15:AC17)</f>
        <v>85.433625554666776</v>
      </c>
      <c r="AE15" s="27">
        <f t="shared" ref="AE15" si="65">STDEV(AC15:AC17)</f>
        <v>1.2066841872857297</v>
      </c>
      <c r="AG15">
        <v>0.1012</v>
      </c>
      <c r="AH15">
        <v>4.82E-2</v>
      </c>
      <c r="AI15">
        <f t="shared" ref="AI15" si="66">AVERAGE(AH15:AH17)</f>
        <v>5.6766666666666667E-2</v>
      </c>
      <c r="AJ15">
        <f>10^(2-AG15+AI15)</f>
        <v>90.274827381654447</v>
      </c>
      <c r="AK15" s="27">
        <f t="shared" ref="AK15" si="67">AVERAGE(AJ15:AJ17)</f>
        <v>90.255626945933216</v>
      </c>
      <c r="AL15" s="27">
        <f t="shared" ref="AL15" si="68">STDEV(AJ15:AJ17)</f>
        <v>0.65476703480868503</v>
      </c>
      <c r="AN15">
        <v>8.4500000000000006E-2</v>
      </c>
      <c r="AO15">
        <v>4.4200000000000003E-2</v>
      </c>
      <c r="AP15">
        <f t="shared" ref="AP15" si="69">AVERAGE(AO15:AO17)</f>
        <v>5.1300000000000005E-2</v>
      </c>
      <c r="AQ15">
        <f>10^(2-AN15+AP15)</f>
        <v>92.640310073639952</v>
      </c>
      <c r="AR15" s="27">
        <f t="shared" ref="AR15" si="70">AVERAGE(AQ15:AQ17)</f>
        <v>92.282111534278286</v>
      </c>
      <c r="AS15" s="27">
        <f t="shared" ref="AS15" si="71">STDEV(AQ15:AQ17)</f>
        <v>1.0135449342510137</v>
      </c>
      <c r="AU15">
        <v>9.2499999999999999E-2</v>
      </c>
      <c r="AV15">
        <v>4.9799999999999997E-2</v>
      </c>
      <c r="AW15">
        <f t="shared" ref="AW15" si="72">AVERAGE(AV15:AV17)</f>
        <v>4.7799999999999988E-2</v>
      </c>
      <c r="AX15">
        <f>10^(2-AU15+AW15)</f>
        <v>90.219413603573614</v>
      </c>
      <c r="AY15" s="27">
        <f>AVERAGE(AX15:AX17)</f>
        <v>90.438369311682138</v>
      </c>
      <c r="AZ15" s="27">
        <f>STDEV(AX15:AX17)</f>
        <v>2.2073401976924401</v>
      </c>
      <c r="BH15" s="27"/>
      <c r="BI15" s="27"/>
    </row>
    <row r="16" spans="1:61" x14ac:dyDescent="0.2">
      <c r="A16" s="13"/>
      <c r="B16" s="13"/>
      <c r="C16" s="29"/>
      <c r="D16">
        <v>0.2072</v>
      </c>
      <c r="E16">
        <v>5.5800000000000002E-2</v>
      </c>
      <c r="G16">
        <f>10^(2-D16+F15)</f>
        <v>69.684041918830189</v>
      </c>
      <c r="H16" s="27"/>
      <c r="I16" s="27"/>
      <c r="L16">
        <v>0.1787</v>
      </c>
      <c r="M16">
        <v>5.74E-2</v>
      </c>
      <c r="O16">
        <f t="shared" ref="O16:O17" si="73">10^(2-L16+0.051533)</f>
        <v>74.616178037178628</v>
      </c>
      <c r="P16" s="27"/>
      <c r="Q16" s="27"/>
      <c r="S16">
        <v>0.1341</v>
      </c>
      <c r="T16">
        <v>5.74E-2</v>
      </c>
      <c r="V16">
        <f>10^(2-S16+U15)</f>
        <v>82.686257073005436</v>
      </c>
      <c r="W16" s="27"/>
      <c r="X16" s="27"/>
      <c r="Z16">
        <v>0.1135</v>
      </c>
      <c r="AA16">
        <v>5.74E-2</v>
      </c>
      <c r="AC16">
        <f>10^(2-Z16+AB15)</f>
        <v>86.702842009496152</v>
      </c>
      <c r="AD16" s="27"/>
      <c r="AE16" s="27"/>
      <c r="AG16">
        <v>9.8199999999999996E-2</v>
      </c>
      <c r="AH16">
        <v>6.3700000000000007E-2</v>
      </c>
      <c r="AJ16">
        <f>10^(2-AG16+AI15)</f>
        <v>90.900582590717818</v>
      </c>
      <c r="AK16" s="27"/>
      <c r="AL16" s="27"/>
      <c r="AN16">
        <v>9.1600000000000001E-2</v>
      </c>
      <c r="AO16">
        <v>5.7200000000000001E-2</v>
      </c>
      <c r="AQ16">
        <f>10^(2-AN16+AP15)</f>
        <v>91.1381062129296</v>
      </c>
      <c r="AR16" s="27"/>
      <c r="AS16" s="27"/>
      <c r="AU16">
        <v>0.1016</v>
      </c>
      <c r="AV16">
        <v>5.0099999999999999E-2</v>
      </c>
      <c r="AX16">
        <f>10^(2-AU16+AW15)</f>
        <v>88.348666739585795</v>
      </c>
      <c r="AY16" s="27"/>
      <c r="AZ16" s="27"/>
      <c r="BH16" s="27"/>
      <c r="BI16" s="27"/>
    </row>
    <row r="17" spans="1:61" x14ac:dyDescent="0.2">
      <c r="A17" s="13"/>
      <c r="B17" s="13"/>
      <c r="C17" s="29"/>
      <c r="D17">
        <v>0.18679999999999999</v>
      </c>
      <c r="E17">
        <v>5.11E-2</v>
      </c>
      <c r="G17">
        <f>10^(2-D17+F15)</f>
        <v>73.035386745309069</v>
      </c>
      <c r="H17" s="27"/>
      <c r="I17" s="27"/>
      <c r="L17">
        <v>0.1673</v>
      </c>
      <c r="M17">
        <v>5.2200000000000003E-2</v>
      </c>
      <c r="O17">
        <f t="shared" si="73"/>
        <v>76.600746147451346</v>
      </c>
      <c r="P17" s="27"/>
      <c r="Q17" s="27"/>
      <c r="S17">
        <v>0.1278</v>
      </c>
      <c r="T17">
        <v>5.2200000000000003E-2</v>
      </c>
      <c r="V17">
        <f>10^(2-S17+U15)</f>
        <v>83.894469725493877</v>
      </c>
      <c r="W17" s="27"/>
      <c r="X17" s="27"/>
      <c r="Z17">
        <v>0.1206</v>
      </c>
      <c r="AA17">
        <v>5.2200000000000003E-2</v>
      </c>
      <c r="AC17">
        <f>10^(2-Z17+AB15)</f>
        <v>85.296916836127323</v>
      </c>
      <c r="AD17" s="27"/>
      <c r="AE17" s="27"/>
      <c r="AG17">
        <v>0.1045</v>
      </c>
      <c r="AH17">
        <v>5.8400000000000001E-2</v>
      </c>
      <c r="AJ17">
        <f t="shared" ref="AJ17" si="74">10^(2-AG17+AI15)</f>
        <v>89.591470865427354</v>
      </c>
      <c r="AK17" s="27"/>
      <c r="AL17" s="27"/>
      <c r="AN17">
        <v>8.2500000000000004E-2</v>
      </c>
      <c r="AO17">
        <v>5.2499999999999998E-2</v>
      </c>
      <c r="AQ17">
        <f t="shared" ref="AQ17" si="75">10^(2-AN17+AP15)</f>
        <v>93.067918316265335</v>
      </c>
      <c r="AR17" s="27"/>
      <c r="AS17" s="27"/>
      <c r="AU17">
        <v>8.0500000000000002E-2</v>
      </c>
      <c r="AV17">
        <v>4.3499999999999997E-2</v>
      </c>
      <c r="AX17">
        <f t="shared" ref="AX17" si="76">10^(2-AU17+AW15)</f>
        <v>92.74702759188699</v>
      </c>
      <c r="AY17" s="27"/>
      <c r="AZ17" s="27"/>
      <c r="BH17" s="27"/>
      <c r="BI17" s="27"/>
    </row>
    <row r="18" spans="1:61" x14ac:dyDescent="0.2">
      <c r="A18" s="13"/>
      <c r="B18" s="13"/>
      <c r="C18" s="29" t="s">
        <v>163</v>
      </c>
      <c r="D18">
        <v>0.1694</v>
      </c>
      <c r="E18">
        <v>4.4999999999999998E-2</v>
      </c>
      <c r="F18">
        <f t="shared" ref="F18" si="77">AVERAGE(E18:E20)</f>
        <v>5.1533333333333327E-2</v>
      </c>
      <c r="G18">
        <f t="shared" ref="G18" si="78">10^(2-D18+F18)</f>
        <v>76.231301284675737</v>
      </c>
      <c r="H18" s="27">
        <f>AVERAGE(G18:G20)</f>
        <v>73.000661839022328</v>
      </c>
      <c r="I18" s="27">
        <f>STDEV(G18:G20)</f>
        <v>3.282840657663213</v>
      </c>
      <c r="L18">
        <v>0.17810000000000001</v>
      </c>
      <c r="M18">
        <v>4.41E-2</v>
      </c>
      <c r="N18">
        <f t="shared" ref="N18" si="79">AVERAGE(M18:M20)</f>
        <v>5.0333333333333334E-2</v>
      </c>
      <c r="O18">
        <f>10^(2-L18+0.050333)</f>
        <v>74.51316315417732</v>
      </c>
      <c r="P18" s="27">
        <f>AVERAGE(O18:O20)</f>
        <v>75.248793449704763</v>
      </c>
      <c r="Q18" s="27">
        <f>STDEV(O18:O20)</f>
        <v>1.1428988153192472</v>
      </c>
      <c r="S18">
        <v>0.1424</v>
      </c>
      <c r="T18">
        <v>4.19E-2</v>
      </c>
      <c r="U18">
        <f t="shared" ref="U18" si="80">AVERAGE(T18:T20)</f>
        <v>4.7699999999999999E-2</v>
      </c>
      <c r="V18">
        <f>10^(2-S18+U18)</f>
        <v>80.408137012061431</v>
      </c>
      <c r="W18" s="27">
        <f t="shared" ref="W18" si="81">AVERAGE(V18:V20)</f>
        <v>82.306632975377966</v>
      </c>
      <c r="X18" s="27">
        <f t="shared" ref="X18" si="82">STDEV(V18:V20)</f>
        <v>1.7831089772826192</v>
      </c>
      <c r="Z18">
        <v>0.1454</v>
      </c>
      <c r="AA18">
        <v>5.5399999999999998E-2</v>
      </c>
      <c r="AB18">
        <f t="shared" ref="AB18" si="83">AVERAGE(AA18:AA20)</f>
        <v>6.533333333333334E-2</v>
      </c>
      <c r="AC18">
        <f>10^(2-Z18+AB18)</f>
        <v>83.163610044465813</v>
      </c>
      <c r="AD18" s="27">
        <f>AVERAGE(AC18:AC20)</f>
        <v>85.844370324185945</v>
      </c>
      <c r="AE18" s="27">
        <f>STDEV(AC18:AC20)</f>
        <v>2.375232721052992</v>
      </c>
      <c r="AG18">
        <v>9.1399999999999995E-2</v>
      </c>
      <c r="AH18">
        <v>4.4999999999999998E-2</v>
      </c>
      <c r="AI18">
        <f t="shared" ref="AI18" si="84">AVERAGE(AH18:AH20)</f>
        <v>5.1533333333333327E-2</v>
      </c>
      <c r="AJ18">
        <f>10^(2-AG18+AI18)</f>
        <v>91.229088001665431</v>
      </c>
      <c r="AK18" s="27">
        <f t="shared" ref="AK18" si="85">AVERAGE(AJ18:AJ20)</f>
        <v>90.610874698478895</v>
      </c>
      <c r="AL18" s="27">
        <f t="shared" ref="AL18" si="86">STDEV(AJ18:AJ20)</f>
        <v>0.87852909588384742</v>
      </c>
      <c r="AN18">
        <v>8.2500000000000004E-2</v>
      </c>
      <c r="AO18">
        <v>4.19E-2</v>
      </c>
      <c r="AP18">
        <f t="shared" ref="AP18" si="87">AVERAGE(AO18:AO20)</f>
        <v>4.7699999999999999E-2</v>
      </c>
      <c r="AQ18">
        <f>10^(2-AN18+AP18)</f>
        <v>92.299638484045474</v>
      </c>
      <c r="AR18" s="27">
        <f t="shared" ref="AR18" si="88">AVERAGE(AQ18:AQ20)</f>
        <v>92.51312460656159</v>
      </c>
      <c r="AS18" s="27">
        <f t="shared" ref="AS18" si="89">STDEV(AQ18:AQ20)</f>
        <v>0.44538771841196428</v>
      </c>
      <c r="AU18">
        <v>9.8900000000000002E-2</v>
      </c>
      <c r="AV18">
        <v>5.4800000000000001E-2</v>
      </c>
      <c r="AW18">
        <f t="shared" ref="AW18" si="90">AVERAGE(AV18:AV20)</f>
        <v>5.9766666666666662E-2</v>
      </c>
      <c r="AX18">
        <f>10^(2-AU18+AW18)</f>
        <v>91.383264140974006</v>
      </c>
      <c r="AY18" s="27">
        <f>AVERAGE(AX18:AX20)</f>
        <v>91.407121888916251</v>
      </c>
      <c r="AZ18" s="27">
        <f>STDEV(AX18:AX20)</f>
        <v>1.641854609563308</v>
      </c>
      <c r="BH18" s="27"/>
      <c r="BI18" s="27"/>
    </row>
    <row r="19" spans="1:61" x14ac:dyDescent="0.2">
      <c r="A19" s="13"/>
      <c r="B19" s="13"/>
      <c r="C19" s="29"/>
      <c r="D19">
        <v>0.20849999999999999</v>
      </c>
      <c r="E19">
        <v>5.74E-2</v>
      </c>
      <c r="G19">
        <f>10^(2-D19+F18)</f>
        <v>69.667998422362672</v>
      </c>
      <c r="H19" s="27"/>
      <c r="I19" s="27"/>
      <c r="L19">
        <v>0.1772</v>
      </c>
      <c r="M19">
        <v>5.5800000000000002E-2</v>
      </c>
      <c r="O19">
        <f t="shared" ref="O19:O20" si="91">10^(2-L19+0.050333)</f>
        <v>74.667738873383669</v>
      </c>
      <c r="P19" s="27"/>
      <c r="Q19" s="27"/>
      <c r="S19">
        <v>0.13089999999999999</v>
      </c>
      <c r="T19">
        <v>5.2200000000000003E-2</v>
      </c>
      <c r="V19">
        <f>10^(2-S19+U18)</f>
        <v>82.56576326213272</v>
      </c>
      <c r="W19" s="27"/>
      <c r="X19" s="27"/>
      <c r="Z19">
        <v>0.12239999999999999</v>
      </c>
      <c r="AA19">
        <v>7.2700000000000001E-2</v>
      </c>
      <c r="AC19">
        <f>10^(2-Z19+AB18)</f>
        <v>87.686620687477244</v>
      </c>
      <c r="AD19" s="27"/>
      <c r="AE19" s="27"/>
      <c r="AG19">
        <v>9.9199999999999997E-2</v>
      </c>
      <c r="AH19">
        <v>5.74E-2</v>
      </c>
      <c r="AJ19">
        <f>10^(2-AG19+AI18)</f>
        <v>89.605224720066062</v>
      </c>
      <c r="AK19" s="27"/>
      <c r="AL19" s="27"/>
      <c r="AN19">
        <v>8.2900000000000001E-2</v>
      </c>
      <c r="AO19">
        <v>5.2200000000000003E-2</v>
      </c>
      <c r="AQ19">
        <f>10^(2-AN19+AP18)</f>
        <v>92.214666512426476</v>
      </c>
      <c r="AR19" s="27"/>
      <c r="AS19" s="27"/>
      <c r="AU19">
        <v>9.0999999999999998E-2</v>
      </c>
      <c r="AV19">
        <v>6.3299999999999995E-2</v>
      </c>
      <c r="AX19">
        <f>10^(2-AU19+AW18)</f>
        <v>93.060775363678161</v>
      </c>
      <c r="AY19" s="27"/>
      <c r="AZ19" s="27"/>
      <c r="BH19" s="27"/>
      <c r="BI19" s="27"/>
    </row>
    <row r="20" spans="1:61" x14ac:dyDescent="0.2">
      <c r="A20" s="13"/>
      <c r="B20" s="13"/>
      <c r="C20" s="29"/>
      <c r="D20">
        <v>0.18759999999999999</v>
      </c>
      <c r="E20">
        <v>5.2200000000000003E-2</v>
      </c>
      <c r="G20">
        <f>10^(2-D20+F18)</f>
        <v>73.102685810028603</v>
      </c>
      <c r="H20" s="27"/>
      <c r="I20" s="27"/>
      <c r="L20">
        <v>0.1663</v>
      </c>
      <c r="M20">
        <v>5.11E-2</v>
      </c>
      <c r="O20">
        <f t="shared" si="91"/>
        <v>76.5654783215533</v>
      </c>
      <c r="P20" s="27"/>
      <c r="Q20" s="27"/>
      <c r="S20">
        <v>0.1237</v>
      </c>
      <c r="T20">
        <v>4.9000000000000002E-2</v>
      </c>
      <c r="V20">
        <f>10^(2-S20+U18)</f>
        <v>83.945998651939775</v>
      </c>
      <c r="W20" s="27"/>
      <c r="X20" s="27"/>
      <c r="Z20">
        <v>0.12740000000000001</v>
      </c>
      <c r="AA20">
        <v>6.7900000000000002E-2</v>
      </c>
      <c r="AC20">
        <f>10^(2-Z20+AB18)</f>
        <v>86.682880240614793</v>
      </c>
      <c r="AD20" s="27"/>
      <c r="AE20" s="27"/>
      <c r="AG20">
        <v>9.2499999999999999E-2</v>
      </c>
      <c r="AH20">
        <v>5.2200000000000003E-2</v>
      </c>
      <c r="AJ20">
        <f>10^(2-AG20+AI18)</f>
        <v>90.998311373705235</v>
      </c>
      <c r="AK20" s="27"/>
      <c r="AL20" s="27"/>
      <c r="AN20">
        <v>7.9100000000000004E-2</v>
      </c>
      <c r="AO20">
        <v>4.9000000000000002E-2</v>
      </c>
      <c r="AQ20">
        <f t="shared" ref="AQ20" si="92">10^(2-AN20+AP18)</f>
        <v>93.025068823212877</v>
      </c>
      <c r="AR20" s="27"/>
      <c r="AS20" s="27"/>
      <c r="AU20">
        <v>0.1066</v>
      </c>
      <c r="AV20">
        <v>6.1199999999999997E-2</v>
      </c>
      <c r="AX20">
        <f t="shared" ref="AX20" si="93">10^(2-AU20+AW18)</f>
        <v>89.777326162096614</v>
      </c>
      <c r="AY20" s="27"/>
      <c r="AZ20" s="27"/>
      <c r="BH20" s="27"/>
      <c r="BI20" s="27"/>
    </row>
    <row r="21" spans="1:61" x14ac:dyDescent="0.2">
      <c r="A21" s="13"/>
      <c r="B21" s="13"/>
      <c r="C21" s="29" t="s">
        <v>164</v>
      </c>
      <c r="D21">
        <v>0.16880000000000001</v>
      </c>
      <c r="E21">
        <v>4.4200000000000003E-2</v>
      </c>
      <c r="F21">
        <f t="shared" ref="F21" si="94">AVERAGE(E21:E23)</f>
        <v>5.1300000000000005E-2</v>
      </c>
      <c r="G21">
        <f t="shared" ref="G21" si="95">10^(2-D21+F21)</f>
        <v>76.295689116153284</v>
      </c>
      <c r="H21" s="27">
        <f>AVERAGE(G21:G23)</f>
        <v>73.164226628255307</v>
      </c>
      <c r="I21" s="27">
        <f>STDEV(G21:G23)</f>
        <v>3.1315647262302222</v>
      </c>
      <c r="L21">
        <v>0.17549999999999999</v>
      </c>
      <c r="M21">
        <v>4.4200000000000003E-2</v>
      </c>
      <c r="N21">
        <f t="shared" ref="N21" si="96">AVERAGE(M21:M23)</f>
        <v>5.1300000000000005E-2</v>
      </c>
      <c r="O21">
        <f>10^(2-L21+0.0513)</f>
        <v>75.127683857226884</v>
      </c>
      <c r="P21" s="27">
        <f>AVERAGE(O21:O23)</f>
        <v>75.694899527294425</v>
      </c>
      <c r="Q21" s="27">
        <f>STDEV(O21:O23)</f>
        <v>1.1509601719115121</v>
      </c>
      <c r="S21">
        <v>0.1522</v>
      </c>
      <c r="T21">
        <v>4.82E-2</v>
      </c>
      <c r="U21">
        <f t="shared" ref="U21" si="97">AVERAGE(T21:T23)</f>
        <v>5.6766666666666667E-2</v>
      </c>
      <c r="V21">
        <f>10^(2-S21+U21)</f>
        <v>80.272477422200453</v>
      </c>
      <c r="W21" s="27">
        <f t="shared" ref="W21" si="98">AVERAGE(V21:V23)</f>
        <v>82.601941798071735</v>
      </c>
      <c r="X21" s="27">
        <f t="shared" ref="X21" si="99">STDEV(V21:V23)</f>
        <v>2.0539259286083222</v>
      </c>
      <c r="Z21">
        <v>0.13439999999999999</v>
      </c>
      <c r="AA21">
        <v>4.82E-2</v>
      </c>
      <c r="AB21">
        <f t="shared" ref="AB21" si="100">AVERAGE(AA21:AA23)</f>
        <v>5.6766666666666667E-2</v>
      </c>
      <c r="AC21">
        <f>10^(2-Z21+AB21)</f>
        <v>83.630880004807864</v>
      </c>
      <c r="AD21" s="27">
        <f t="shared" ref="AD21" si="101">AVERAGE(AC21:AC23)</f>
        <v>86.051414313461279</v>
      </c>
      <c r="AE21" s="27">
        <f t="shared" ref="AE21" si="102">STDEV(AC21:AC23)</f>
        <v>2.1532688119215195</v>
      </c>
      <c r="AG21">
        <v>9.0499999999999997E-2</v>
      </c>
      <c r="AH21">
        <v>4.2599999999999999E-2</v>
      </c>
      <c r="AI21">
        <f t="shared" ref="AI21" si="103">AVERAGE(AH21:AH23)</f>
        <v>4.8133333333333334E-2</v>
      </c>
      <c r="AJ21">
        <f>10^(2-AG21+AI21)</f>
        <v>90.705439783196582</v>
      </c>
      <c r="AK21" s="27">
        <f t="shared" ref="AK21" si="104">AVERAGE(AJ21:AJ23)</f>
        <v>91.090450033237417</v>
      </c>
      <c r="AL21" s="27">
        <f t="shared" ref="AL21" si="105">STDEV(AJ21:AJ23)</f>
        <v>0.59594090115808629</v>
      </c>
      <c r="AN21">
        <v>8.9700000000000002E-2</v>
      </c>
      <c r="AO21">
        <v>4.82E-2</v>
      </c>
      <c r="AP21">
        <f t="shared" ref="AP21" si="106">AVERAGE(AO21:AO23)</f>
        <v>5.6766666666666667E-2</v>
      </c>
      <c r="AQ21">
        <f>10^(2-AN21+AP21)</f>
        <v>92.697210793548393</v>
      </c>
      <c r="AR21" s="27">
        <f t="shared" ref="AR21" si="107">AVERAGE(AQ21:AQ23)</f>
        <v>92.652112765899346</v>
      </c>
      <c r="AS21" s="27">
        <f t="shared" ref="AS21" si="108">STDEV(AQ21:AQ23)</f>
        <v>1.1416983779139667</v>
      </c>
      <c r="AU21">
        <v>8.7999999999999995E-2</v>
      </c>
      <c r="AV21">
        <v>4.7800000000000002E-2</v>
      </c>
      <c r="AW21">
        <f t="shared" ref="AW21" si="109">AVERAGE(AV21:AV23)</f>
        <v>5.7933333333333337E-2</v>
      </c>
      <c r="AX21">
        <f>10^(2-AU21+AW21)</f>
        <v>93.311105196262815</v>
      </c>
      <c r="AY21" s="27">
        <f>AVERAGE(AX21:AX23)</f>
        <v>92.006341687210451</v>
      </c>
      <c r="AZ21" s="27">
        <f>STDEV(AX21:AX23)</f>
        <v>1.4835217279050659</v>
      </c>
      <c r="BH21" s="27"/>
      <c r="BI21" s="27"/>
    </row>
    <row r="22" spans="1:61" x14ac:dyDescent="0.2">
      <c r="A22" s="13"/>
      <c r="B22" s="13"/>
      <c r="C22" s="29"/>
      <c r="D22">
        <v>0.20599999999999999</v>
      </c>
      <c r="E22">
        <v>5.7200000000000001E-2</v>
      </c>
      <c r="G22">
        <f>10^(2-D22+F21)</f>
        <v>70.032559673705393</v>
      </c>
      <c r="H22" s="27"/>
      <c r="I22" s="27"/>
      <c r="L22">
        <v>0.17660000000000001</v>
      </c>
      <c r="M22">
        <v>5.7200000000000001E-2</v>
      </c>
      <c r="O22">
        <f t="shared" ref="O22:O23" si="110">10^(2-L22+0.0513)</f>
        <v>74.937637963676792</v>
      </c>
      <c r="P22" s="27"/>
      <c r="Q22" s="27"/>
      <c r="S22">
        <v>0.13569999999999999</v>
      </c>
      <c r="T22">
        <v>6.3700000000000007E-2</v>
      </c>
      <c r="V22">
        <f>10^(2-S22+U21)</f>
        <v>83.380916923376631</v>
      </c>
      <c r="W22" s="27"/>
      <c r="X22" s="27"/>
      <c r="Z22">
        <v>0.1135</v>
      </c>
      <c r="AA22">
        <v>6.3700000000000007E-2</v>
      </c>
      <c r="AC22">
        <f>10^(2-Z22+AB21)</f>
        <v>87.753948490721385</v>
      </c>
      <c r="AD22" s="27"/>
      <c r="AE22" s="27"/>
      <c r="AG22">
        <v>9.01E-2</v>
      </c>
      <c r="AH22">
        <v>5.3100000000000001E-2</v>
      </c>
      <c r="AJ22">
        <f>10^(2-AG22+AI21)</f>
        <v>90.789021065290228</v>
      </c>
      <c r="AK22" s="27"/>
      <c r="AL22" s="27"/>
      <c r="AN22">
        <v>9.5399999999999999E-2</v>
      </c>
      <c r="AO22">
        <v>6.3700000000000007E-2</v>
      </c>
      <c r="AQ22">
        <f>10^(2-AN22+AP21)</f>
        <v>91.488533598197193</v>
      </c>
      <c r="AR22" s="27"/>
      <c r="AS22" s="27"/>
      <c r="AU22">
        <v>0.1018</v>
      </c>
      <c r="AV22">
        <v>5.8299999999999998E-2</v>
      </c>
      <c r="AX22">
        <f>10^(2-AU22+AW21)</f>
        <v>90.392694695483598</v>
      </c>
      <c r="AY22" s="27"/>
      <c r="AZ22" s="27"/>
      <c r="BH22" s="27"/>
      <c r="BI22" s="27"/>
    </row>
    <row r="23" spans="1:61" x14ac:dyDescent="0.2">
      <c r="A23" s="13"/>
      <c r="B23" s="13"/>
      <c r="C23" s="29"/>
      <c r="D23">
        <v>0.187</v>
      </c>
      <c r="E23">
        <v>5.2499999999999998E-2</v>
      </c>
      <c r="G23">
        <f>10^(2-D23+F21)</f>
        <v>73.164431094907258</v>
      </c>
      <c r="H23" s="27"/>
      <c r="I23" s="27"/>
      <c r="L23">
        <v>0.16470000000000001</v>
      </c>
      <c r="M23">
        <v>5.2499999999999998E-2</v>
      </c>
      <c r="O23">
        <f t="shared" si="110"/>
        <v>77.019376760979611</v>
      </c>
      <c r="P23" s="27"/>
      <c r="Q23" s="27"/>
      <c r="S23">
        <v>0.13170000000000001</v>
      </c>
      <c r="T23">
        <v>5.8400000000000001E-2</v>
      </c>
      <c r="V23">
        <f>10^(2-S23+U21)</f>
        <v>84.152431048638135</v>
      </c>
      <c r="W23" s="27"/>
      <c r="X23" s="27"/>
      <c r="Z23">
        <v>0.11840000000000001</v>
      </c>
      <c r="AA23">
        <v>5.8400000000000001E-2</v>
      </c>
      <c r="AC23">
        <f>10^(2-Z23+AB21)</f>
        <v>86.76941444485459</v>
      </c>
      <c r="AD23" s="27"/>
      <c r="AE23" s="27"/>
      <c r="AG23">
        <v>8.5400000000000004E-2</v>
      </c>
      <c r="AH23">
        <v>4.87E-2</v>
      </c>
      <c r="AJ23">
        <f t="shared" ref="AJ23" si="111">10^(2-AG23+AI21)</f>
        <v>91.776889251225441</v>
      </c>
      <c r="AK23" s="27"/>
      <c r="AL23" s="27"/>
      <c r="AN23">
        <v>8.4699999999999998E-2</v>
      </c>
      <c r="AO23">
        <v>5.8400000000000001E-2</v>
      </c>
      <c r="AQ23">
        <f t="shared" ref="AQ23" si="112">10^(2-AN23+AP21)</f>
        <v>93.770593905952452</v>
      </c>
      <c r="AR23" s="27"/>
      <c r="AS23" s="27"/>
      <c r="AU23">
        <v>9.2660000000000006E-2</v>
      </c>
      <c r="AV23">
        <v>6.7699999999999996E-2</v>
      </c>
      <c r="AX23">
        <f t="shared" ref="AX23" si="113">10^(2-AU23+AW21)</f>
        <v>92.315225169884911</v>
      </c>
      <c r="AY23" s="27"/>
      <c r="AZ23" s="27"/>
      <c r="BH23" s="27"/>
      <c r="BI23" s="27"/>
    </row>
    <row r="24" spans="1:61" x14ac:dyDescent="0.2">
      <c r="A24" s="13"/>
      <c r="B24" s="13"/>
      <c r="C24" s="29" t="s">
        <v>165</v>
      </c>
      <c r="D24">
        <v>0.1777</v>
      </c>
      <c r="E24">
        <v>5.5399999999999998E-2</v>
      </c>
      <c r="F24">
        <f t="shared" ref="F24" si="114">AVERAGE(E24:E26)</f>
        <v>6.533333333333334E-2</v>
      </c>
      <c r="G24">
        <f t="shared" ref="G24" si="115">10^(2-D24+F24)</f>
        <v>77.20285007135378</v>
      </c>
      <c r="H24" s="27">
        <f>AVERAGE(G24:G26)</f>
        <v>73.799691541668309</v>
      </c>
      <c r="I24" s="27">
        <f>STDEV(G24:G26)</f>
        <v>3.4712834374591823</v>
      </c>
      <c r="L24">
        <v>0.1741</v>
      </c>
      <c r="M24">
        <v>4.82E-2</v>
      </c>
      <c r="N24">
        <f t="shared" ref="N24" si="116">AVERAGE(M24:M26)</f>
        <v>5.6766666666666667E-2</v>
      </c>
      <c r="O24">
        <f>10^(2-L24+0.056767)</f>
        <v>76.325032869435518</v>
      </c>
      <c r="P24" s="27">
        <f>AVERAGE(O24:O26)</f>
        <v>76.603055951961309</v>
      </c>
      <c r="Q24" s="27">
        <f>STDEV(O24:O26)</f>
        <v>1.3642373481734504</v>
      </c>
      <c r="S24">
        <v>0.15579999999999999</v>
      </c>
      <c r="T24">
        <v>5.5399999999999998E-2</v>
      </c>
      <c r="U24">
        <f t="shared" ref="U24" si="117">AVERAGE(T24:T26)</f>
        <v>6.533333333333334E-2</v>
      </c>
      <c r="V24">
        <f>10^(2-S24+U24)</f>
        <v>81.195756659041507</v>
      </c>
      <c r="W24" s="27">
        <f>AVERAGE(V24:V26)</f>
        <v>83.156861820287716</v>
      </c>
      <c r="X24" s="27">
        <f>STDEV(V24:V26)</f>
        <v>1.7534126545782003</v>
      </c>
      <c r="Z24">
        <v>0.1061</v>
      </c>
      <c r="AA24">
        <v>4.2599999999999999E-2</v>
      </c>
      <c r="AB24">
        <f t="shared" ref="AB24" si="118">AVERAGE(AA24:AA26)</f>
        <v>4.8133333333333334E-2</v>
      </c>
      <c r="AC24">
        <f>10^(2-Z24+AB24)</f>
        <v>87.505093529134797</v>
      </c>
      <c r="AD24" s="27">
        <f t="shared" ref="AD24" si="119">AVERAGE(AC24:AC26)</f>
        <v>86.349196108149229</v>
      </c>
      <c r="AE24" s="27">
        <f t="shared" ref="AE24" si="120">STDEV(AC24:AC26)</f>
        <v>1.1342000218012127</v>
      </c>
      <c r="AG24">
        <v>8.4099999999999994E-2</v>
      </c>
      <c r="AH24">
        <v>4.19E-2</v>
      </c>
      <c r="AI24">
        <f t="shared" ref="AI24" si="121">AVERAGE(AH24:AH26)</f>
        <v>4.7699999999999999E-2</v>
      </c>
      <c r="AJ24">
        <f>10^(2-AG24+AI24)</f>
        <v>91.960219665861814</v>
      </c>
      <c r="AK24" s="27">
        <f t="shared" ref="AK24" si="122">AVERAGE(AJ24:AJ26)</f>
        <v>91.490448904055356</v>
      </c>
      <c r="AL24" s="27">
        <f t="shared" ref="AL24" si="123">STDEV(AJ24:AJ26)</f>
        <v>0.72396650621364333</v>
      </c>
      <c r="AN24">
        <v>8.3099999999999993E-2</v>
      </c>
      <c r="AO24">
        <v>4.4999999999999998E-2</v>
      </c>
      <c r="AP24">
        <f t="shared" ref="AP24" si="124">AVERAGE(AO24:AO26)</f>
        <v>5.1533333333333327E-2</v>
      </c>
      <c r="AQ24">
        <f>10^(2-AN24+AP24)</f>
        <v>92.989375983009879</v>
      </c>
      <c r="AR24" s="27">
        <f t="shared" ref="AR24" si="125">AVERAGE(AQ24:AQ26)</f>
        <v>92.711669257118999</v>
      </c>
      <c r="AS24" s="27">
        <f t="shared" ref="AS24" si="126">STDEV(AQ24:AQ26)</f>
        <v>0.25180677945000218</v>
      </c>
      <c r="AU24">
        <v>9.4500000000000001E-2</v>
      </c>
      <c r="AV24">
        <v>4.8800000000000003E-2</v>
      </c>
      <c r="AW24">
        <f t="shared" ref="AW24" si="127">AVERAGE(AV24:AV26)</f>
        <v>5.6766666666666667E-2</v>
      </c>
      <c r="AX24">
        <f>10^(2-AU24+AW24)</f>
        <v>91.678324304717236</v>
      </c>
      <c r="AY24" s="27">
        <f>AVERAGE(AX24:AX26)</f>
        <v>93.507456345914193</v>
      </c>
      <c r="AZ24" s="27">
        <f>STDEV(AX24:AX26)</f>
        <v>1.667800315464341</v>
      </c>
      <c r="BH24" s="27"/>
      <c r="BI24" s="27"/>
    </row>
    <row r="25" spans="1:61" x14ac:dyDescent="0.2">
      <c r="A25" s="13"/>
      <c r="B25" s="13"/>
      <c r="C25" s="29"/>
      <c r="D25">
        <v>0.21859999999999999</v>
      </c>
      <c r="E25">
        <v>7.2700000000000001E-2</v>
      </c>
      <c r="G25">
        <f>10^(2-D25+F24)</f>
        <v>70.264075003608312</v>
      </c>
      <c r="H25" s="27"/>
      <c r="I25" s="27"/>
      <c r="L25">
        <v>0.1794</v>
      </c>
      <c r="M25">
        <v>6.3700000000000007E-2</v>
      </c>
      <c r="O25">
        <f t="shared" ref="O25:O26" si="128">10^(2-L25+0.056767)</f>
        <v>75.399245495959306</v>
      </c>
      <c r="P25" s="27"/>
      <c r="Q25" s="27"/>
      <c r="S25">
        <v>0.1426</v>
      </c>
      <c r="T25">
        <v>7.2700000000000001E-2</v>
      </c>
      <c r="V25">
        <f>10^(2-S25+U24)</f>
        <v>83.701517799484449</v>
      </c>
      <c r="W25" s="27"/>
      <c r="X25" s="27"/>
      <c r="Z25">
        <v>0.11210000000000001</v>
      </c>
      <c r="AA25">
        <v>5.3100000000000001E-2</v>
      </c>
      <c r="AC25">
        <f>10^(2-Z25+AB24)</f>
        <v>86.304478636025976</v>
      </c>
      <c r="AD25" s="27"/>
      <c r="AE25" s="27"/>
      <c r="AG25">
        <v>8.4599999999999995E-2</v>
      </c>
      <c r="AH25">
        <v>5.2200000000000003E-2</v>
      </c>
      <c r="AJ25">
        <f>10^(2-AG25+AI24)</f>
        <v>91.854407472468651</v>
      </c>
      <c r="AK25" s="27"/>
      <c r="AL25" s="27"/>
      <c r="AN25">
        <v>8.5400000000000004E-2</v>
      </c>
      <c r="AO25">
        <v>5.74E-2</v>
      </c>
      <c r="AQ25">
        <f>10^(2-AN25+AP24)</f>
        <v>92.498211035262045</v>
      </c>
      <c r="AR25" s="27"/>
      <c r="AS25" s="27"/>
      <c r="AU25">
        <v>7.9299999999999995E-2</v>
      </c>
      <c r="AV25">
        <v>6.9800000000000001E-2</v>
      </c>
      <c r="AX25">
        <f>10^(2-AU25+AW24)</f>
        <v>94.943812433649768</v>
      </c>
      <c r="AY25" s="27"/>
      <c r="AZ25" s="27"/>
      <c r="BH25" s="27"/>
      <c r="BI25" s="27"/>
    </row>
    <row r="26" spans="1:61" x14ac:dyDescent="0.2">
      <c r="A26" s="13"/>
      <c r="B26" s="13"/>
      <c r="C26" s="29"/>
      <c r="D26">
        <v>0.19650000000000001</v>
      </c>
      <c r="E26">
        <v>6.7900000000000002E-2</v>
      </c>
      <c r="G26">
        <f>10^(2-D26+F24)</f>
        <v>73.932149550042809</v>
      </c>
      <c r="H26" s="27"/>
      <c r="I26" s="27"/>
      <c r="L26">
        <v>0.16420000000000001</v>
      </c>
      <c r="M26">
        <v>5.8400000000000001E-2</v>
      </c>
      <c r="O26">
        <f t="shared" si="128"/>
        <v>78.08488949048909</v>
      </c>
      <c r="P26" s="27"/>
      <c r="Q26" s="27"/>
      <c r="S26">
        <v>0.1381</v>
      </c>
      <c r="T26">
        <v>6.7900000000000002E-2</v>
      </c>
      <c r="V26">
        <f>10^(2-S26+U24)</f>
        <v>84.573311002337206</v>
      </c>
      <c r="W26" s="27"/>
      <c r="X26" s="27"/>
      <c r="Z26">
        <v>0.11749999999999999</v>
      </c>
      <c r="AA26">
        <v>4.87E-2</v>
      </c>
      <c r="AC26">
        <f>10^(2-Z26+AB24)</f>
        <v>85.238016159286957</v>
      </c>
      <c r="AD26" s="27"/>
      <c r="AE26" s="27"/>
      <c r="AG26">
        <v>9.0300000000000005E-2</v>
      </c>
      <c r="AH26">
        <v>4.9000000000000002E-2</v>
      </c>
      <c r="AJ26">
        <f t="shared" ref="AJ26" si="129">10^(2-AG26+AI24)</f>
        <v>90.656719573835588</v>
      </c>
      <c r="AK26" s="27"/>
      <c r="AL26" s="27"/>
      <c r="AN26">
        <v>8.4699999999999998E-2</v>
      </c>
      <c r="AO26">
        <v>5.2200000000000003E-2</v>
      </c>
      <c r="AQ26">
        <f>10^(2-AN26+AP24)</f>
        <v>92.647420753085058</v>
      </c>
      <c r="AR26" s="27"/>
      <c r="AS26" s="27"/>
      <c r="AU26">
        <v>8.4099999999999994E-2</v>
      </c>
      <c r="AV26">
        <v>5.1700000000000003E-2</v>
      </c>
      <c r="AX26">
        <f t="shared" ref="AX26" si="130">10^(2-AU26+AW24)</f>
        <v>93.900232299375602</v>
      </c>
      <c r="AY26" s="27"/>
      <c r="AZ26" s="27"/>
      <c r="BH26" s="27"/>
      <c r="BI26" s="27"/>
    </row>
    <row r="27" spans="1:61" x14ac:dyDescent="0.2">
      <c r="A27" s="13"/>
      <c r="B27" s="13"/>
      <c r="C27" s="29" t="s">
        <v>166</v>
      </c>
      <c r="D27">
        <v>0.16980000000000001</v>
      </c>
      <c r="E27">
        <v>4.82E-2</v>
      </c>
      <c r="F27">
        <f t="shared" ref="F27" si="131">AVERAGE(E27:E29)</f>
        <v>5.6766666666666667E-2</v>
      </c>
      <c r="G27">
        <f t="shared" ref="G27" si="132">10^(2-D27+F27)</f>
        <v>77.084430230720059</v>
      </c>
      <c r="H27" s="27">
        <f>AVERAGE(G27:G29)</f>
        <v>73.826421280369757</v>
      </c>
      <c r="I27" s="27">
        <f>STDEV(G27:G29)</f>
        <v>3.2373791726715142</v>
      </c>
      <c r="L27">
        <v>0.1774</v>
      </c>
      <c r="M27">
        <v>5.5399999999999998E-2</v>
      </c>
      <c r="N27">
        <f t="shared" ref="N27" si="133">AVERAGE(M27:M29)</f>
        <v>6.533333333333334E-2</v>
      </c>
      <c r="O27">
        <f>10^(2-L27+0.065333)</f>
        <v>77.256139038282285</v>
      </c>
      <c r="P27" s="27">
        <f>AVERAGE(O27:O29)</f>
        <v>77.292452360704132</v>
      </c>
      <c r="Q27" s="27">
        <f>STDEV(O27:O29)</f>
        <v>1.7089479505500476</v>
      </c>
      <c r="S27">
        <v>0.13569999999999999</v>
      </c>
      <c r="T27">
        <v>4.5400000000000003E-2</v>
      </c>
      <c r="U27">
        <f t="shared" ref="U27" si="134">AVERAGE(T27:T29)</f>
        <v>4.9166666666666664E-2</v>
      </c>
      <c r="V27">
        <f>10^(2-S27+U27)</f>
        <v>81.934473373450658</v>
      </c>
      <c r="W27" s="27">
        <f t="shared" ref="W27" si="135">AVERAGE(V27:V29)</f>
        <v>83.202922942260741</v>
      </c>
      <c r="X27" s="27">
        <f t="shared" ref="X27" si="136">STDEV(V27:V29)</f>
        <v>1.3595901646687869</v>
      </c>
      <c r="Z27">
        <v>0.1011</v>
      </c>
      <c r="AA27">
        <v>4.5400000000000003E-2</v>
      </c>
      <c r="AB27">
        <f t="shared" ref="AB27" si="137">AVERAGE(AA27:AA29)</f>
        <v>4.9166666666666664E-2</v>
      </c>
      <c r="AC27">
        <f>10^(2-Z27+AB27)</f>
        <v>88.729220597152988</v>
      </c>
      <c r="AD27" s="27">
        <f t="shared" ref="AD27" si="138">AVERAGE(AC27:AC29)</f>
        <v>87.469961833456111</v>
      </c>
      <c r="AE27" s="27">
        <f t="shared" ref="AE27" si="139">STDEV(AC27:AC29)</f>
        <v>1.7585690865727392</v>
      </c>
      <c r="AG27">
        <v>8.6400000000000005E-2</v>
      </c>
      <c r="AH27">
        <v>4.5400000000000003E-2</v>
      </c>
      <c r="AI27">
        <f t="shared" ref="AI27" si="140">AVERAGE(AH27:AH29)</f>
        <v>4.9166666666666664E-2</v>
      </c>
      <c r="AJ27">
        <f>10^(2-AG27+AI27)</f>
        <v>91.783933658130053</v>
      </c>
      <c r="AK27" s="27">
        <f t="shared" ref="AK27" si="141">AVERAGE(AJ27:AJ29)</f>
        <v>92.215998440246679</v>
      </c>
      <c r="AL27" s="27">
        <f t="shared" ref="AL27" si="142">STDEV(AJ27:AJ29)</f>
        <v>0.60772164604968726</v>
      </c>
      <c r="AN27">
        <v>8.0799999999999997E-2</v>
      </c>
      <c r="AO27">
        <v>4.5400000000000003E-2</v>
      </c>
      <c r="AP27">
        <f t="shared" ref="AP27" si="143">AVERAGE(AO27:AO29)</f>
        <v>4.9166666666666664E-2</v>
      </c>
      <c r="AQ27">
        <f>10^(2-AN27+AP27)</f>
        <v>92.975102681824566</v>
      </c>
      <c r="AR27" s="27">
        <f t="shared" ref="AR27" si="144">AVERAGE(AQ27:AQ29)</f>
        <v>92.933169476968274</v>
      </c>
      <c r="AS27" s="27">
        <f t="shared" ref="AS27" si="145">STDEV(AQ27:AQ29)</f>
        <v>0.49339165615132935</v>
      </c>
      <c r="AU27">
        <v>8.6900000000000005E-2</v>
      </c>
      <c r="AV27">
        <v>6.93E-2</v>
      </c>
      <c r="AW27">
        <f t="shared" ref="AW27" si="146">AVERAGE(AV27:AV29)</f>
        <v>6.5533333333333332E-2</v>
      </c>
      <c r="AX27">
        <f>10^(2-AU27+AW27)</f>
        <v>95.199207562033166</v>
      </c>
      <c r="AY27" s="27">
        <f>AVERAGE(AX27:AX29)</f>
        <v>94.106757478692614</v>
      </c>
      <c r="AZ27" s="27">
        <f>STDEV(AX27:AX29)</f>
        <v>1.1278494073758152</v>
      </c>
      <c r="BH27" s="27"/>
      <c r="BI27" s="27"/>
    </row>
    <row r="28" spans="1:61" x14ac:dyDescent="0.2">
      <c r="A28" s="13"/>
      <c r="B28" s="13"/>
      <c r="C28" s="29"/>
      <c r="D28">
        <v>0.2079</v>
      </c>
      <c r="E28">
        <v>6.3700000000000007E-2</v>
      </c>
      <c r="G28">
        <f>10^(2-D28+F27)</f>
        <v>70.61007400440289</v>
      </c>
      <c r="H28" s="27"/>
      <c r="I28" s="27"/>
      <c r="L28">
        <v>0.18679999999999999</v>
      </c>
      <c r="M28">
        <v>7.2700000000000001E-2</v>
      </c>
      <c r="O28">
        <f t="shared" ref="O28:O29" si="147">10^(2-L28+0.065333)</f>
        <v>75.601950453139466</v>
      </c>
      <c r="P28" s="27"/>
      <c r="Q28" s="27"/>
      <c r="S28">
        <v>0.12989999999999999</v>
      </c>
      <c r="T28">
        <v>5.2699999999999997E-2</v>
      </c>
      <c r="V28">
        <f>10^(2-S28+U27)</f>
        <v>83.036047118500221</v>
      </c>
      <c r="W28" s="27"/>
      <c r="X28" s="27"/>
      <c r="Z28">
        <v>0.1036</v>
      </c>
      <c r="AA28">
        <v>5.2699999999999997E-2</v>
      </c>
      <c r="AC28">
        <f>10^(2-Z28+AB27)</f>
        <v>88.219921432713534</v>
      </c>
      <c r="AD28" s="27"/>
      <c r="AE28" s="27"/>
      <c r="AG28">
        <v>8.5599999999999996E-2</v>
      </c>
      <c r="AH28">
        <v>5.2699999999999997E-2</v>
      </c>
      <c r="AJ28">
        <f>10^(2-AG28+AI27)</f>
        <v>91.95316172902524</v>
      </c>
      <c r="AK28" s="27"/>
      <c r="AL28" s="27"/>
      <c r="AN28">
        <v>8.3400000000000002E-2</v>
      </c>
      <c r="AO28">
        <v>5.2699999999999997E-2</v>
      </c>
      <c r="AQ28">
        <f>10^(2-AN28+AP27)</f>
        <v>92.4201494921642</v>
      </c>
      <c r="AR28" s="27"/>
      <c r="AS28" s="27"/>
      <c r="AU28">
        <v>9.7299999999999998E-2</v>
      </c>
      <c r="AV28">
        <v>6.3200000000000006E-2</v>
      </c>
      <c r="AX28">
        <f>10^(2-AU28+AW27)</f>
        <v>92.94656265171129</v>
      </c>
      <c r="AY28" s="27"/>
      <c r="AZ28" s="27"/>
      <c r="BH28" s="27"/>
      <c r="BI28" s="27"/>
    </row>
    <row r="29" spans="1:61" x14ac:dyDescent="0.2">
      <c r="A29" s="13"/>
      <c r="B29" s="13"/>
      <c r="C29" s="29"/>
      <c r="D29">
        <v>0.1888</v>
      </c>
      <c r="E29">
        <v>5.8400000000000001E-2</v>
      </c>
      <c r="G29">
        <f>10^(2-D29+F27)</f>
        <v>73.784759605986324</v>
      </c>
      <c r="H29" s="27"/>
      <c r="I29" s="27"/>
      <c r="L29">
        <v>0.1676</v>
      </c>
      <c r="M29">
        <v>6.7900000000000002E-2</v>
      </c>
      <c r="O29">
        <f t="shared" si="147"/>
        <v>79.019267590690632</v>
      </c>
      <c r="P29" s="27"/>
      <c r="Q29" s="27"/>
      <c r="S29">
        <v>0.1216</v>
      </c>
      <c r="T29">
        <v>4.9399999999999999E-2</v>
      </c>
      <c r="V29">
        <f>10^(2-S29+U27)</f>
        <v>84.638248334831346</v>
      </c>
      <c r="W29" s="27"/>
      <c r="X29" s="27"/>
      <c r="Z29">
        <v>0.1174</v>
      </c>
      <c r="AA29">
        <v>4.9399999999999999E-2</v>
      </c>
      <c r="AC29">
        <f>10^(2-Z29+AB27)</f>
        <v>85.460743470501797</v>
      </c>
      <c r="AD29" s="27"/>
      <c r="AE29" s="27"/>
      <c r="AG29">
        <v>8.1100000000000005E-2</v>
      </c>
      <c r="AH29">
        <v>4.9399999999999999E-2</v>
      </c>
      <c r="AJ29">
        <f t="shared" ref="AJ29" si="148">10^(2-AG29+AI27)</f>
        <v>92.910899933584759</v>
      </c>
      <c r="AK29" s="27"/>
      <c r="AL29" s="27"/>
      <c r="AN29">
        <v>7.8799999999999995E-2</v>
      </c>
      <c r="AO29">
        <v>4.9399999999999999E-2</v>
      </c>
      <c r="AQ29">
        <f t="shared" ref="AQ29" si="149">10^(2-AN29+AP27)</f>
        <v>93.404256256916099</v>
      </c>
      <c r="AR29" s="27"/>
      <c r="AS29" s="27"/>
      <c r="AU29">
        <v>9.1600000000000001E-2</v>
      </c>
      <c r="AV29">
        <v>6.4100000000000004E-2</v>
      </c>
      <c r="AX29">
        <f t="shared" ref="AX29" si="150">10^(2-AU29+AW27)</f>
        <v>94.174502222333359</v>
      </c>
      <c r="AY29" s="27"/>
      <c r="AZ29" s="27"/>
      <c r="BH29" s="27"/>
      <c r="BI29" s="27"/>
    </row>
  </sheetData>
  <mergeCells count="136">
    <mergeCell ref="BI27:BI29"/>
    <mergeCell ref="C6:C8"/>
    <mergeCell ref="C9:C11"/>
    <mergeCell ref="C12:C14"/>
    <mergeCell ref="C15:C17"/>
    <mergeCell ref="C18:C20"/>
    <mergeCell ref="C21:C23"/>
    <mergeCell ref="C24:C26"/>
    <mergeCell ref="C27:C29"/>
    <mergeCell ref="AK24:AK26"/>
    <mergeCell ref="AL24:AL26"/>
    <mergeCell ref="AR24:AR26"/>
    <mergeCell ref="AS24:AS26"/>
    <mergeCell ref="AY24:AY26"/>
    <mergeCell ref="AZ24:AZ26"/>
    <mergeCell ref="BH24:BH26"/>
    <mergeCell ref="BI24:BI26"/>
    <mergeCell ref="H27:H29"/>
    <mergeCell ref="I27:I29"/>
    <mergeCell ref="P27:P29"/>
    <mergeCell ref="Q27:Q29"/>
    <mergeCell ref="W27:W29"/>
    <mergeCell ref="X27:X29"/>
    <mergeCell ref="AD27:AD29"/>
    <mergeCell ref="AE27:AE29"/>
    <mergeCell ref="AK27:AK29"/>
    <mergeCell ref="AL27:AL29"/>
    <mergeCell ref="AR27:AR29"/>
    <mergeCell ref="AS27:AS29"/>
    <mergeCell ref="AY27:AY29"/>
    <mergeCell ref="AZ27:AZ29"/>
    <mergeCell ref="BH27:BH29"/>
    <mergeCell ref="H24:H26"/>
    <mergeCell ref="I24:I26"/>
    <mergeCell ref="P24:P26"/>
    <mergeCell ref="Q24:Q26"/>
    <mergeCell ref="W24:W26"/>
    <mergeCell ref="X24:X26"/>
    <mergeCell ref="AD24:AD26"/>
    <mergeCell ref="AE24:AE26"/>
    <mergeCell ref="BI18:BI20"/>
    <mergeCell ref="H21:H23"/>
    <mergeCell ref="I21:I23"/>
    <mergeCell ref="P21:P23"/>
    <mergeCell ref="Q21:Q23"/>
    <mergeCell ref="W21:W23"/>
    <mergeCell ref="X21:X23"/>
    <mergeCell ref="AD21:AD23"/>
    <mergeCell ref="AE21:AE23"/>
    <mergeCell ref="AK21:AK23"/>
    <mergeCell ref="AL21:AL23"/>
    <mergeCell ref="AR21:AR23"/>
    <mergeCell ref="AS21:AS23"/>
    <mergeCell ref="AY21:AY23"/>
    <mergeCell ref="AZ21:AZ23"/>
    <mergeCell ref="BH21:BH23"/>
    <mergeCell ref="BI21:BI23"/>
    <mergeCell ref="AK15:AK17"/>
    <mergeCell ref="AL15:AL17"/>
    <mergeCell ref="AR15:AR17"/>
    <mergeCell ref="AS15:AS17"/>
    <mergeCell ref="AY15:AY17"/>
    <mergeCell ref="AZ15:AZ17"/>
    <mergeCell ref="BH15:BH17"/>
    <mergeCell ref="BI15:BI17"/>
    <mergeCell ref="H18:H20"/>
    <mergeCell ref="I18:I20"/>
    <mergeCell ref="P18:P20"/>
    <mergeCell ref="Q18:Q20"/>
    <mergeCell ref="W18:W20"/>
    <mergeCell ref="X18:X20"/>
    <mergeCell ref="AD18:AD20"/>
    <mergeCell ref="AE18:AE20"/>
    <mergeCell ref="AK18:AK20"/>
    <mergeCell ref="AL18:AL20"/>
    <mergeCell ref="AR18:AR20"/>
    <mergeCell ref="AS18:AS20"/>
    <mergeCell ref="AY18:AY20"/>
    <mergeCell ref="AZ18:AZ20"/>
    <mergeCell ref="BH18:BH20"/>
    <mergeCell ref="H15:H17"/>
    <mergeCell ref="I15:I17"/>
    <mergeCell ref="P15:P17"/>
    <mergeCell ref="Q15:Q17"/>
    <mergeCell ref="W15:W17"/>
    <mergeCell ref="X15:X17"/>
    <mergeCell ref="AD15:AD17"/>
    <mergeCell ref="AE15:AE17"/>
    <mergeCell ref="BI9:BI11"/>
    <mergeCell ref="H12:H14"/>
    <mergeCell ref="I12:I14"/>
    <mergeCell ref="P12:P14"/>
    <mergeCell ref="Q12:Q14"/>
    <mergeCell ref="W12:W14"/>
    <mergeCell ref="X12:X14"/>
    <mergeCell ref="AD12:AD14"/>
    <mergeCell ref="AE12:AE14"/>
    <mergeCell ref="AK12:AK14"/>
    <mergeCell ref="AL12:AL14"/>
    <mergeCell ref="AR12:AR14"/>
    <mergeCell ref="AS12:AS14"/>
    <mergeCell ref="AY12:AY14"/>
    <mergeCell ref="AZ12:AZ14"/>
    <mergeCell ref="BH12:BH14"/>
    <mergeCell ref="BI12:BI14"/>
    <mergeCell ref="AY6:AY8"/>
    <mergeCell ref="AZ6:AZ8"/>
    <mergeCell ref="BH6:BH8"/>
    <mergeCell ref="BI6:BI8"/>
    <mergeCell ref="H9:H11"/>
    <mergeCell ref="I9:I11"/>
    <mergeCell ref="P9:P11"/>
    <mergeCell ref="Q9:Q11"/>
    <mergeCell ref="W9:W11"/>
    <mergeCell ref="X9:X11"/>
    <mergeCell ref="AD9:AD11"/>
    <mergeCell ref="AE9:AE11"/>
    <mergeCell ref="AK9:AK11"/>
    <mergeCell ref="AL9:AL11"/>
    <mergeCell ref="AR9:AR11"/>
    <mergeCell ref="AS9:AS11"/>
    <mergeCell ref="AY9:AY11"/>
    <mergeCell ref="AZ9:AZ11"/>
    <mergeCell ref="BH9:BH11"/>
    <mergeCell ref="H6:H8"/>
    <mergeCell ref="I6:I8"/>
    <mergeCell ref="P6:P8"/>
    <mergeCell ref="Q6:Q8"/>
    <mergeCell ref="W6:W8"/>
    <mergeCell ref="X6:X8"/>
    <mergeCell ref="AD6:AD8"/>
    <mergeCell ref="AE6:AE8"/>
    <mergeCell ref="AK6:AK8"/>
    <mergeCell ref="AL6:AL8"/>
    <mergeCell ref="AR6:AR8"/>
    <mergeCell ref="AS6:AS8"/>
  </mergeCells>
  <phoneticPr fontId="4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zoomScale="62" workbookViewId="0">
      <selection activeCell="G10" sqref="G10"/>
    </sheetView>
  </sheetViews>
  <sheetFormatPr baseColWidth="10" defaultRowHeight="15" x14ac:dyDescent="0.2"/>
  <sheetData>
    <row r="3" spans="1:18" x14ac:dyDescent="0.2">
      <c r="A3" t="s">
        <v>28</v>
      </c>
    </row>
    <row r="5" spans="1:18" x14ac:dyDescent="0.2">
      <c r="C5" s="6" t="s">
        <v>13</v>
      </c>
      <c r="D5" s="6"/>
      <c r="E5" s="5" t="s">
        <v>128</v>
      </c>
      <c r="F5" s="6" t="s">
        <v>14</v>
      </c>
      <c r="G5" s="6" t="s">
        <v>117</v>
      </c>
      <c r="H5" s="6" t="s">
        <v>15</v>
      </c>
      <c r="I5" s="6" t="s">
        <v>114</v>
      </c>
      <c r="J5" s="6" t="s">
        <v>16</v>
      </c>
      <c r="K5" s="6"/>
      <c r="L5" s="6"/>
      <c r="M5" s="5" t="s">
        <v>129</v>
      </c>
      <c r="N5" s="6" t="s">
        <v>14</v>
      </c>
      <c r="O5" s="6" t="s">
        <v>116</v>
      </c>
      <c r="P5" s="6" t="s">
        <v>15</v>
      </c>
      <c r="Q5" s="6" t="s">
        <v>115</v>
      </c>
      <c r="R5" s="6" t="s">
        <v>16</v>
      </c>
    </row>
    <row r="6" spans="1:18" x14ac:dyDescent="0.2">
      <c r="C6" s="6"/>
      <c r="D6" s="30" t="s">
        <v>17</v>
      </c>
      <c r="E6" s="6">
        <v>0.14899338300000001</v>
      </c>
      <c r="F6" s="6">
        <v>4.5199999999999997E-2</v>
      </c>
      <c r="G6" s="6">
        <v>5.5766666999999999E-2</v>
      </c>
      <c r="H6" s="6">
        <v>80.681373699999995</v>
      </c>
      <c r="I6" s="28">
        <v>77.228200000000001</v>
      </c>
      <c r="J6" s="28">
        <v>3.3565589999999998</v>
      </c>
      <c r="K6" s="6"/>
      <c r="L6" s="30" t="s">
        <v>17</v>
      </c>
      <c r="M6" s="6">
        <v>0.16174008500000001</v>
      </c>
      <c r="N6" s="6">
        <v>4.5199999999999997E-2</v>
      </c>
      <c r="O6" s="6">
        <v>5.5766666999999999E-2</v>
      </c>
      <c r="P6" s="6">
        <v>78.347759589999995</v>
      </c>
      <c r="Q6" s="28">
        <v>80.174700000000001</v>
      </c>
      <c r="R6" s="28">
        <v>3.8805299999999998</v>
      </c>
    </row>
    <row r="7" spans="1:18" x14ac:dyDescent="0.2">
      <c r="C7" s="6"/>
      <c r="D7" s="30"/>
      <c r="E7" s="6">
        <v>0.186667523</v>
      </c>
      <c r="F7" s="6">
        <v>6.7199999999999996E-2</v>
      </c>
      <c r="G7" s="6"/>
      <c r="H7" s="6">
        <v>73.977413650000003</v>
      </c>
      <c r="I7" s="28"/>
      <c r="J7" s="28"/>
      <c r="K7" s="6"/>
      <c r="L7" s="30"/>
      <c r="M7" s="6">
        <v>0.12823456699999999</v>
      </c>
      <c r="N7" s="6">
        <v>6.7199999999999996E-2</v>
      </c>
      <c r="O7" s="6"/>
      <c r="P7" s="6">
        <v>84.631511860000003</v>
      </c>
      <c r="Q7" s="28"/>
      <c r="R7" s="28"/>
    </row>
    <row r="8" spans="1:18" x14ac:dyDescent="0.2">
      <c r="C8" s="6"/>
      <c r="D8" s="30"/>
      <c r="E8" s="6">
        <v>0.16913033599999999</v>
      </c>
      <c r="F8" s="6">
        <v>5.4899999999999997E-2</v>
      </c>
      <c r="G8" s="6"/>
      <c r="H8" s="6">
        <v>77.025820019999998</v>
      </c>
      <c r="I8" s="28"/>
      <c r="J8" s="28"/>
      <c r="K8" s="6"/>
      <c r="L8" s="30"/>
      <c r="M8" s="6">
        <v>0.166213747</v>
      </c>
      <c r="N8" s="6">
        <v>5.4899999999999997E-2</v>
      </c>
      <c r="O8" s="6"/>
      <c r="P8" s="6">
        <v>77.544842729999999</v>
      </c>
      <c r="Q8" s="28"/>
      <c r="R8" s="28"/>
    </row>
    <row r="9" spans="1:18" x14ac:dyDescent="0.2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">
      <c r="C10" s="6"/>
      <c r="D10" s="6"/>
      <c r="E10" s="5" t="s">
        <v>130</v>
      </c>
      <c r="F10" s="6" t="s">
        <v>14</v>
      </c>
      <c r="G10" s="6" t="s">
        <v>114</v>
      </c>
      <c r="H10" s="6" t="s">
        <v>15</v>
      </c>
      <c r="I10" s="6" t="s">
        <v>114</v>
      </c>
      <c r="J10" s="6" t="s">
        <v>16</v>
      </c>
      <c r="K10" s="6"/>
      <c r="L10" s="6"/>
      <c r="M10" s="5" t="s">
        <v>122</v>
      </c>
      <c r="N10" s="6" t="s">
        <v>14</v>
      </c>
      <c r="O10" s="6" t="s">
        <v>114</v>
      </c>
      <c r="P10" s="6" t="s">
        <v>15</v>
      </c>
      <c r="Q10" s="6" t="s">
        <v>114</v>
      </c>
      <c r="R10" s="6" t="s">
        <v>16</v>
      </c>
    </row>
    <row r="11" spans="1:18" x14ac:dyDescent="0.2">
      <c r="C11" s="6"/>
      <c r="D11" s="30" t="s">
        <v>17</v>
      </c>
      <c r="E11" s="6">
        <v>0.12935301699999999</v>
      </c>
      <c r="F11" s="6">
        <v>4.5199999999999997E-2</v>
      </c>
      <c r="G11" s="6">
        <v>5.5766666999999999E-2</v>
      </c>
      <c r="H11" s="6">
        <v>84.413838530000007</v>
      </c>
      <c r="I11" s="28">
        <v>85.354029999999995</v>
      </c>
      <c r="J11" s="28">
        <v>0.82788499999999998</v>
      </c>
      <c r="K11" s="6"/>
      <c r="L11" s="30" t="s">
        <v>17</v>
      </c>
      <c r="M11" s="6">
        <v>0.117026114</v>
      </c>
      <c r="N11" s="6">
        <v>4.5199999999999997E-2</v>
      </c>
      <c r="O11" s="6">
        <v>5.5766666999999999E-2</v>
      </c>
      <c r="P11" s="6">
        <v>86.844146780000003</v>
      </c>
      <c r="Q11" s="28">
        <v>87.089740000000006</v>
      </c>
      <c r="R11" s="28">
        <v>1.0149239999999999</v>
      </c>
    </row>
    <row r="12" spans="1:18" x14ac:dyDescent="0.2">
      <c r="C12" s="6"/>
      <c r="D12" s="30"/>
      <c r="E12" s="6">
        <v>0.122915599</v>
      </c>
      <c r="F12" s="6">
        <v>6.7199999999999996E-2</v>
      </c>
      <c r="G12" s="6"/>
      <c r="H12" s="6">
        <v>85.67439924</v>
      </c>
      <c r="I12" s="28"/>
      <c r="J12" s="28"/>
      <c r="K12" s="6"/>
      <c r="L12" s="30"/>
      <c r="M12" s="6">
        <v>0.12015793600000001</v>
      </c>
      <c r="N12" s="6">
        <v>6.7199999999999996E-2</v>
      </c>
      <c r="O12" s="6"/>
      <c r="P12" s="6">
        <v>86.220141400000003</v>
      </c>
      <c r="Q12" s="28"/>
      <c r="R12" s="28"/>
    </row>
    <row r="13" spans="1:18" x14ac:dyDescent="0.2">
      <c r="C13" s="6"/>
      <c r="D13" s="30"/>
      <c r="E13" s="6">
        <v>0.121400232</v>
      </c>
      <c r="F13" s="6">
        <v>5.4899999999999997E-2</v>
      </c>
      <c r="G13" s="6"/>
      <c r="H13" s="6">
        <v>85.973861769999999</v>
      </c>
      <c r="I13" s="28"/>
      <c r="J13" s="28"/>
      <c r="K13" s="6"/>
      <c r="L13" s="30"/>
      <c r="M13" s="6">
        <v>0.110273862</v>
      </c>
      <c r="N13" s="6">
        <v>5.4899999999999997E-2</v>
      </c>
      <c r="O13" s="6"/>
      <c r="P13" s="6">
        <v>88.204918789999994</v>
      </c>
      <c r="Q13" s="28"/>
      <c r="R13" s="28"/>
    </row>
    <row r="14" spans="1:18" x14ac:dyDescent="0.2">
      <c r="C14" s="6"/>
      <c r="D14" s="11"/>
      <c r="E14" s="6"/>
      <c r="F14" s="6"/>
      <c r="G14" s="6"/>
      <c r="H14" s="6"/>
      <c r="I14" s="7"/>
      <c r="J14" s="7"/>
      <c r="K14" s="6"/>
      <c r="L14" s="11"/>
      <c r="M14" s="6"/>
      <c r="N14" s="6"/>
      <c r="O14" s="6"/>
      <c r="P14" s="6"/>
      <c r="Q14" s="7"/>
      <c r="R14" s="7"/>
    </row>
    <row r="15" spans="1:18" x14ac:dyDescent="0.2">
      <c r="C15" s="6"/>
      <c r="D15" s="6"/>
      <c r="E15" s="5" t="s">
        <v>131</v>
      </c>
      <c r="F15" s="6" t="s">
        <v>14</v>
      </c>
      <c r="G15" s="6" t="s">
        <v>114</v>
      </c>
      <c r="H15" s="6" t="s">
        <v>15</v>
      </c>
      <c r="I15" s="6" t="s">
        <v>114</v>
      </c>
      <c r="J15" s="6" t="s">
        <v>16</v>
      </c>
      <c r="K15" s="6"/>
      <c r="L15" s="6"/>
      <c r="M15" s="5" t="s">
        <v>124</v>
      </c>
      <c r="N15" s="6" t="s">
        <v>14</v>
      </c>
      <c r="O15" s="6" t="s">
        <v>114</v>
      </c>
      <c r="P15" s="6" t="s">
        <v>15</v>
      </c>
      <c r="Q15" s="6" t="s">
        <v>114</v>
      </c>
      <c r="R15" s="6" t="s">
        <v>16</v>
      </c>
    </row>
    <row r="16" spans="1:18" x14ac:dyDescent="0.2">
      <c r="C16" s="6"/>
      <c r="D16" s="30" t="s">
        <v>17</v>
      </c>
      <c r="E16" s="6">
        <v>0.10175434799999999</v>
      </c>
      <c r="F16" s="6">
        <v>4.5199999999999997E-2</v>
      </c>
      <c r="G16" s="6">
        <v>5.5766666999999999E-2</v>
      </c>
      <c r="H16" s="6">
        <v>89.952309529999994</v>
      </c>
      <c r="I16" s="28">
        <v>91.157150000000001</v>
      </c>
      <c r="J16" s="28">
        <v>1.3494109999999999</v>
      </c>
      <c r="K16" s="6"/>
      <c r="L16" s="30" t="s">
        <v>17</v>
      </c>
      <c r="M16" s="6">
        <v>8.2077603999999998E-2</v>
      </c>
      <c r="N16" s="6">
        <v>4.5199999999999997E-2</v>
      </c>
      <c r="O16" s="6">
        <v>5.5766666999999999E-2</v>
      </c>
      <c r="P16" s="6">
        <v>94.121548340000004</v>
      </c>
      <c r="Q16" s="28">
        <v>92.920860000000005</v>
      </c>
      <c r="R16" s="28">
        <v>1.090522</v>
      </c>
    </row>
    <row r="17" spans="3:18" x14ac:dyDescent="0.2">
      <c r="C17" s="6"/>
      <c r="D17" s="30"/>
      <c r="E17" s="6">
        <v>9.7184138000000003E-2</v>
      </c>
      <c r="F17" s="6">
        <v>6.7199999999999996E-2</v>
      </c>
      <c r="G17" s="6"/>
      <c r="H17" s="6">
        <v>90.903902680000002</v>
      </c>
      <c r="I17" s="28"/>
      <c r="J17" s="28"/>
      <c r="K17" s="6"/>
      <c r="L17" s="30"/>
      <c r="M17" s="6">
        <v>8.8925325999999999E-2</v>
      </c>
      <c r="N17" s="6">
        <v>6.7199999999999996E-2</v>
      </c>
      <c r="O17" s="6"/>
      <c r="P17" s="6">
        <v>92.649128899999994</v>
      </c>
      <c r="Q17" s="28"/>
      <c r="R17" s="28"/>
    </row>
    <row r="18" spans="3:18" x14ac:dyDescent="0.2">
      <c r="C18" s="6"/>
      <c r="D18" s="30"/>
      <c r="E18" s="6">
        <v>8.9084176000000001E-2</v>
      </c>
      <c r="F18" s="6">
        <v>5.4899999999999997E-2</v>
      </c>
      <c r="G18" s="6"/>
      <c r="H18" s="6">
        <v>92.615247280000006</v>
      </c>
      <c r="I18" s="28"/>
      <c r="J18" s="28"/>
      <c r="K18" s="6"/>
      <c r="L18" s="30"/>
      <c r="M18" s="6">
        <v>9.2017131000000002E-2</v>
      </c>
      <c r="N18" s="6">
        <v>5.4899999999999997E-2</v>
      </c>
      <c r="O18" s="6"/>
      <c r="P18" s="6">
        <v>91.991888680000002</v>
      </c>
      <c r="Q18" s="28"/>
      <c r="R18" s="28"/>
    </row>
    <row r="20" spans="3:18" x14ac:dyDescent="0.2">
      <c r="C20" t="s">
        <v>18</v>
      </c>
      <c r="E20" s="5" t="s">
        <v>125</v>
      </c>
      <c r="F20" t="s">
        <v>19</v>
      </c>
      <c r="G20" s="6" t="s">
        <v>114</v>
      </c>
      <c r="H20" t="s">
        <v>20</v>
      </c>
      <c r="I20" s="6" t="s">
        <v>114</v>
      </c>
      <c r="J20" t="s">
        <v>21</v>
      </c>
      <c r="M20" s="5" t="s">
        <v>129</v>
      </c>
      <c r="N20" t="s">
        <v>19</v>
      </c>
      <c r="O20" s="6" t="s">
        <v>114</v>
      </c>
      <c r="P20" t="s">
        <v>20</v>
      </c>
      <c r="Q20" s="6" t="s">
        <v>114</v>
      </c>
      <c r="R20" t="s">
        <v>21</v>
      </c>
    </row>
    <row r="21" spans="3:18" x14ac:dyDescent="0.2">
      <c r="D21" s="29" t="s">
        <v>22</v>
      </c>
      <c r="E21">
        <v>0.12980415713039015</v>
      </c>
      <c r="F21">
        <v>2.6100000000000002E-2</v>
      </c>
      <c r="G21">
        <f t="shared" ref="G21" si="0">AVERAGE(F21:F23)</f>
        <v>3.1E-2</v>
      </c>
      <c r="H21">
        <f t="shared" ref="H21" si="1">10^(2-E21+G21)</f>
        <v>79.651845535597062</v>
      </c>
      <c r="I21" s="27">
        <f>AVERAGE(H21:H23)</f>
        <v>79.220327426498798</v>
      </c>
      <c r="J21" s="27">
        <f>STDEV(H21:H23)</f>
        <v>2.1412366898260831</v>
      </c>
      <c r="L21" s="29" t="s">
        <v>22</v>
      </c>
      <c r="M21">
        <v>0.12172640488393535</v>
      </c>
      <c r="N21">
        <v>2.6100000000000002E-2</v>
      </c>
      <c r="O21">
        <f t="shared" ref="O21" si="2">AVERAGE(N21:N23)</f>
        <v>3.1E-2</v>
      </c>
      <c r="P21">
        <f t="shared" ref="P21" si="3">10^(2-M21+O21)</f>
        <v>81.147210484300516</v>
      </c>
      <c r="Q21" s="27">
        <f>AVERAGE(P21:P23)</f>
        <v>80.570708562139885</v>
      </c>
      <c r="R21" s="27">
        <f>STDEV(P21:P23)</f>
        <v>2.1274875991867397</v>
      </c>
    </row>
    <row r="22" spans="3:18" x14ac:dyDescent="0.2">
      <c r="D22" s="29"/>
      <c r="E22">
        <v>0.12190984716464279</v>
      </c>
      <c r="F22">
        <v>4.2200000000000001E-2</v>
      </c>
      <c r="H22">
        <f>10^(2-E22+G21)</f>
        <v>81.112941833411753</v>
      </c>
      <c r="I22" s="27"/>
      <c r="J22" s="27"/>
      <c r="L22" s="29"/>
      <c r="M22">
        <v>0.13771338313045697</v>
      </c>
      <c r="N22">
        <v>4.2200000000000001E-2</v>
      </c>
      <c r="P22">
        <f>10^(2-M22+O21)</f>
        <v>78.214381771936715</v>
      </c>
      <c r="Q22" s="27"/>
      <c r="R22" s="27"/>
    </row>
    <row r="23" spans="3:18" x14ac:dyDescent="0.2">
      <c r="D23" s="29"/>
      <c r="E23">
        <v>0.14509515005896087</v>
      </c>
      <c r="F23">
        <v>2.47E-2</v>
      </c>
      <c r="H23">
        <f>10^(2-E23+G21)</f>
        <v>76.896194910487608</v>
      </c>
      <c r="I23" s="27"/>
      <c r="J23" s="27"/>
      <c r="L23" s="29"/>
      <c r="M23">
        <v>0.11533358331833896</v>
      </c>
      <c r="N23">
        <v>2.47E-2</v>
      </c>
      <c r="P23">
        <f>10^(2-M23+O21)</f>
        <v>82.350533430182423</v>
      </c>
      <c r="Q23" s="27"/>
      <c r="R23" s="27"/>
    </row>
    <row r="25" spans="3:18" x14ac:dyDescent="0.2">
      <c r="E25" s="5" t="s">
        <v>121</v>
      </c>
      <c r="F25" t="s">
        <v>19</v>
      </c>
      <c r="G25" s="6" t="s">
        <v>114</v>
      </c>
      <c r="H25" t="s">
        <v>20</v>
      </c>
      <c r="I25" s="6" t="s">
        <v>114</v>
      </c>
      <c r="J25" t="s">
        <v>21</v>
      </c>
      <c r="M25" s="5" t="s">
        <v>122</v>
      </c>
      <c r="N25" t="s">
        <v>19</v>
      </c>
      <c r="O25" s="6" t="s">
        <v>114</v>
      </c>
      <c r="P25" t="s">
        <v>20</v>
      </c>
      <c r="Q25" s="6" t="s">
        <v>114</v>
      </c>
      <c r="R25" t="s">
        <v>21</v>
      </c>
    </row>
    <row r="26" spans="3:18" x14ac:dyDescent="0.2">
      <c r="D26" s="29" t="s">
        <v>22</v>
      </c>
      <c r="E26">
        <v>0.10078669747188526</v>
      </c>
      <c r="F26">
        <v>2.6100000000000002E-2</v>
      </c>
      <c r="G26">
        <f t="shared" ref="G26" si="4">AVERAGE(F26:F28)</f>
        <v>3.1E-2</v>
      </c>
      <c r="H26">
        <f t="shared" ref="H26" si="5">10^(2-E26+G26)</f>
        <v>85.155617495993013</v>
      </c>
      <c r="I26" s="27">
        <f>AVERAGE(H26:H28)</f>
        <v>85.845732921767862</v>
      </c>
      <c r="J26" s="27">
        <f>STDEV(H26:H28)</f>
        <v>1.3971675121742446</v>
      </c>
      <c r="L26" s="29" t="s">
        <v>22</v>
      </c>
      <c r="M26">
        <v>8.9860213172613695E-2</v>
      </c>
      <c r="N26">
        <v>2.6100000000000002E-2</v>
      </c>
      <c r="O26">
        <f t="shared" ref="O26" si="6">AVERAGE(N26:N28)</f>
        <v>3.1E-2</v>
      </c>
      <c r="P26">
        <f t="shared" ref="P26" si="7">10^(2-M26+O26)</f>
        <v>87.325239783731206</v>
      </c>
      <c r="Q26" s="27">
        <f>AVERAGE(P26:P28)</f>
        <v>87.721167809158246</v>
      </c>
      <c r="R26" s="27">
        <f>STDEV(P26:P28)</f>
        <v>0.44092446439016519</v>
      </c>
    </row>
    <row r="27" spans="3:18" x14ac:dyDescent="0.2">
      <c r="D27" s="29"/>
      <c r="E27">
        <v>0.10194959392217781</v>
      </c>
      <c r="F27">
        <v>4.2200000000000001E-2</v>
      </c>
      <c r="H27">
        <f>10^(2-E27+G26)</f>
        <v>84.927904027945914</v>
      </c>
      <c r="I27" s="27"/>
      <c r="J27" s="27"/>
      <c r="L27" s="29"/>
      <c r="M27">
        <v>8.8288105498430441E-2</v>
      </c>
      <c r="N27">
        <v>4.2200000000000001E-2</v>
      </c>
      <c r="P27">
        <f>10^(2-M27+O26)</f>
        <v>87.641922276024516</v>
      </c>
      <c r="Q27" s="27"/>
      <c r="R27" s="27"/>
    </row>
    <row r="28" spans="3:18" x14ac:dyDescent="0.2">
      <c r="D28" s="29"/>
      <c r="E28">
        <v>8.9221924640908362E-2</v>
      </c>
      <c r="F28">
        <v>2.47E-2</v>
      </c>
      <c r="H28">
        <f>10^(2-E28+G26)</f>
        <v>87.45367724136463</v>
      </c>
      <c r="I28" s="27"/>
      <c r="J28" s="27"/>
      <c r="L28" s="29"/>
      <c r="M28">
        <v>8.554943025102632E-2</v>
      </c>
      <c r="N28">
        <v>2.47E-2</v>
      </c>
      <c r="P28">
        <f>10^(2-M28+O26)</f>
        <v>88.196341367719015</v>
      </c>
      <c r="Q28" s="27"/>
      <c r="R28" s="27"/>
    </row>
    <row r="29" spans="3:18" x14ac:dyDescent="0.2">
      <c r="D29" s="10"/>
      <c r="I29" s="4"/>
      <c r="J29" s="4"/>
      <c r="L29" s="10"/>
      <c r="Q29" s="4"/>
      <c r="R29" s="4"/>
    </row>
    <row r="30" spans="3:18" x14ac:dyDescent="0.2">
      <c r="E30" s="5" t="s">
        <v>123</v>
      </c>
      <c r="F30" t="s">
        <v>19</v>
      </c>
      <c r="G30" s="6" t="s">
        <v>114</v>
      </c>
      <c r="H30" t="s">
        <v>20</v>
      </c>
      <c r="I30" s="6" t="s">
        <v>114</v>
      </c>
      <c r="J30" t="s">
        <v>21</v>
      </c>
      <c r="M30" s="5" t="s">
        <v>132</v>
      </c>
      <c r="N30" t="s">
        <v>19</v>
      </c>
      <c r="O30" s="6" t="s">
        <v>114</v>
      </c>
      <c r="P30" t="s">
        <v>20</v>
      </c>
      <c r="Q30" s="6" t="s">
        <v>114</v>
      </c>
      <c r="R30" t="s">
        <v>21</v>
      </c>
    </row>
    <row r="31" spans="3:18" x14ac:dyDescent="0.2">
      <c r="D31" s="29" t="s">
        <v>22</v>
      </c>
      <c r="E31">
        <v>5.8079007538279631E-2</v>
      </c>
      <c r="F31">
        <v>2.6100000000000002E-2</v>
      </c>
      <c r="G31">
        <f t="shared" ref="G31" si="8">AVERAGE(F31:F33)</f>
        <v>3.1E-2</v>
      </c>
      <c r="H31">
        <f t="shared" ref="H31" si="9">10^(2-E31+G31)</f>
        <v>93.955237016467819</v>
      </c>
      <c r="I31" s="27">
        <f>AVERAGE(H31:H33)</f>
        <v>91.535110752466309</v>
      </c>
      <c r="J31" s="27">
        <f>STDEV(H31:H33)</f>
        <v>2.2539314114616502</v>
      </c>
      <c r="L31" s="29" t="s">
        <v>22</v>
      </c>
      <c r="M31">
        <v>5.5185973435384422E-2</v>
      </c>
      <c r="N31">
        <v>2.6100000000000002E-2</v>
      </c>
      <c r="O31">
        <f t="shared" ref="O31" si="10">AVERAGE(N31:N33)</f>
        <v>3.1E-2</v>
      </c>
      <c r="P31">
        <f t="shared" ref="P31" si="11">10^(2-M31+O31)</f>
        <v>94.583205075462033</v>
      </c>
      <c r="Q31" s="27">
        <f>AVERAGE(P31:P33)</f>
        <v>93.267922202417935</v>
      </c>
      <c r="R31" s="27">
        <f>STDEV(P31:P33)</f>
        <v>1.5906784459399814</v>
      </c>
    </row>
    <row r="32" spans="3:18" x14ac:dyDescent="0.2">
      <c r="D32" s="29"/>
      <c r="E32">
        <v>7.1223445991323991E-2</v>
      </c>
      <c r="F32">
        <v>4.2200000000000001E-2</v>
      </c>
      <c r="H32">
        <f>10^(2-E32+G31)</f>
        <v>91.154172736048835</v>
      </c>
      <c r="I32" s="27"/>
      <c r="J32" s="27"/>
      <c r="L32" s="29"/>
      <c r="M32">
        <v>5.9164997430233374E-2</v>
      </c>
      <c r="N32">
        <v>4.2200000000000001E-2</v>
      </c>
      <c r="P32">
        <f>10^(2-M32+O31)</f>
        <v>93.720587543901715</v>
      </c>
      <c r="Q32" s="27"/>
      <c r="R32" s="27"/>
    </row>
    <row r="33" spans="3:18" x14ac:dyDescent="0.2">
      <c r="D33" s="29"/>
      <c r="E33">
        <v>7.91967509854202E-2</v>
      </c>
      <c r="F33">
        <v>2.47E-2</v>
      </c>
      <c r="H33">
        <f>10^(2-E33+G31)</f>
        <v>89.49592250488223</v>
      </c>
      <c r="I33" s="27"/>
      <c r="J33" s="27"/>
      <c r="L33" s="29"/>
      <c r="M33">
        <v>6.9579029397130204E-2</v>
      </c>
      <c r="N33">
        <v>2.47E-2</v>
      </c>
      <c r="P33">
        <f>10^(2-M33+O31)</f>
        <v>91.499973987890058</v>
      </c>
      <c r="Q33" s="27"/>
      <c r="R33" s="27"/>
    </row>
    <row r="35" spans="3:18" x14ac:dyDescent="0.2">
      <c r="C35" t="s">
        <v>23</v>
      </c>
      <c r="E35" s="5" t="s">
        <v>119</v>
      </c>
      <c r="F35" t="s">
        <v>24</v>
      </c>
      <c r="G35" s="6" t="s">
        <v>114</v>
      </c>
      <c r="H35" t="s">
        <v>25</v>
      </c>
      <c r="I35" s="6" t="s">
        <v>114</v>
      </c>
      <c r="J35" t="s">
        <v>26</v>
      </c>
      <c r="M35" s="5" t="s">
        <v>133</v>
      </c>
      <c r="N35" t="s">
        <v>24</v>
      </c>
      <c r="O35" s="6" t="s">
        <v>114</v>
      </c>
      <c r="P35" t="s">
        <v>25</v>
      </c>
      <c r="Q35" s="6" t="s">
        <v>114</v>
      </c>
      <c r="R35" t="s">
        <v>26</v>
      </c>
    </row>
    <row r="36" spans="3:18" x14ac:dyDescent="0.2">
      <c r="D36" s="29" t="s">
        <v>27</v>
      </c>
      <c r="E36">
        <v>0.1657801322760323</v>
      </c>
      <c r="F36">
        <v>4.5199999999999997E-2</v>
      </c>
      <c r="G36">
        <f t="shared" ref="G36" si="12">AVERAGE(F36:F38)</f>
        <v>5.5766666666666666E-2</v>
      </c>
      <c r="H36">
        <f t="shared" ref="H36" si="13">10^(2-E36+G36)</f>
        <v>77.622304890774402</v>
      </c>
      <c r="I36" s="27">
        <f>AVERAGE(H36:H38)</f>
        <v>79.231823729965342</v>
      </c>
      <c r="J36" s="27">
        <f>STDEV(H36:H38)</f>
        <v>1.6774641009906337</v>
      </c>
      <c r="L36" s="29" t="s">
        <v>27</v>
      </c>
      <c r="M36">
        <v>0.16041409944830623</v>
      </c>
      <c r="N36">
        <v>4.5199999999999997E-2</v>
      </c>
      <c r="O36">
        <f t="shared" ref="O36" si="14">AVERAGE(N36:N38)</f>
        <v>5.5766666666666666E-2</v>
      </c>
      <c r="P36">
        <f t="shared" ref="P36" si="15">10^(2-M36+O36)</f>
        <v>78.587336030166739</v>
      </c>
      <c r="Q36" s="27">
        <f>AVERAGE(P36:P38)</f>
        <v>80.771274139717775</v>
      </c>
      <c r="R36" s="27">
        <f>STDEV(P36:P38)</f>
        <v>1.8968381338695215</v>
      </c>
    </row>
    <row r="37" spans="3:18" x14ac:dyDescent="0.2">
      <c r="D37" s="29"/>
      <c r="E37">
        <v>0.14744337324430093</v>
      </c>
      <c r="F37">
        <v>6.7199999999999996E-2</v>
      </c>
      <c r="H37">
        <f>10^(2-E37+G36)</f>
        <v>80.969842298902194</v>
      </c>
      <c r="I37" s="27"/>
      <c r="J37" s="27"/>
      <c r="L37" s="29"/>
      <c r="M37">
        <v>0.1419131742531218</v>
      </c>
      <c r="N37">
        <v>6.7199999999999996E-2</v>
      </c>
      <c r="P37">
        <f>10^(2-M37+O36)</f>
        <v>82.007484854008126</v>
      </c>
      <c r="Q37" s="27"/>
      <c r="R37" s="27"/>
    </row>
    <row r="38" spans="3:18" x14ac:dyDescent="0.2">
      <c r="D38" s="29"/>
      <c r="E38">
        <v>0.15757193330019029</v>
      </c>
      <c r="F38">
        <v>5.4899999999999997E-2</v>
      </c>
      <c r="H38">
        <f>10^(2-E38+G36)</f>
        <v>79.103324000219416</v>
      </c>
      <c r="I38" s="27"/>
      <c r="J38" s="27"/>
      <c r="L38" s="29"/>
      <c r="M38">
        <v>0.14344361500212469</v>
      </c>
      <c r="N38">
        <v>5.4899999999999997E-2</v>
      </c>
      <c r="P38">
        <f>10^(2-M38+O36)</f>
        <v>81.71900153497846</v>
      </c>
      <c r="Q38" s="27"/>
      <c r="R38" s="27"/>
    </row>
    <row r="40" spans="3:18" x14ac:dyDescent="0.2">
      <c r="E40" s="5" t="s">
        <v>134</v>
      </c>
      <c r="F40" t="s">
        <v>24</v>
      </c>
      <c r="G40" s="6" t="s">
        <v>114</v>
      </c>
      <c r="H40" t="s">
        <v>25</v>
      </c>
      <c r="I40" s="6" t="s">
        <v>114</v>
      </c>
      <c r="J40" t="s">
        <v>26</v>
      </c>
      <c r="M40" s="5" t="s">
        <v>122</v>
      </c>
      <c r="N40" t="s">
        <v>24</v>
      </c>
      <c r="O40" s="6" t="s">
        <v>114</v>
      </c>
      <c r="P40" t="s">
        <v>25</v>
      </c>
      <c r="Q40" s="6" t="s">
        <v>114</v>
      </c>
      <c r="R40" t="s">
        <v>26</v>
      </c>
    </row>
    <row r="41" spans="3:18" x14ac:dyDescent="0.2">
      <c r="D41" s="29" t="s">
        <v>27</v>
      </c>
      <c r="E41">
        <v>0.11332534919498141</v>
      </c>
      <c r="F41">
        <v>4.5199999999999997E-2</v>
      </c>
      <c r="G41">
        <f t="shared" ref="G41" si="16">AVERAGE(F41:F43)</f>
        <v>5.5766666666666666E-2</v>
      </c>
      <c r="H41">
        <f t="shared" ref="H41" si="17">10^(2-E41+G41)</f>
        <v>87.587336030166739</v>
      </c>
      <c r="I41" s="27">
        <f>AVERAGE(H41:H43)</f>
        <v>86.104607473051104</v>
      </c>
      <c r="J41" s="27">
        <f>STDEV(H41:H43)</f>
        <v>1.4366315799184954</v>
      </c>
      <c r="L41" s="29" t="s">
        <v>27</v>
      </c>
      <c r="M41">
        <v>0.11634455178340977</v>
      </c>
      <c r="N41">
        <v>4.5199999999999997E-2</v>
      </c>
      <c r="O41">
        <f t="shared" ref="O41" si="18">AVERAGE(N41:N43)</f>
        <v>5.5766666666666666E-2</v>
      </c>
      <c r="P41">
        <f t="shared" ref="P41" si="19">10^(2-M41+O41)</f>
        <v>86.980543068603893</v>
      </c>
      <c r="Q41" s="27">
        <f>AVERAGE(P41:P43)</f>
        <v>87.748719961123015</v>
      </c>
      <c r="R41" s="27">
        <f>STDEV(P41:P43)</f>
        <v>1.3958241678426602</v>
      </c>
    </row>
    <row r="42" spans="3:18" x14ac:dyDescent="0.2">
      <c r="D42" s="29"/>
      <c r="E42">
        <v>0.12123041903536183</v>
      </c>
      <c r="F42">
        <v>6.7199999999999996E-2</v>
      </c>
      <c r="H42">
        <f>10^(2-E42+G41)</f>
        <v>86.007484854008155</v>
      </c>
      <c r="I42" s="27"/>
      <c r="J42" s="27"/>
      <c r="L42" s="29"/>
      <c r="M42">
        <v>0.11671831964143489</v>
      </c>
      <c r="N42">
        <v>6.7199999999999996E-2</v>
      </c>
      <c r="P42">
        <f>10^(2-M42+O41)</f>
        <v>86.905717007411326</v>
      </c>
      <c r="Q42" s="27"/>
      <c r="R42" s="27"/>
    </row>
    <row r="43" spans="3:18" x14ac:dyDescent="0.2">
      <c r="D43" s="29"/>
      <c r="E43">
        <v>0.12778583796200352</v>
      </c>
      <c r="F43">
        <v>5.4899999999999997E-2</v>
      </c>
      <c r="H43">
        <f>10^(2-E43+G41)</f>
        <v>84.719001534978432</v>
      </c>
      <c r="I43" s="27"/>
      <c r="J43" s="27"/>
      <c r="L43" s="29"/>
      <c r="M43">
        <v>0.1046239935011212</v>
      </c>
      <c r="N43">
        <v>5.4899999999999997E-2</v>
      </c>
      <c r="P43">
        <f>10^(2-M43+O41)</f>
        <v>89.359899807353827</v>
      </c>
      <c r="Q43" s="27"/>
      <c r="R43" s="27"/>
    </row>
    <row r="44" spans="3:18" x14ac:dyDescent="0.2">
      <c r="D44" s="10"/>
      <c r="I44" s="4"/>
      <c r="J44" s="4"/>
      <c r="L44" s="10"/>
      <c r="Q44" s="4"/>
      <c r="R44" s="4"/>
    </row>
    <row r="45" spans="3:18" x14ac:dyDescent="0.2">
      <c r="E45" s="5" t="s">
        <v>135</v>
      </c>
      <c r="F45" t="s">
        <v>24</v>
      </c>
      <c r="G45" s="6" t="s">
        <v>114</v>
      </c>
      <c r="H45" t="s">
        <v>25</v>
      </c>
      <c r="I45" s="6" t="s">
        <v>114</v>
      </c>
      <c r="J45" t="s">
        <v>26</v>
      </c>
      <c r="M45" s="5" t="s">
        <v>124</v>
      </c>
      <c r="N45" t="s">
        <v>24</v>
      </c>
      <c r="O45" s="6" t="s">
        <v>114</v>
      </c>
      <c r="P45" t="s">
        <v>25</v>
      </c>
      <c r="Q45" s="6" t="s">
        <v>114</v>
      </c>
      <c r="R45" t="s">
        <v>26</v>
      </c>
    </row>
    <row r="46" spans="3:18" x14ac:dyDescent="0.2">
      <c r="D46" s="29" t="s">
        <v>27</v>
      </c>
      <c r="E46">
        <v>8.9539428219781142E-2</v>
      </c>
      <c r="F46">
        <v>4.5199999999999997E-2</v>
      </c>
      <c r="G46">
        <f t="shared" ref="G46" si="20">AVERAGE(F46:F48)</f>
        <v>5.5766666666666666E-2</v>
      </c>
      <c r="H46">
        <f t="shared" ref="H46" si="21">10^(2-E46+G46)</f>
        <v>92.518213578488641</v>
      </c>
      <c r="I46" s="27">
        <f>AVERAGE(H46:H48)</f>
        <v>91.533291147135401</v>
      </c>
      <c r="J46" s="27">
        <f>STDEV(H46:H48)</f>
        <v>0.88803053495385087</v>
      </c>
      <c r="L46" s="29" t="s">
        <v>27</v>
      </c>
      <c r="M46">
        <v>7.8175987096292282E-2</v>
      </c>
      <c r="N46">
        <v>4.5199999999999997E-2</v>
      </c>
      <c r="O46">
        <f t="shared" ref="O46" si="22">AVERAGE(N46:N48)</f>
        <v>5.5766666666666666E-2</v>
      </c>
      <c r="P46">
        <f t="shared" ref="P46" si="23">10^(2-M46+O46)</f>
        <v>94.970927535477912</v>
      </c>
      <c r="Q46" s="27">
        <f>AVERAGE(P46:P48)</f>
        <v>93.301284397566562</v>
      </c>
      <c r="R46" s="27">
        <f>STDEV(P46:P48)</f>
        <v>1.4892439901242236</v>
      </c>
    </row>
    <row r="47" spans="3:18" x14ac:dyDescent="0.2">
      <c r="D47" s="29"/>
      <c r="E47">
        <v>9.5353445565991818E-2</v>
      </c>
      <c r="F47">
        <v>6.7199999999999996E-2</v>
      </c>
      <c r="H47">
        <f>10^(2-E47+G46)</f>
        <v>91.287900941845166</v>
      </c>
      <c r="I47" s="27"/>
      <c r="J47" s="27"/>
      <c r="L47" s="29"/>
      <c r="M47">
        <v>8.8111408999561519E-2</v>
      </c>
      <c r="N47">
        <v>6.7199999999999996E-2</v>
      </c>
      <c r="P47">
        <f>10^(2-M47+O46)</f>
        <v>92.822926720387045</v>
      </c>
      <c r="Q47" s="27"/>
      <c r="R47" s="27"/>
    </row>
    <row r="48" spans="3:18" x14ac:dyDescent="0.2">
      <c r="D48" s="29"/>
      <c r="E48">
        <v>9.7710670120192994E-2</v>
      </c>
      <c r="F48">
        <v>5.4899999999999997E-2</v>
      </c>
      <c r="H48">
        <f>10^(2-E48+G46)</f>
        <v>90.79375892107241</v>
      </c>
      <c r="I48" s="27"/>
      <c r="J48" s="27"/>
      <c r="L48" s="29"/>
      <c r="M48">
        <v>9.1459889375506892E-2</v>
      </c>
      <c r="N48">
        <v>5.4899999999999997E-2</v>
      </c>
      <c r="P48">
        <f>10^(2-M48+O46)</f>
        <v>92.109998936834671</v>
      </c>
      <c r="Q48" s="27"/>
      <c r="R48" s="27"/>
    </row>
  </sheetData>
  <mergeCells count="54">
    <mergeCell ref="R46:R48"/>
    <mergeCell ref="D41:D43"/>
    <mergeCell ref="I41:I43"/>
    <mergeCell ref="J41:J43"/>
    <mergeCell ref="L41:L43"/>
    <mergeCell ref="Q41:Q43"/>
    <mergeCell ref="R41:R43"/>
    <mergeCell ref="D46:D48"/>
    <mergeCell ref="I46:I48"/>
    <mergeCell ref="J46:J48"/>
    <mergeCell ref="L46:L48"/>
    <mergeCell ref="Q46:Q48"/>
    <mergeCell ref="R36:R38"/>
    <mergeCell ref="D31:D33"/>
    <mergeCell ref="I31:I33"/>
    <mergeCell ref="J31:J33"/>
    <mergeCell ref="L31:L33"/>
    <mergeCell ref="Q31:Q33"/>
    <mergeCell ref="R31:R33"/>
    <mergeCell ref="D36:D38"/>
    <mergeCell ref="I36:I38"/>
    <mergeCell ref="J36:J38"/>
    <mergeCell ref="L36:L38"/>
    <mergeCell ref="Q36:Q38"/>
    <mergeCell ref="R26:R28"/>
    <mergeCell ref="D21:D23"/>
    <mergeCell ref="I21:I23"/>
    <mergeCell ref="J21:J23"/>
    <mergeCell ref="L21:L23"/>
    <mergeCell ref="Q21:Q23"/>
    <mergeCell ref="R21:R23"/>
    <mergeCell ref="D26:D28"/>
    <mergeCell ref="I26:I28"/>
    <mergeCell ref="J26:J28"/>
    <mergeCell ref="L26:L28"/>
    <mergeCell ref="Q26:Q28"/>
    <mergeCell ref="R16:R18"/>
    <mergeCell ref="D11:D13"/>
    <mergeCell ref="I11:I13"/>
    <mergeCell ref="J11:J13"/>
    <mergeCell ref="L11:L13"/>
    <mergeCell ref="Q11:Q13"/>
    <mergeCell ref="R11:R13"/>
    <mergeCell ref="D16:D18"/>
    <mergeCell ref="I16:I18"/>
    <mergeCell ref="J16:J18"/>
    <mergeCell ref="L16:L18"/>
    <mergeCell ref="Q16:Q18"/>
    <mergeCell ref="R6:R8"/>
    <mergeCell ref="D6:D8"/>
    <mergeCell ref="I6:I8"/>
    <mergeCell ref="J6:J8"/>
    <mergeCell ref="L6:L8"/>
    <mergeCell ref="Q6:Q8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1"/>
  <sheetViews>
    <sheetView zoomScale="87" workbookViewId="0">
      <selection activeCell="C7" sqref="C7"/>
    </sheetView>
  </sheetViews>
  <sheetFormatPr baseColWidth="10" defaultRowHeight="15" x14ac:dyDescent="0.2"/>
  <sheetData>
    <row r="3" spans="1:8" x14ac:dyDescent="0.2">
      <c r="A3" t="s">
        <v>29</v>
      </c>
    </row>
    <row r="5" spans="1:8" x14ac:dyDescent="0.2">
      <c r="C5" s="12" t="s">
        <v>30</v>
      </c>
      <c r="D5" s="13"/>
      <c r="E5" s="13"/>
      <c r="F5" s="13"/>
      <c r="G5" s="13"/>
      <c r="H5" s="13"/>
    </row>
    <row r="6" spans="1:8" ht="17" x14ac:dyDescent="0.2">
      <c r="C6" s="13" t="s">
        <v>45</v>
      </c>
      <c r="D6" s="13" t="s">
        <v>31</v>
      </c>
      <c r="E6" s="13"/>
      <c r="F6" s="14" t="s">
        <v>32</v>
      </c>
      <c r="G6" s="14" t="s">
        <v>33</v>
      </c>
      <c r="H6" s="15" t="s">
        <v>54</v>
      </c>
    </row>
    <row r="7" spans="1:8" x14ac:dyDescent="0.2">
      <c r="C7">
        <v>30.687221527099609</v>
      </c>
      <c r="D7">
        <v>20.306068420410156</v>
      </c>
      <c r="E7" s="13"/>
      <c r="F7" s="13">
        <f>C7-D7</f>
        <v>10.381153106689453</v>
      </c>
      <c r="G7" s="13">
        <f>F7-F10</f>
        <v>0.31606610616046815</v>
      </c>
      <c r="H7" s="13">
        <f>2^(-G7)</f>
        <v>0.80325718962610915</v>
      </c>
    </row>
    <row r="8" spans="1:8" x14ac:dyDescent="0.2">
      <c r="C8">
        <v>30.159170150756836</v>
      </c>
      <c r="D8">
        <v>20.301761627197266</v>
      </c>
      <c r="E8" s="13"/>
      <c r="F8" s="13">
        <f t="shared" ref="F8:F23" si="0">C8-D8</f>
        <v>9.8574085235595703</v>
      </c>
      <c r="G8" s="13">
        <f>F8-F10</f>
        <v>-0.20767847696941466</v>
      </c>
      <c r="H8" s="13">
        <f t="shared" ref="H8:H23" si="1">2^(-G8)</f>
        <v>1.154828387605199</v>
      </c>
    </row>
    <row r="9" spans="1:8" x14ac:dyDescent="0.2">
      <c r="C9">
        <v>30.31569480896</v>
      </c>
      <c r="D9">
        <v>20.35899543762207</v>
      </c>
      <c r="E9" s="13"/>
      <c r="F9" s="13">
        <f t="shared" si="0"/>
        <v>9.9566993713379297</v>
      </c>
      <c r="G9" s="13">
        <f>F9-F10</f>
        <v>-0.10838762919105527</v>
      </c>
      <c r="H9" s="13">
        <f t="shared" si="1"/>
        <v>1.0780227536880576</v>
      </c>
    </row>
    <row r="10" spans="1:8" x14ac:dyDescent="0.2">
      <c r="B10" t="s">
        <v>53</v>
      </c>
      <c r="C10" s="13"/>
      <c r="D10" s="13"/>
      <c r="E10" s="13"/>
      <c r="F10" s="13">
        <f>AVERAGE(F7:F9)</f>
        <v>10.065087000528985</v>
      </c>
      <c r="G10" s="13"/>
      <c r="H10" s="13">
        <f>AVERAGE(H7:H9)</f>
        <v>1.0120361103064552</v>
      </c>
    </row>
    <row r="11" spans="1:8" x14ac:dyDescent="0.2">
      <c r="B11" t="s">
        <v>5</v>
      </c>
      <c r="C11" s="13"/>
      <c r="D11" s="13"/>
      <c r="E11" s="13"/>
      <c r="F11" s="13">
        <f>STDEV(F7:F9)</f>
        <v>0.27818699773842209</v>
      </c>
      <c r="G11" s="13"/>
      <c r="H11" s="13">
        <f>STDEV(H7:H9)</f>
        <v>0.18484116056953034</v>
      </c>
    </row>
    <row r="12" spans="1:8" x14ac:dyDescent="0.2">
      <c r="C12" s="13"/>
      <c r="D12" s="13"/>
      <c r="E12" s="13"/>
      <c r="F12" s="13"/>
      <c r="G12" s="13"/>
      <c r="H12" s="13"/>
    </row>
    <row r="13" spans="1:8" x14ac:dyDescent="0.2">
      <c r="C13" s="13" t="s">
        <v>46</v>
      </c>
      <c r="D13" s="13" t="s">
        <v>34</v>
      </c>
      <c r="E13" s="13"/>
      <c r="F13" s="13"/>
      <c r="G13" s="13"/>
      <c r="H13" s="13"/>
    </row>
    <row r="14" spans="1:8" x14ac:dyDescent="0.2">
      <c r="C14">
        <v>29.022441864013672</v>
      </c>
      <c r="D14">
        <v>19.779102325439453</v>
      </c>
      <c r="E14" s="13"/>
      <c r="F14" s="13">
        <f t="shared" si="0"/>
        <v>9.2433395385742188</v>
      </c>
      <c r="G14" s="13">
        <f>F14-F10</f>
        <v>-0.82174746195476622</v>
      </c>
      <c r="H14" s="13">
        <f t="shared" si="1"/>
        <v>1.7675456331929069</v>
      </c>
    </row>
    <row r="15" spans="1:8" x14ac:dyDescent="0.2">
      <c r="C15">
        <v>29.808826446533203</v>
      </c>
      <c r="D15">
        <v>19.757467269897461</v>
      </c>
      <c r="E15" s="13"/>
      <c r="F15" s="13">
        <f t="shared" si="0"/>
        <v>10.051359176635742</v>
      </c>
      <c r="G15" s="13">
        <f>F15-F10</f>
        <v>-1.3727823893242785E-2</v>
      </c>
      <c r="H15" s="13">
        <f t="shared" si="1"/>
        <v>1.0095608178027271</v>
      </c>
    </row>
    <row r="16" spans="1:8" x14ac:dyDescent="0.2">
      <c r="C16">
        <v>29.597507476806641</v>
      </c>
      <c r="D16">
        <v>19.732828140258789</v>
      </c>
      <c r="E16" s="13"/>
      <c r="F16" s="13">
        <f t="shared" si="0"/>
        <v>9.8646793365478516</v>
      </c>
      <c r="G16" s="13">
        <f>F16-F10</f>
        <v>-0.20040766398113341</v>
      </c>
      <c r="H16" s="13">
        <f t="shared" si="1"/>
        <v>1.1490229898637949</v>
      </c>
    </row>
    <row r="17" spans="2:8" x14ac:dyDescent="0.2">
      <c r="B17" t="s">
        <v>53</v>
      </c>
      <c r="C17" s="13"/>
      <c r="D17" s="13"/>
      <c r="E17" s="13"/>
      <c r="F17" s="13">
        <f>AVERAGE(F14:F16)</f>
        <v>9.7197926839192714</v>
      </c>
      <c r="G17" s="13"/>
      <c r="H17" s="13">
        <f>AVERAGE(H14:H16)</f>
        <v>1.3087098136198096</v>
      </c>
    </row>
    <row r="18" spans="2:8" x14ac:dyDescent="0.2">
      <c r="B18" t="s">
        <v>5</v>
      </c>
      <c r="C18" s="13"/>
      <c r="D18" s="13"/>
      <c r="E18" s="13"/>
      <c r="F18" s="13">
        <f>STDEV(F14:F16)</f>
        <v>0.42304614459383166</v>
      </c>
      <c r="G18" s="13"/>
      <c r="H18" s="13">
        <f>STDEV(H14:H16)</f>
        <v>0.40343544260697356</v>
      </c>
    </row>
    <row r="19" spans="2:8" x14ac:dyDescent="0.2">
      <c r="C19" s="13"/>
      <c r="D19" s="13"/>
      <c r="E19" s="13"/>
      <c r="F19" s="13"/>
      <c r="G19" s="13"/>
      <c r="H19" s="13"/>
    </row>
    <row r="20" spans="2:8" x14ac:dyDescent="0.2">
      <c r="C20" s="13" t="s">
        <v>51</v>
      </c>
      <c r="D20" s="13" t="s">
        <v>34</v>
      </c>
      <c r="E20" s="13"/>
      <c r="F20" s="13"/>
      <c r="G20" s="13"/>
      <c r="H20" s="13"/>
    </row>
    <row r="21" spans="2:8" x14ac:dyDescent="0.2">
      <c r="C21">
        <v>30.046958923339844</v>
      </c>
      <c r="D21">
        <v>20.5108642578125</v>
      </c>
      <c r="E21" s="13"/>
      <c r="F21" s="13">
        <f t="shared" si="0"/>
        <v>9.5360946655273438</v>
      </c>
      <c r="G21" s="13">
        <f>F21-F10</f>
        <v>-0.52899233500164122</v>
      </c>
      <c r="H21" s="13">
        <f t="shared" si="1"/>
        <v>1.4429210206422802</v>
      </c>
    </row>
    <row r="22" spans="2:8" x14ac:dyDescent="0.2">
      <c r="C22">
        <v>28.921665191650391</v>
      </c>
      <c r="D22">
        <v>20.509502410888672</v>
      </c>
      <c r="E22" s="13"/>
      <c r="F22" s="13">
        <f t="shared" si="0"/>
        <v>8.4121627807617188</v>
      </c>
      <c r="G22" s="13">
        <f>F22-F10</f>
        <v>-1.6529242197672662</v>
      </c>
      <c r="H22" s="13">
        <f t="shared" si="1"/>
        <v>3.1447039828139616</v>
      </c>
    </row>
    <row r="23" spans="2:8" x14ac:dyDescent="0.2">
      <c r="C23">
        <v>28.9878120422363</v>
      </c>
      <c r="D23">
        <v>20.544057846069336</v>
      </c>
      <c r="E23" s="13"/>
      <c r="F23" s="13">
        <f t="shared" si="0"/>
        <v>8.4437541961669638</v>
      </c>
      <c r="G23" s="13">
        <f>F23-F10</f>
        <v>-1.6213328043620212</v>
      </c>
      <c r="H23" s="13">
        <f t="shared" si="1"/>
        <v>3.076591296167452</v>
      </c>
    </row>
    <row r="24" spans="2:8" x14ac:dyDescent="0.2">
      <c r="B24" t="s">
        <v>53</v>
      </c>
      <c r="C24" s="13"/>
      <c r="D24" s="13"/>
      <c r="E24" s="13"/>
      <c r="F24" s="13">
        <f>AVERAGE(F21:F23)</f>
        <v>8.7973372141520088</v>
      </c>
      <c r="G24" s="13"/>
      <c r="H24" s="13">
        <f>AVERAGE(H21:H23)</f>
        <v>2.5547387665412313</v>
      </c>
    </row>
    <row r="25" spans="2:8" x14ac:dyDescent="0.2">
      <c r="B25" t="s">
        <v>5</v>
      </c>
      <c r="C25" s="13"/>
      <c r="D25" s="13"/>
      <c r="E25" s="13"/>
      <c r="F25" s="13">
        <f>STDEV(F21:F23)</f>
        <v>0.63997768191848847</v>
      </c>
      <c r="G25" s="13"/>
      <c r="H25" s="13">
        <f>STDEV(H21:H23)</f>
        <v>0.96346450873523082</v>
      </c>
    </row>
    <row r="27" spans="2:8" x14ac:dyDescent="0.2">
      <c r="C27" s="12" t="s">
        <v>35</v>
      </c>
      <c r="D27" s="13"/>
      <c r="E27" s="13"/>
      <c r="F27" s="13"/>
      <c r="G27" s="13"/>
      <c r="H27" s="13"/>
    </row>
    <row r="28" spans="2:8" ht="17" x14ac:dyDescent="0.2">
      <c r="C28" s="13" t="s">
        <v>45</v>
      </c>
      <c r="D28" s="13" t="s">
        <v>34</v>
      </c>
      <c r="E28" s="13"/>
      <c r="F28" s="14" t="s">
        <v>36</v>
      </c>
      <c r="G28" s="14" t="s">
        <v>37</v>
      </c>
      <c r="H28" s="15" t="s">
        <v>54</v>
      </c>
    </row>
    <row r="29" spans="2:8" x14ac:dyDescent="0.2">
      <c r="C29">
        <v>19.828298568725586</v>
      </c>
      <c r="D29">
        <v>20.306068420410156</v>
      </c>
      <c r="E29" s="13"/>
      <c r="F29" s="13">
        <f>C29-D29</f>
        <v>-0.47776985168457031</v>
      </c>
      <c r="G29" s="13">
        <f>F29-F32</f>
        <v>1.5779495239257812E-2</v>
      </c>
      <c r="H29" s="13">
        <f>2^(-G29)</f>
        <v>0.98912208447629069</v>
      </c>
    </row>
    <row r="30" spans="2:8" x14ac:dyDescent="0.2">
      <c r="C30">
        <v>19.71735954284668</v>
      </c>
      <c r="D30">
        <v>20.301761627197266</v>
      </c>
      <c r="E30" s="13"/>
      <c r="F30" s="13">
        <f>C30-D30</f>
        <v>-0.58440208435058594</v>
      </c>
      <c r="G30" s="13">
        <f>F30-F32</f>
        <v>-9.0852737426757812E-2</v>
      </c>
      <c r="H30" s="13">
        <f>2^(-G30)</f>
        <v>1.0649994884083325</v>
      </c>
    </row>
    <row r="31" spans="2:8" x14ac:dyDescent="0.2">
      <c r="C31">
        <v>19.940519332885742</v>
      </c>
      <c r="D31">
        <v>20.35899543762207</v>
      </c>
      <c r="E31" s="13"/>
      <c r="F31" s="13">
        <f>C31-D31</f>
        <v>-0.41847610473632812</v>
      </c>
      <c r="G31" s="13">
        <f>F31-F32</f>
        <v>7.50732421875E-2</v>
      </c>
      <c r="H31" s="13">
        <f>2^(-G31)</f>
        <v>0.94929392633786769</v>
      </c>
    </row>
    <row r="32" spans="2:8" x14ac:dyDescent="0.2">
      <c r="B32" t="s">
        <v>53</v>
      </c>
      <c r="C32" s="13"/>
      <c r="D32" s="13"/>
      <c r="E32" s="13"/>
      <c r="F32" s="13">
        <f>AVERAGE(F29:F31)</f>
        <v>-0.49354934692382812</v>
      </c>
      <c r="G32" s="13"/>
      <c r="H32" s="13">
        <f>AVERAGE(H29:H31)</f>
        <v>1.0011384997408304</v>
      </c>
    </row>
    <row r="33" spans="2:8" x14ac:dyDescent="0.2">
      <c r="B33" t="s">
        <v>5</v>
      </c>
      <c r="C33" s="13"/>
      <c r="D33" s="13"/>
      <c r="E33" s="13"/>
      <c r="F33" s="13">
        <f>STDEV(F29:F31)</f>
        <v>8.4080925483977012E-2</v>
      </c>
      <c r="G33" s="13"/>
      <c r="H33" s="13">
        <f>STDEV(H29:H31)</f>
        <v>5.8781289117949255E-2</v>
      </c>
    </row>
    <row r="34" spans="2:8" x14ac:dyDescent="0.2">
      <c r="C34" s="13"/>
      <c r="D34" s="13"/>
      <c r="E34" s="13"/>
      <c r="F34" s="13"/>
      <c r="G34" s="13"/>
      <c r="H34" s="13"/>
    </row>
    <row r="35" spans="2:8" x14ac:dyDescent="0.2">
      <c r="C35" s="13" t="s">
        <v>47</v>
      </c>
      <c r="D35" s="13" t="s">
        <v>38</v>
      </c>
      <c r="E35" s="13"/>
      <c r="F35" s="13"/>
      <c r="G35" s="13"/>
      <c r="H35" s="13"/>
    </row>
    <row r="36" spans="2:8" x14ac:dyDescent="0.2">
      <c r="C36">
        <v>18.890960693359375</v>
      </c>
      <c r="D36">
        <v>19.779102325439453</v>
      </c>
      <c r="E36" s="13"/>
      <c r="F36" s="13">
        <f>C36-D36</f>
        <v>-0.88814163208007812</v>
      </c>
      <c r="G36" s="13">
        <f>F36-F32</f>
        <v>-0.39459228515625</v>
      </c>
      <c r="H36" s="13">
        <f>2^(-G36)</f>
        <v>1.3145712014776525</v>
      </c>
    </row>
    <row r="37" spans="2:8" x14ac:dyDescent="0.2">
      <c r="C37">
        <v>18.74114990234375</v>
      </c>
      <c r="D37">
        <v>19.757467269897461</v>
      </c>
      <c r="E37" s="13"/>
      <c r="F37" s="13">
        <f>C37-D37</f>
        <v>-1.0163173675537109</v>
      </c>
      <c r="G37" s="13">
        <f>F37-F32</f>
        <v>-0.52276802062988281</v>
      </c>
      <c r="H37" s="13">
        <f>2^(-G37)</f>
        <v>1.4367091411074961</v>
      </c>
    </row>
    <row r="38" spans="2:8" x14ac:dyDescent="0.2">
      <c r="C38">
        <v>18.889699935913086</v>
      </c>
      <c r="D38">
        <v>19.732828140258789</v>
      </c>
      <c r="E38" s="13"/>
      <c r="F38" s="13">
        <f>C38-D38</f>
        <v>-0.84312820434570312</v>
      </c>
      <c r="G38" s="13">
        <f>F38-F32</f>
        <v>-0.349578857421875</v>
      </c>
      <c r="H38" s="13">
        <f>2^(-G38)</f>
        <v>1.2741886197948444</v>
      </c>
    </row>
    <row r="39" spans="2:8" x14ac:dyDescent="0.2">
      <c r="B39" t="s">
        <v>53</v>
      </c>
      <c r="C39" s="13"/>
      <c r="D39" s="13"/>
      <c r="E39" s="13"/>
      <c r="F39" s="13">
        <f>AVERAGE(F36:F38)</f>
        <v>-0.91586240132649743</v>
      </c>
      <c r="G39" s="13"/>
      <c r="H39" s="13">
        <f>AVERAGE(H36:H38)</f>
        <v>1.3418229874599976</v>
      </c>
    </row>
    <row r="40" spans="2:8" x14ac:dyDescent="0.2">
      <c r="B40" t="s">
        <v>5</v>
      </c>
      <c r="C40" s="13"/>
      <c r="D40" s="13"/>
      <c r="E40" s="13"/>
      <c r="F40" s="13">
        <f>STDEV(F36:F38)</f>
        <v>8.9860738639755286E-2</v>
      </c>
      <c r="G40" s="13"/>
      <c r="H40" s="13">
        <f>STDEV(H36:H38)</f>
        <v>8.461811178083968E-2</v>
      </c>
    </row>
    <row r="41" spans="2:8" x14ac:dyDescent="0.2">
      <c r="C41" s="13"/>
      <c r="D41" s="13"/>
      <c r="E41" s="13"/>
      <c r="F41" s="13"/>
      <c r="G41" s="13"/>
      <c r="H41" s="13"/>
    </row>
    <row r="42" spans="2:8" x14ac:dyDescent="0.2">
      <c r="C42" s="13" t="s">
        <v>51</v>
      </c>
      <c r="D42" s="13" t="s">
        <v>39</v>
      </c>
      <c r="E42" s="13"/>
      <c r="F42" s="13"/>
      <c r="G42" s="13"/>
      <c r="H42" s="13"/>
    </row>
    <row r="43" spans="2:8" x14ac:dyDescent="0.2">
      <c r="C43">
        <v>18.999834060668899</v>
      </c>
      <c r="D43">
        <v>20.5108642578125</v>
      </c>
      <c r="E43" s="13"/>
      <c r="F43" s="13">
        <f>C43-D43</f>
        <v>-1.5110301971436009</v>
      </c>
      <c r="G43" s="13">
        <f>F43-F32</f>
        <v>-1.0174808502197727</v>
      </c>
      <c r="H43" s="13">
        <f>2^(-G43)</f>
        <v>2.0243810157633835</v>
      </c>
    </row>
    <row r="44" spans="2:8" x14ac:dyDescent="0.2">
      <c r="C44">
        <v>18.799932479858299</v>
      </c>
      <c r="D44">
        <v>20.509502410888672</v>
      </c>
      <c r="E44" s="13"/>
      <c r="F44" s="13">
        <f>C44-D44</f>
        <v>-1.7095699310303729</v>
      </c>
      <c r="G44" s="13">
        <f>F44-F32</f>
        <v>-1.2160205841065448</v>
      </c>
      <c r="H44" s="13">
        <f>2^(-G44)</f>
        <v>2.323050608472276</v>
      </c>
    </row>
    <row r="45" spans="2:8" x14ac:dyDescent="0.2">
      <c r="C45">
        <v>18.3639812469482</v>
      </c>
      <c r="D45">
        <v>20.544057846069336</v>
      </c>
      <c r="E45" s="13"/>
      <c r="F45" s="13">
        <f>C45-D45</f>
        <v>-2.1800765991211364</v>
      </c>
      <c r="G45" s="13">
        <f>F45-F32</f>
        <v>-1.6865272521973083</v>
      </c>
      <c r="H45" s="13">
        <f>2^(-G45)</f>
        <v>3.2188096258623009</v>
      </c>
    </row>
    <row r="46" spans="2:8" x14ac:dyDescent="0.2">
      <c r="B46" t="s">
        <v>53</v>
      </c>
      <c r="C46" s="13"/>
      <c r="D46" s="13"/>
      <c r="E46" s="13"/>
      <c r="F46" s="13">
        <f>AVERAGE(F43:F45)</f>
        <v>-1.8002255757650367</v>
      </c>
      <c r="G46" s="13"/>
      <c r="H46" s="13">
        <f>AVERAGE(H43:H45)</f>
        <v>2.5220804166993198</v>
      </c>
    </row>
    <row r="47" spans="2:8" x14ac:dyDescent="0.2">
      <c r="B47" t="s">
        <v>5</v>
      </c>
      <c r="C47" s="13"/>
      <c r="D47" s="13"/>
      <c r="E47" s="13"/>
      <c r="F47" s="13">
        <f>STDEV(F43:F45)</f>
        <v>0.34361258190215382</v>
      </c>
      <c r="G47" s="13"/>
      <c r="H47" s="13">
        <f>STDEV(H43:H45)</f>
        <v>0.62159035914167526</v>
      </c>
    </row>
    <row r="49" spans="2:8" x14ac:dyDescent="0.2">
      <c r="C49" s="12" t="s">
        <v>40</v>
      </c>
      <c r="D49" s="13"/>
      <c r="E49" s="13"/>
      <c r="F49" s="13"/>
      <c r="G49" s="13"/>
      <c r="H49" s="13"/>
    </row>
    <row r="50" spans="2:8" ht="17" x14ac:dyDescent="0.2">
      <c r="C50" s="13" t="s">
        <v>52</v>
      </c>
      <c r="D50" s="13" t="s">
        <v>41</v>
      </c>
      <c r="E50" s="13"/>
      <c r="F50" s="14" t="s">
        <v>42</v>
      </c>
      <c r="G50" s="14" t="s">
        <v>43</v>
      </c>
      <c r="H50" s="15" t="s">
        <v>72</v>
      </c>
    </row>
    <row r="51" spans="2:8" x14ac:dyDescent="0.2">
      <c r="C51">
        <v>31.031490325927734</v>
      </c>
      <c r="D51">
        <v>20.306068420410156</v>
      </c>
      <c r="E51" s="13"/>
      <c r="F51" s="13">
        <f>C51-D51</f>
        <v>10.725421905517578</v>
      </c>
      <c r="G51" s="13">
        <f>F51-F54</f>
        <v>0.30672581990559955</v>
      </c>
      <c r="H51" s="13">
        <f>2^(-G51)</f>
        <v>0.80847450248892683</v>
      </c>
    </row>
    <row r="52" spans="2:8" x14ac:dyDescent="0.2">
      <c r="C52">
        <v>30.440944671630859</v>
      </c>
      <c r="D52">
        <v>20.301761627197266</v>
      </c>
      <c r="E52" s="13"/>
      <c r="F52" s="13">
        <f>C52-D52</f>
        <v>10.139183044433594</v>
      </c>
      <c r="G52" s="13">
        <f>F52-F54</f>
        <v>-0.27951304117838482</v>
      </c>
      <c r="H52" s="13">
        <f>2^(-G52)</f>
        <v>1.2137851213343305</v>
      </c>
    </row>
    <row r="53" spans="2:8" x14ac:dyDescent="0.2">
      <c r="C53">
        <v>30.750478744506836</v>
      </c>
      <c r="D53">
        <v>20.35899543762207</v>
      </c>
      <c r="E53" s="13"/>
      <c r="F53" s="13">
        <f>C53-D53</f>
        <v>10.391483306884766</v>
      </c>
      <c r="G53" s="13">
        <f>F53-F54</f>
        <v>-2.721277872721295E-2</v>
      </c>
      <c r="H53" s="13">
        <f>2^(-G53)</f>
        <v>1.019041480879227</v>
      </c>
    </row>
    <row r="54" spans="2:8" x14ac:dyDescent="0.2">
      <c r="B54" t="s">
        <v>53</v>
      </c>
      <c r="C54" s="13"/>
      <c r="D54" s="13"/>
      <c r="E54" s="13"/>
      <c r="F54" s="13">
        <f>AVERAGE(F51:F53)</f>
        <v>10.418696085611979</v>
      </c>
      <c r="G54" s="13"/>
      <c r="H54" s="13">
        <f>AVERAGE(H51:H53)</f>
        <v>1.0137670349008279</v>
      </c>
    </row>
    <row r="55" spans="2:8" x14ac:dyDescent="0.2">
      <c r="B55" t="s">
        <v>5</v>
      </c>
      <c r="C55" s="13"/>
      <c r="D55" s="13"/>
      <c r="E55" s="13"/>
      <c r="F55" s="13">
        <f>STDEV(F51:F53)</f>
        <v>0.29406530236633494</v>
      </c>
      <c r="G55" s="13"/>
      <c r="H55" s="13">
        <f>STDEV(H51:H53)</f>
        <v>0.20270678151580312</v>
      </c>
    </row>
    <row r="56" spans="2:8" x14ac:dyDescent="0.2">
      <c r="C56" s="13"/>
      <c r="D56" s="13"/>
      <c r="E56" s="13"/>
      <c r="F56" s="13"/>
      <c r="G56" s="13"/>
      <c r="H56" s="13"/>
    </row>
    <row r="57" spans="2:8" x14ac:dyDescent="0.2">
      <c r="C57" s="13" t="s">
        <v>48</v>
      </c>
      <c r="D57" s="13" t="s">
        <v>41</v>
      </c>
      <c r="E57" s="13"/>
      <c r="F57" s="13"/>
      <c r="G57" s="13"/>
      <c r="H57" s="13"/>
    </row>
    <row r="58" spans="2:8" x14ac:dyDescent="0.2">
      <c r="C58">
        <v>30.037019348144501</v>
      </c>
      <c r="D58">
        <v>19.779102325439453</v>
      </c>
      <c r="E58" s="13"/>
      <c r="F58" s="13">
        <f>C58-D58</f>
        <v>10.257917022705048</v>
      </c>
      <c r="G58" s="13">
        <f>F58-F54</f>
        <v>-0.160779062906931</v>
      </c>
      <c r="H58" s="13">
        <f>2^(-G58)</f>
        <v>1.1178906419337882</v>
      </c>
    </row>
    <row r="59" spans="2:8" x14ac:dyDescent="0.2">
      <c r="C59">
        <v>30.252689361572266</v>
      </c>
      <c r="D59">
        <v>19.757467269897461</v>
      </c>
      <c r="E59" s="13"/>
      <c r="F59" s="13">
        <f>C59-D59</f>
        <v>10.495222091674805</v>
      </c>
      <c r="G59" s="13">
        <f>F59-F54</f>
        <v>7.6526006062826113E-2</v>
      </c>
      <c r="H59" s="13">
        <f>2^(-G59)</f>
        <v>0.94833848824822553</v>
      </c>
    </row>
    <row r="60" spans="2:8" x14ac:dyDescent="0.2">
      <c r="C60">
        <v>30.167936325073242</v>
      </c>
      <c r="D60">
        <v>19.732828140258789</v>
      </c>
      <c r="E60" s="13"/>
      <c r="F60" s="13">
        <f>C60-D60</f>
        <v>10.435108184814453</v>
      </c>
      <c r="G60" s="13">
        <f>F60-F54</f>
        <v>1.641209920247455E-2</v>
      </c>
      <c r="H60" s="13">
        <f>2^(-G60)</f>
        <v>0.98868846173048697</v>
      </c>
    </row>
    <row r="61" spans="2:8" x14ac:dyDescent="0.2">
      <c r="B61" t="s">
        <v>53</v>
      </c>
      <c r="C61" s="13"/>
      <c r="D61" s="13"/>
      <c r="E61" s="13"/>
      <c r="F61" s="13">
        <f>AVERAGE(F58:F60)</f>
        <v>10.396082433064768</v>
      </c>
      <c r="G61" s="13"/>
      <c r="H61" s="13">
        <f>AVERAGE(H58:H60)</f>
        <v>1.0183058639708336</v>
      </c>
    </row>
    <row r="62" spans="2:8" x14ac:dyDescent="0.2">
      <c r="B62" t="s">
        <v>5</v>
      </c>
      <c r="C62" s="13"/>
      <c r="D62" s="13"/>
      <c r="E62" s="13"/>
      <c r="F62" s="13">
        <f>STDEV(F58:F60)</f>
        <v>0.1233721237330634</v>
      </c>
      <c r="G62" s="13"/>
      <c r="H62" s="13">
        <f>STDEV(H58:H60)</f>
        <v>8.8571305124476002E-2</v>
      </c>
    </row>
    <row r="63" spans="2:8" x14ac:dyDescent="0.2">
      <c r="C63" s="13"/>
      <c r="D63" s="13"/>
      <c r="E63" s="13"/>
      <c r="F63" s="13"/>
      <c r="G63" s="13"/>
      <c r="H63" s="13"/>
    </row>
    <row r="64" spans="2:8" x14ac:dyDescent="0.2">
      <c r="C64" s="13" t="s">
        <v>51</v>
      </c>
      <c r="D64" s="13" t="s">
        <v>41</v>
      </c>
      <c r="E64" s="13"/>
      <c r="F64" s="13"/>
      <c r="G64" s="13"/>
      <c r="H64" s="13"/>
    </row>
    <row r="65" spans="2:8" x14ac:dyDescent="0.2">
      <c r="C65">
        <v>31.258499145507812</v>
      </c>
      <c r="D65">
        <v>20.5108642578125</v>
      </c>
      <c r="E65" s="13"/>
      <c r="F65" s="13">
        <f>C65-D65</f>
        <v>10.747634887695312</v>
      </c>
      <c r="G65" s="13">
        <f>F65-F54</f>
        <v>0.32893880208333393</v>
      </c>
      <c r="H65" s="13">
        <f>2^(-G65)</f>
        <v>0.7961218688861621</v>
      </c>
    </row>
    <row r="66" spans="2:8" x14ac:dyDescent="0.2">
      <c r="C66">
        <v>31.018648147583008</v>
      </c>
      <c r="D66">
        <v>20.509502410888672</v>
      </c>
      <c r="E66" s="13"/>
      <c r="F66" s="13">
        <f>C66-D66</f>
        <v>10.509145736694336</v>
      </c>
      <c r="G66" s="13">
        <f>F66-F54</f>
        <v>9.0449651082357363E-2</v>
      </c>
      <c r="H66" s="13">
        <f>2^(-G66)</f>
        <v>0.93922996967199235</v>
      </c>
    </row>
    <row r="67" spans="2:8" x14ac:dyDescent="0.2">
      <c r="C67">
        <v>30.308650970458984</v>
      </c>
      <c r="D67">
        <v>20.544057846069336</v>
      </c>
      <c r="E67" s="13"/>
      <c r="F67" s="13">
        <f>C67-D67</f>
        <v>9.7645931243896484</v>
      </c>
      <c r="G67" s="13">
        <f>F67-F54</f>
        <v>-0.65410296122233014</v>
      </c>
      <c r="H67" s="13">
        <f>2^(-G67)</f>
        <v>1.5736371929074162</v>
      </c>
    </row>
    <row r="68" spans="2:8" x14ac:dyDescent="0.2">
      <c r="B68" t="s">
        <v>53</v>
      </c>
      <c r="C68" s="13"/>
      <c r="D68" s="13"/>
      <c r="E68" s="13"/>
      <c r="F68" s="13">
        <f>AVERAGE(F65:F67)</f>
        <v>10.340457916259766</v>
      </c>
      <c r="G68" s="13"/>
      <c r="H68" s="13">
        <f>AVERAGE(H65:H67)</f>
        <v>1.1029963438218571</v>
      </c>
    </row>
    <row r="69" spans="2:8" x14ac:dyDescent="0.2">
      <c r="B69" t="s">
        <v>5</v>
      </c>
      <c r="C69" s="13"/>
      <c r="D69" s="13"/>
      <c r="E69" s="13"/>
      <c r="F69" s="13">
        <f>STDEV(F65:F67)</f>
        <v>0.51277135516036942</v>
      </c>
      <c r="G69" s="13"/>
      <c r="H69" s="13">
        <f>STDEV(H65:H67)</f>
        <v>0.41382011641365807</v>
      </c>
    </row>
    <row r="71" spans="2:8" x14ac:dyDescent="0.2">
      <c r="C71" s="12" t="s">
        <v>44</v>
      </c>
      <c r="D71" s="13"/>
      <c r="E71" s="13"/>
      <c r="F71" s="13"/>
      <c r="G71" s="13"/>
      <c r="H71" s="13"/>
    </row>
    <row r="72" spans="2:8" ht="17" x14ac:dyDescent="0.2">
      <c r="C72" s="13" t="s">
        <v>49</v>
      </c>
      <c r="D72" s="13" t="s">
        <v>41</v>
      </c>
      <c r="E72" s="13"/>
      <c r="F72" s="14" t="s">
        <v>42</v>
      </c>
      <c r="G72" s="14" t="s">
        <v>43</v>
      </c>
      <c r="H72" s="15" t="s">
        <v>72</v>
      </c>
    </row>
    <row r="73" spans="2:8" x14ac:dyDescent="0.2">
      <c r="C73">
        <v>23.105085372924805</v>
      </c>
      <c r="D73">
        <v>20.306068420410156</v>
      </c>
      <c r="E73" s="13"/>
      <c r="F73" s="13">
        <f>C73-D73</f>
        <v>2.7990169525146484</v>
      </c>
      <c r="G73" s="13">
        <f>F73-F76</f>
        <v>3.6555608113606919E-2</v>
      </c>
      <c r="H73" s="13">
        <f>2^(-G73)</f>
        <v>0.97497990671157087</v>
      </c>
    </row>
    <row r="74" spans="2:8" x14ac:dyDescent="0.2">
      <c r="C74">
        <v>23.057964324951172</v>
      </c>
      <c r="D74">
        <v>20.301761627197266</v>
      </c>
      <c r="E74" s="13"/>
      <c r="F74" s="13">
        <f>C74-D74</f>
        <v>2.7562026977539062</v>
      </c>
      <c r="G74" s="13">
        <f>F74-F76</f>
        <v>-6.2586466471352686E-3</v>
      </c>
      <c r="H74" s="13">
        <f>2^(-G74)</f>
        <v>1.0043475867297913</v>
      </c>
    </row>
    <row r="75" spans="2:8" x14ac:dyDescent="0.2">
      <c r="C75">
        <v>23.091159820556641</v>
      </c>
      <c r="D75">
        <v>20.35899543762207</v>
      </c>
      <c r="E75" s="13"/>
      <c r="F75" s="13">
        <f>C75-D75</f>
        <v>2.7321643829345703</v>
      </c>
      <c r="G75" s="13">
        <f>F75-F76</f>
        <v>-3.0296961466471206E-2</v>
      </c>
      <c r="H75" s="13">
        <f>2^(-G75)</f>
        <v>1.0212223104356719</v>
      </c>
    </row>
    <row r="76" spans="2:8" x14ac:dyDescent="0.2">
      <c r="B76" t="s">
        <v>53</v>
      </c>
      <c r="C76" s="13"/>
      <c r="D76" s="13"/>
      <c r="E76" s="13"/>
      <c r="F76" s="13">
        <f>AVERAGE(F73:F75)</f>
        <v>2.7624613444010415</v>
      </c>
      <c r="G76" s="13"/>
      <c r="H76" s="13">
        <f>AVERAGE(H73:H75)</f>
        <v>1.0001832679590112</v>
      </c>
    </row>
    <row r="77" spans="2:8" x14ac:dyDescent="0.2">
      <c r="B77" t="s">
        <v>5</v>
      </c>
      <c r="C77" s="13"/>
      <c r="D77" s="13"/>
      <c r="E77" s="13"/>
      <c r="F77" s="13">
        <f>STDEV(F73:F75)</f>
        <v>3.3862878026757727E-2</v>
      </c>
      <c r="G77" s="13"/>
      <c r="H77" s="13">
        <f>STDEV(H73:H75)</f>
        <v>2.3400772180938625E-2</v>
      </c>
    </row>
    <row r="78" spans="2:8" x14ac:dyDescent="0.2">
      <c r="C78" s="13"/>
      <c r="D78" s="13"/>
      <c r="E78" s="13"/>
      <c r="F78" s="13"/>
      <c r="G78" s="13"/>
      <c r="H78" s="13"/>
    </row>
    <row r="79" spans="2:8" x14ac:dyDescent="0.2">
      <c r="C79" s="13" t="s">
        <v>47</v>
      </c>
      <c r="D79" s="13" t="s">
        <v>41</v>
      </c>
      <c r="E79" s="13"/>
      <c r="F79" s="13"/>
      <c r="G79" s="13"/>
      <c r="H79" s="13"/>
    </row>
    <row r="80" spans="2:8" x14ac:dyDescent="0.2">
      <c r="C80">
        <v>23.30006217956543</v>
      </c>
      <c r="D80">
        <v>19.779102325439453</v>
      </c>
      <c r="E80" s="13"/>
      <c r="F80" s="13">
        <f>C80-D80</f>
        <v>3.5209598541259766</v>
      </c>
      <c r="G80" s="13">
        <f>F80-F76</f>
        <v>0.75849850972493504</v>
      </c>
      <c r="H80" s="13">
        <f>2^(-G80)</f>
        <v>0.5911112119002383</v>
      </c>
    </row>
    <row r="81" spans="2:8" x14ac:dyDescent="0.2">
      <c r="C81">
        <v>23.451822280883789</v>
      </c>
      <c r="D81">
        <v>19.757467269897461</v>
      </c>
      <c r="E81" s="13"/>
      <c r="F81" s="13">
        <f>C81-D81</f>
        <v>3.6943550109863281</v>
      </c>
      <c r="G81" s="13">
        <f>F81-F76</f>
        <v>0.93189366658528661</v>
      </c>
      <c r="H81" s="13">
        <f>2^(-G81)</f>
        <v>0.52416987012124339</v>
      </c>
    </row>
    <row r="82" spans="2:8" x14ac:dyDescent="0.2">
      <c r="C82">
        <v>23.342536926269531</v>
      </c>
      <c r="D82">
        <v>19.732828140258789</v>
      </c>
      <c r="E82" s="13"/>
      <c r="F82" s="13">
        <f>C82-D82</f>
        <v>3.6097087860107422</v>
      </c>
      <c r="G82" s="13">
        <f>F82-F76</f>
        <v>0.84724744160970067</v>
      </c>
      <c r="H82" s="13">
        <f>2^(-G82)</f>
        <v>0.55584423581765241</v>
      </c>
    </row>
    <row r="83" spans="2:8" x14ac:dyDescent="0.2">
      <c r="B83" t="s">
        <v>53</v>
      </c>
      <c r="C83" s="13"/>
      <c r="D83" s="13"/>
      <c r="E83" s="13"/>
      <c r="F83" s="13">
        <f>AVERAGE(F80:F82)</f>
        <v>3.6083412170410156</v>
      </c>
      <c r="G83" s="13"/>
      <c r="H83" s="13">
        <f>AVERAGE(H80:H82)</f>
        <v>0.55704177261304466</v>
      </c>
    </row>
    <row r="84" spans="2:8" x14ac:dyDescent="0.2">
      <c r="B84" t="s">
        <v>5</v>
      </c>
      <c r="C84" s="13"/>
      <c r="D84" s="13"/>
      <c r="E84" s="13"/>
      <c r="F84" s="13">
        <f>STDEV(F80:F82)</f>
        <v>8.670566757324287E-2</v>
      </c>
      <c r="G84" s="13"/>
      <c r="H84" s="13">
        <f>STDEV(H80:H82)</f>
        <v>3.348673439700102E-2</v>
      </c>
    </row>
    <row r="85" spans="2:8" x14ac:dyDescent="0.2">
      <c r="C85" s="13"/>
      <c r="D85" s="13"/>
      <c r="E85" s="13"/>
      <c r="F85" s="13"/>
      <c r="G85" s="13"/>
      <c r="H85" s="13"/>
    </row>
    <row r="86" spans="2:8" x14ac:dyDescent="0.2">
      <c r="C86" s="13" t="s">
        <v>50</v>
      </c>
      <c r="D86" s="13" t="s">
        <v>41</v>
      </c>
      <c r="E86" s="13"/>
      <c r="F86" s="13"/>
      <c r="G86" s="13"/>
      <c r="H86" s="13"/>
    </row>
    <row r="87" spans="2:8" x14ac:dyDescent="0.2">
      <c r="C87">
        <v>24.896625518798828</v>
      </c>
      <c r="D87">
        <v>20.5108642578125</v>
      </c>
      <c r="E87" s="13"/>
      <c r="F87" s="13">
        <f>C87-D87</f>
        <v>4.3857612609863281</v>
      </c>
      <c r="G87" s="13">
        <f>F87-F76</f>
        <v>1.6232999165852866</v>
      </c>
      <c r="H87" s="13">
        <f>2^(-G87)</f>
        <v>0.32459216539228553</v>
      </c>
    </row>
    <row r="88" spans="2:8" x14ac:dyDescent="0.2">
      <c r="C88">
        <v>24.944665908813477</v>
      </c>
      <c r="D88">
        <v>20.509502410888672</v>
      </c>
      <c r="E88" s="13"/>
      <c r="F88" s="13">
        <f>C88-D88</f>
        <v>4.4351634979248047</v>
      </c>
      <c r="G88" s="13">
        <f>F88-F76</f>
        <v>1.6727021535237632</v>
      </c>
      <c r="H88" s="13">
        <f>2^(-G88)</f>
        <v>0.31366530110089119</v>
      </c>
    </row>
    <row r="89" spans="2:8" x14ac:dyDescent="0.2">
      <c r="C89">
        <v>24.786605834960938</v>
      </c>
      <c r="D89">
        <v>20.544057846069336</v>
      </c>
      <c r="E89" s="13"/>
      <c r="F89" s="13">
        <f>C89-D89</f>
        <v>4.2425479888916016</v>
      </c>
      <c r="G89" s="13">
        <f>F89-F76</f>
        <v>1.48008664449056</v>
      </c>
      <c r="H89" s="13">
        <f>2^(-G89)</f>
        <v>0.35846728275009354</v>
      </c>
    </row>
    <row r="90" spans="2:8" x14ac:dyDescent="0.2">
      <c r="B90" t="s">
        <v>53</v>
      </c>
      <c r="C90" s="13"/>
      <c r="D90" s="13"/>
      <c r="E90" s="13"/>
      <c r="F90" s="13">
        <f>AVERAGE(F87:F89)</f>
        <v>4.3544909159342451</v>
      </c>
      <c r="G90" s="13"/>
      <c r="H90" s="13">
        <f>AVERAGE(H87:H89)</f>
        <v>0.33224158308109009</v>
      </c>
    </row>
    <row r="91" spans="2:8" x14ac:dyDescent="0.2">
      <c r="B91" t="s">
        <v>5</v>
      </c>
      <c r="C91" s="13"/>
      <c r="D91" s="13"/>
      <c r="E91" s="13"/>
      <c r="F91" s="13">
        <f>STDEV(F87:F89)</f>
        <v>0.10004278804485235</v>
      </c>
      <c r="G91" s="13"/>
      <c r="H91" s="13">
        <f>STDEV(H87:H89)</f>
        <v>2.335999963949514E-2</v>
      </c>
    </row>
  </sheetData>
  <phoneticPr fontId="4" type="noConversion"/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0"/>
  <sheetViews>
    <sheetView zoomScale="94" workbookViewId="0">
      <selection activeCell="K92" sqref="K92"/>
    </sheetView>
  </sheetViews>
  <sheetFormatPr baseColWidth="10" defaultRowHeight="15" x14ac:dyDescent="0.2"/>
  <sheetData>
    <row r="3" spans="1:8" x14ac:dyDescent="0.2">
      <c r="A3" t="s">
        <v>63</v>
      </c>
    </row>
    <row r="4" spans="1:8" x14ac:dyDescent="0.2">
      <c r="C4" s="16" t="s">
        <v>68</v>
      </c>
    </row>
    <row r="5" spans="1:8" ht="17" x14ac:dyDescent="0.2">
      <c r="C5" s="13" t="s">
        <v>45</v>
      </c>
      <c r="D5" s="13" t="s">
        <v>55</v>
      </c>
      <c r="E5" s="13"/>
      <c r="F5" s="14" t="s">
        <v>56</v>
      </c>
      <c r="G5" s="14" t="s">
        <v>57</v>
      </c>
      <c r="H5" s="15" t="s">
        <v>75</v>
      </c>
    </row>
    <row r="6" spans="1:8" x14ac:dyDescent="0.2">
      <c r="C6">
        <v>29.427150726318299</v>
      </c>
      <c r="D6">
        <v>20.379753112792901</v>
      </c>
      <c r="E6" s="13"/>
      <c r="F6" s="13">
        <f>C6-D6</f>
        <v>9.0473976135253977</v>
      </c>
      <c r="G6" s="13">
        <f>F6-F9</f>
        <v>0.22266960144045811</v>
      </c>
      <c r="H6" s="13">
        <f>2^(-G6)</f>
        <v>0.85697819301217093</v>
      </c>
    </row>
    <row r="7" spans="1:8" x14ac:dyDescent="0.2">
      <c r="C7">
        <v>29.491188049316399</v>
      </c>
      <c r="D7">
        <v>20.849245071411133</v>
      </c>
      <c r="E7" s="13"/>
      <c r="F7" s="13">
        <f>C7-D7</f>
        <v>8.6419429779052663</v>
      </c>
      <c r="G7" s="13">
        <f>F7-F9</f>
        <v>-0.18278503417967329</v>
      </c>
      <c r="H7" s="13">
        <f>2^(-G7)</f>
        <v>1.1350729603229248</v>
      </c>
    </row>
    <row r="8" spans="1:8" x14ac:dyDescent="0.2">
      <c r="C8">
        <v>29.2899265289306</v>
      </c>
      <c r="D8">
        <v>20.505083084106445</v>
      </c>
      <c r="E8" s="13"/>
      <c r="F8" s="13">
        <f>C8-D8</f>
        <v>8.7848434448241548</v>
      </c>
      <c r="G8" s="13">
        <f>F8-F9</f>
        <v>-3.988456726078482E-2</v>
      </c>
      <c r="H8" s="13">
        <f>2^(-G8)</f>
        <v>1.0280315686291277</v>
      </c>
    </row>
    <row r="9" spans="1:8" x14ac:dyDescent="0.2">
      <c r="B9" t="s">
        <v>53</v>
      </c>
      <c r="C9" s="13"/>
      <c r="D9" s="13"/>
      <c r="E9" s="13"/>
      <c r="F9" s="13">
        <f>AVERAGE(F6:F8)</f>
        <v>8.8247280120849396</v>
      </c>
      <c r="G9" s="13"/>
      <c r="H9" s="13">
        <f>AVERAGE(H6:H8)</f>
        <v>1.0066942406547412</v>
      </c>
    </row>
    <row r="10" spans="1:8" x14ac:dyDescent="0.2">
      <c r="B10" t="s">
        <v>5</v>
      </c>
      <c r="C10" s="13"/>
      <c r="D10" s="13"/>
      <c r="E10" s="13"/>
      <c r="F10" s="13">
        <f>STDEV(F6:F8)</f>
        <v>0.20564884977954151</v>
      </c>
      <c r="G10" s="13"/>
      <c r="H10" s="13">
        <f>STDEV(H6:H8)</f>
        <v>0.14026986873601957</v>
      </c>
    </row>
    <row r="11" spans="1:8" x14ac:dyDescent="0.2">
      <c r="C11" s="3"/>
      <c r="D11" s="3"/>
      <c r="E11" s="13"/>
      <c r="F11" s="13"/>
      <c r="G11" s="13"/>
      <c r="H11" s="13"/>
    </row>
    <row r="12" spans="1:8" x14ac:dyDescent="0.2">
      <c r="C12" s="17" t="s">
        <v>47</v>
      </c>
      <c r="D12" s="17" t="s">
        <v>74</v>
      </c>
      <c r="E12" s="13"/>
      <c r="F12" s="14"/>
      <c r="G12" s="14"/>
      <c r="H12" s="14"/>
    </row>
    <row r="13" spans="1:8" x14ac:dyDescent="0.2">
      <c r="C13" s="8">
        <v>29.7681350708007</v>
      </c>
      <c r="D13" s="8">
        <v>21.927789688110352</v>
      </c>
      <c r="E13" s="13"/>
      <c r="F13" s="13">
        <f>C13-D13</f>
        <v>7.840345382690348</v>
      </c>
      <c r="G13" s="13">
        <f>F13-F16</f>
        <v>-0.42523511250813861</v>
      </c>
      <c r="H13" s="13">
        <f>2^(-G13)</f>
        <v>1.3427913163907281</v>
      </c>
    </row>
    <row r="14" spans="1:8" x14ac:dyDescent="0.2">
      <c r="C14" s="8">
        <v>29.596370697021399</v>
      </c>
      <c r="D14" s="8">
        <v>21.357694625854492</v>
      </c>
      <c r="E14" s="13"/>
      <c r="F14" s="13">
        <f>C14-D14</f>
        <v>8.2386760711669069</v>
      </c>
      <c r="G14" s="13">
        <f>F14-F16</f>
        <v>-2.6904424031579666E-2</v>
      </c>
      <c r="H14" s="13">
        <f>2^(-G14)</f>
        <v>1.0188236991314834</v>
      </c>
    </row>
    <row r="15" spans="1:8" x14ac:dyDescent="0.2">
      <c r="B15" t="s">
        <v>53</v>
      </c>
      <c r="C15" s="8">
        <v>29.8799743652343</v>
      </c>
      <c r="D15" s="8">
        <v>21.162254333496094</v>
      </c>
      <c r="E15" s="13"/>
      <c r="F15" s="13">
        <f>C15-D15</f>
        <v>8.7177200317382066</v>
      </c>
      <c r="G15" s="13">
        <f>F15-F16</f>
        <v>0.45213953653972005</v>
      </c>
      <c r="H15" s="13">
        <f>2^(-G15)</f>
        <v>0.73095802298947721</v>
      </c>
    </row>
    <row r="16" spans="1:8" x14ac:dyDescent="0.2">
      <c r="B16" t="s">
        <v>5</v>
      </c>
      <c r="C16" s="3"/>
      <c r="D16" s="3"/>
      <c r="E16" s="13"/>
      <c r="F16" s="13">
        <f>AVERAGE(F13:F15)</f>
        <v>8.2655804951984866</v>
      </c>
      <c r="G16" s="13"/>
      <c r="H16" s="13">
        <f>AVERAGE(H13:H15)</f>
        <v>1.0308576795038962</v>
      </c>
    </row>
    <row r="17" spans="2:8" x14ac:dyDescent="0.2">
      <c r="C17" s="3"/>
      <c r="D17" s="3"/>
      <c r="E17" s="13"/>
      <c r="F17" s="13">
        <f>STDEV(F13:F15)</f>
        <v>0.43930565068334437</v>
      </c>
      <c r="G17" s="13"/>
      <c r="H17" s="13">
        <f>STDEV(H13:H15)</f>
        <v>0.30609411500592099</v>
      </c>
    </row>
    <row r="18" spans="2:8" x14ac:dyDescent="0.2">
      <c r="C18" s="3"/>
      <c r="D18" s="3"/>
      <c r="E18" s="13"/>
      <c r="F18" s="13"/>
      <c r="G18" s="13"/>
      <c r="H18" s="13"/>
    </row>
    <row r="19" spans="2:8" x14ac:dyDescent="0.2">
      <c r="C19" s="3" t="s">
        <v>51</v>
      </c>
      <c r="D19" s="3" t="s">
        <v>55</v>
      </c>
      <c r="E19" s="13"/>
      <c r="F19" s="13"/>
      <c r="G19" s="13"/>
      <c r="H19" s="13"/>
    </row>
    <row r="20" spans="2:8" x14ac:dyDescent="0.2">
      <c r="C20" s="8">
        <v>29.965284347534102</v>
      </c>
      <c r="D20" s="8">
        <v>22.785112380981445</v>
      </c>
      <c r="E20" s="13"/>
      <c r="F20" s="13">
        <f>C20-D20</f>
        <v>7.1801719665526562</v>
      </c>
      <c r="G20" s="13">
        <f>F20-F9</f>
        <v>-1.6445560455322834</v>
      </c>
      <c r="H20" s="13">
        <f>2^(-G20)</f>
        <v>3.1265163147708162</v>
      </c>
    </row>
    <row r="21" spans="2:8" x14ac:dyDescent="0.2">
      <c r="C21" s="8">
        <v>29.023607254028299</v>
      </c>
      <c r="D21" s="8">
        <v>22.369129180908203</v>
      </c>
      <c r="E21" s="13"/>
      <c r="F21" s="13">
        <f>C21-D21</f>
        <v>6.6544780731200959</v>
      </c>
      <c r="G21" s="13">
        <f>F21-F9</f>
        <v>-2.1702499389648438</v>
      </c>
      <c r="H21" s="13">
        <f>2^(-G21)</f>
        <v>4.5010136470215381</v>
      </c>
    </row>
    <row r="22" spans="2:8" x14ac:dyDescent="0.2">
      <c r="C22" s="8">
        <v>29.0916633605957</v>
      </c>
      <c r="D22" s="8">
        <v>22.2919921875</v>
      </c>
      <c r="E22" s="13"/>
      <c r="F22" s="13">
        <f>C22-D22</f>
        <v>6.7996711730956996</v>
      </c>
      <c r="G22" s="13">
        <f>F22-F9</f>
        <v>-2.02505683898924</v>
      </c>
      <c r="H22" s="13">
        <f>2^(-G22)</f>
        <v>4.0700791173545863</v>
      </c>
    </row>
    <row r="23" spans="2:8" x14ac:dyDescent="0.2">
      <c r="B23" t="s">
        <v>53</v>
      </c>
      <c r="C23" s="3"/>
      <c r="D23" s="3"/>
      <c r="E23" s="13"/>
      <c r="F23" s="13">
        <f>AVERAGE(F20:F22)</f>
        <v>6.8781070709228169</v>
      </c>
      <c r="G23" s="13"/>
      <c r="H23" s="13">
        <f>AVERAGE(H20:H22)</f>
        <v>3.8992030263823132</v>
      </c>
    </row>
    <row r="24" spans="2:8" x14ac:dyDescent="0.2">
      <c r="B24" t="s">
        <v>5</v>
      </c>
      <c r="C24" s="3"/>
      <c r="D24" s="3"/>
      <c r="E24" s="13"/>
      <c r="F24" s="13">
        <f>STDEV(F20:F22)</f>
        <v>0.27148233818985457</v>
      </c>
      <c r="G24" s="13"/>
      <c r="H24" s="13">
        <f>STDEV(H20:H22)</f>
        <v>0.703000503513736</v>
      </c>
    </row>
    <row r="25" spans="2:8" x14ac:dyDescent="0.2">
      <c r="C25" s="8"/>
      <c r="D25" s="8"/>
    </row>
    <row r="26" spans="2:8" x14ac:dyDescent="0.2">
      <c r="C26" s="18" t="s">
        <v>69</v>
      </c>
      <c r="D26" s="3"/>
      <c r="E26" s="13"/>
      <c r="F26" s="13"/>
      <c r="G26" s="13"/>
      <c r="H26" s="13"/>
    </row>
    <row r="27" spans="2:8" ht="17" x14ac:dyDescent="0.2">
      <c r="C27" s="3" t="s">
        <v>52</v>
      </c>
      <c r="D27" s="3" t="s">
        <v>41</v>
      </c>
      <c r="E27" s="13"/>
      <c r="F27" s="14" t="s">
        <v>42</v>
      </c>
      <c r="G27" s="14" t="s">
        <v>43</v>
      </c>
      <c r="H27" s="15" t="s">
        <v>75</v>
      </c>
    </row>
    <row r="28" spans="2:8" x14ac:dyDescent="0.2">
      <c r="C28" s="8">
        <v>18.717794418334961</v>
      </c>
      <c r="D28" s="8">
        <v>20.379753112792901</v>
      </c>
      <c r="E28" s="13"/>
      <c r="F28" s="13">
        <f>C28-D28</f>
        <v>-1.6619586944579403</v>
      </c>
      <c r="G28" s="13">
        <f>F28-F31</f>
        <v>0.18393898010258414</v>
      </c>
      <c r="H28" s="13">
        <f>2^(-G28)</f>
        <v>0.88029624558317143</v>
      </c>
    </row>
    <row r="29" spans="2:8" x14ac:dyDescent="0.2">
      <c r="C29" s="8">
        <v>18.365852355957031</v>
      </c>
      <c r="D29" s="8">
        <v>20.849245071411133</v>
      </c>
      <c r="E29" s="13"/>
      <c r="F29" s="13">
        <f>C29-D29</f>
        <v>-2.4833927154541016</v>
      </c>
      <c r="G29" s="13">
        <f>F29-F31</f>
        <v>-0.63749504089357711</v>
      </c>
      <c r="H29" s="13">
        <f>2^(-G29)</f>
        <v>1.5556257717093689</v>
      </c>
    </row>
    <row r="30" spans="2:8" x14ac:dyDescent="0.2">
      <c r="C30" s="8">
        <v>19.112741470336914</v>
      </c>
      <c r="D30" s="8">
        <v>20.505083084106445</v>
      </c>
      <c r="E30" s="13"/>
      <c r="F30" s="13">
        <f>C30-D30</f>
        <v>-1.3923416137695312</v>
      </c>
      <c r="G30" s="13">
        <f>F30-F31</f>
        <v>0.4535560607909932</v>
      </c>
      <c r="H30" s="13">
        <f>2^(-G30)</f>
        <v>0.73024067692208028</v>
      </c>
    </row>
    <row r="31" spans="2:8" x14ac:dyDescent="0.2">
      <c r="B31" t="s">
        <v>53</v>
      </c>
      <c r="C31" s="3"/>
      <c r="D31" s="3"/>
      <c r="E31" s="13"/>
      <c r="F31" s="13">
        <f>AVERAGE(F28:F30)</f>
        <v>-1.8458976745605244</v>
      </c>
      <c r="G31" s="13"/>
      <c r="H31" s="13">
        <f>AVERAGE(H28:H30)</f>
        <v>1.0553875647382069</v>
      </c>
    </row>
    <row r="32" spans="2:8" x14ac:dyDescent="0.2">
      <c r="B32" t="s">
        <v>5</v>
      </c>
      <c r="C32" s="3"/>
      <c r="D32" s="3"/>
      <c r="E32" s="13"/>
      <c r="F32" s="13">
        <f>STDEV(F28:F30)</f>
        <v>0.56830738858707686</v>
      </c>
      <c r="G32" s="13"/>
      <c r="H32" s="13">
        <f>STDEV(H28:H30)</f>
        <v>0.43966790445385345</v>
      </c>
    </row>
    <row r="33" spans="2:8" x14ac:dyDescent="0.2">
      <c r="C33" s="3"/>
      <c r="D33" s="3"/>
      <c r="E33" s="13"/>
      <c r="F33" s="13"/>
      <c r="G33" s="13"/>
      <c r="H33" s="13"/>
    </row>
    <row r="34" spans="2:8" x14ac:dyDescent="0.2">
      <c r="C34" s="17" t="s">
        <v>47</v>
      </c>
      <c r="D34" s="17" t="s">
        <v>73</v>
      </c>
      <c r="E34" s="3"/>
      <c r="F34" s="14"/>
      <c r="G34" s="14"/>
      <c r="H34" s="14"/>
    </row>
    <row r="35" spans="2:8" x14ac:dyDescent="0.2">
      <c r="C35" s="8">
        <v>19.435184478759702</v>
      </c>
      <c r="D35" s="8">
        <v>21.927789688110352</v>
      </c>
      <c r="E35" s="13"/>
      <c r="F35" s="13">
        <f>C35-D35</f>
        <v>-2.4926052093506499</v>
      </c>
      <c r="G35" s="13">
        <f>F35-F38</f>
        <v>-0.88499323527020479</v>
      </c>
      <c r="H35" s="13">
        <f>2^(-G35)</f>
        <v>1.8467559620858687</v>
      </c>
    </row>
    <row r="36" spans="2:8" x14ac:dyDescent="0.2">
      <c r="C36" s="8">
        <v>19.5845947265625</v>
      </c>
      <c r="D36" s="8">
        <v>21.357694625854492</v>
      </c>
      <c r="E36" s="13"/>
      <c r="F36" s="13">
        <f>C36-D36</f>
        <v>-1.7730998992919922</v>
      </c>
      <c r="G36" s="13">
        <f>F36-F38</f>
        <v>-0.16548792521154709</v>
      </c>
      <c r="H36" s="13">
        <f>2^(-G36)</f>
        <v>1.1215453249914196</v>
      </c>
    </row>
    <row r="37" spans="2:8" x14ac:dyDescent="0.2">
      <c r="B37" t="s">
        <v>53</v>
      </c>
      <c r="C37" s="8">
        <v>20.605123519897401</v>
      </c>
      <c r="D37" s="8">
        <v>21.162254333496094</v>
      </c>
      <c r="E37" s="13"/>
      <c r="F37" s="13">
        <f>C37-D37</f>
        <v>-0.55713081359869321</v>
      </c>
      <c r="G37" s="13">
        <f>F37-F38</f>
        <v>1.0504811604817519</v>
      </c>
      <c r="H37" s="13">
        <f>2^(-G37)</f>
        <v>0.48280711417776218</v>
      </c>
    </row>
    <row r="38" spans="2:8" x14ac:dyDescent="0.2">
      <c r="B38" t="s">
        <v>5</v>
      </c>
      <c r="C38" s="3"/>
      <c r="D38" s="3"/>
      <c r="E38" s="13"/>
      <c r="F38" s="13">
        <f>AVERAGE(F35:F37)</f>
        <v>-1.6076119740804451</v>
      </c>
      <c r="G38" s="13"/>
      <c r="H38" s="13">
        <f>AVERAGE(H35:H37)</f>
        <v>1.1503694670850169</v>
      </c>
    </row>
    <row r="39" spans="2:8" x14ac:dyDescent="0.2">
      <c r="C39" s="3"/>
      <c r="D39" s="3"/>
      <c r="E39" s="13"/>
      <c r="F39" s="13">
        <f>STDEV(F35:F37)</f>
        <v>0.9782918655472751</v>
      </c>
      <c r="G39" s="13"/>
      <c r="H39" s="13">
        <f>STDEV(H35:H37)</f>
        <v>0.68243112348649226</v>
      </c>
    </row>
    <row r="40" spans="2:8" x14ac:dyDescent="0.2">
      <c r="C40" s="3"/>
      <c r="D40" s="3"/>
      <c r="E40" s="13"/>
      <c r="F40" s="13"/>
      <c r="G40" s="13"/>
      <c r="H40" s="13"/>
    </row>
    <row r="41" spans="2:8" x14ac:dyDescent="0.2">
      <c r="C41" s="3" t="s">
        <v>64</v>
      </c>
      <c r="D41" s="3" t="s">
        <v>58</v>
      </c>
      <c r="E41" s="13"/>
      <c r="F41" s="13"/>
      <c r="G41" s="13"/>
      <c r="H41" s="13"/>
    </row>
    <row r="42" spans="2:8" x14ac:dyDescent="0.2">
      <c r="C42" s="8">
        <v>19.2246189117431</v>
      </c>
      <c r="D42" s="8">
        <v>22.785112380981445</v>
      </c>
      <c r="E42" s="13"/>
      <c r="F42" s="13">
        <f>C42-D42</f>
        <v>-3.5604934692383452</v>
      </c>
      <c r="G42" s="13">
        <f>F42-F31</f>
        <v>-1.7145957946778208</v>
      </c>
      <c r="H42" s="13">
        <f>2^(-G42)</f>
        <v>3.2820467629681147</v>
      </c>
    </row>
    <row r="43" spans="2:8" x14ac:dyDescent="0.2">
      <c r="C43" s="8">
        <v>19.354444503784102</v>
      </c>
      <c r="D43" s="8">
        <v>22.369129180908203</v>
      </c>
      <c r="E43" s="13"/>
      <c r="F43" s="13">
        <f>C43-D43</f>
        <v>-3.0146846771241016</v>
      </c>
      <c r="G43" s="13">
        <f>F43-F31</f>
        <v>-1.1687870025635771</v>
      </c>
      <c r="H43" s="13">
        <f>2^(-G43)</f>
        <v>2.2482258981912548</v>
      </c>
    </row>
    <row r="44" spans="2:8" x14ac:dyDescent="0.2">
      <c r="C44" s="8">
        <v>19.4381408691406</v>
      </c>
      <c r="D44" s="8">
        <v>22.2919921875</v>
      </c>
      <c r="E44" s="13"/>
      <c r="F44" s="13">
        <f>C44-D44</f>
        <v>-2.8538513183593999</v>
      </c>
      <c r="G44" s="13">
        <f>F44-F31</f>
        <v>-1.0079536437988754</v>
      </c>
      <c r="H44" s="13">
        <f>2^(-G44)</f>
        <v>2.0110565411534185</v>
      </c>
    </row>
    <row r="45" spans="2:8" x14ac:dyDescent="0.2">
      <c r="B45" t="s">
        <v>53</v>
      </c>
      <c r="C45" s="3"/>
      <c r="D45" s="3"/>
      <c r="E45" s="13"/>
      <c r="F45" s="13">
        <f>AVERAGE(F42:F44)</f>
        <v>-3.143009821573949</v>
      </c>
      <c r="G45" s="13"/>
      <c r="H45" s="13">
        <f>AVERAGE(H42:H44)</f>
        <v>2.5137764007709293</v>
      </c>
    </row>
    <row r="46" spans="2:8" x14ac:dyDescent="0.2">
      <c r="B46" t="s">
        <v>5</v>
      </c>
      <c r="C46" s="3"/>
      <c r="D46" s="3"/>
      <c r="E46" s="13"/>
      <c r="F46" s="13">
        <f>STDEV(F42:F44)</f>
        <v>0.37038667548018134</v>
      </c>
      <c r="G46" s="13"/>
      <c r="H46" s="13">
        <f>STDEV(H42:H44)</f>
        <v>0.67582678110029215</v>
      </c>
    </row>
    <row r="47" spans="2:8" x14ac:dyDescent="0.2">
      <c r="C47" s="8"/>
      <c r="D47" s="8"/>
    </row>
    <row r="48" spans="2:8" x14ac:dyDescent="0.2">
      <c r="C48" s="18" t="s">
        <v>70</v>
      </c>
      <c r="D48" s="3"/>
      <c r="E48" s="13"/>
      <c r="F48" s="13"/>
      <c r="G48" s="13"/>
      <c r="H48" s="13"/>
    </row>
    <row r="49" spans="2:8" ht="17" x14ac:dyDescent="0.2">
      <c r="C49" s="3" t="s">
        <v>65</v>
      </c>
      <c r="D49" s="3" t="s">
        <v>59</v>
      </c>
      <c r="E49" s="13"/>
      <c r="F49" s="14" t="s">
        <v>60</v>
      </c>
      <c r="G49" s="14" t="s">
        <v>61</v>
      </c>
      <c r="H49" s="15" t="s">
        <v>75</v>
      </c>
    </row>
    <row r="50" spans="2:8" x14ac:dyDescent="0.2">
      <c r="C50" s="8">
        <v>30.815217971801758</v>
      </c>
      <c r="D50" s="8">
        <v>21.379753112792969</v>
      </c>
      <c r="E50" s="13"/>
      <c r="F50" s="13">
        <f>C50-D50</f>
        <v>9.4354648590087891</v>
      </c>
      <c r="G50" s="13">
        <f>F50-F53</f>
        <v>-0.62406603495279889</v>
      </c>
      <c r="H50" s="13">
        <f>2^(-G50)</f>
        <v>1.5412127594023983</v>
      </c>
    </row>
    <row r="51" spans="2:8" x14ac:dyDescent="0.2">
      <c r="C51" s="8">
        <v>31.129034042358398</v>
      </c>
      <c r="D51" s="8">
        <v>20.849245071411133</v>
      </c>
      <c r="E51" s="13"/>
      <c r="F51" s="13">
        <f>C51-D51</f>
        <v>10.279788970947266</v>
      </c>
      <c r="G51" s="13">
        <f>F51-F53</f>
        <v>0.22025807698567768</v>
      </c>
      <c r="H51" s="13">
        <f>2^(-G51)</f>
        <v>0.85841186540825798</v>
      </c>
    </row>
    <row r="52" spans="2:8" x14ac:dyDescent="0.2">
      <c r="C52" s="8">
        <v>30.968421936035156</v>
      </c>
      <c r="D52" s="8">
        <v>20.505083084106445</v>
      </c>
      <c r="E52" s="13"/>
      <c r="F52" s="13">
        <f>C52-D52</f>
        <v>10.463338851928711</v>
      </c>
      <c r="G52" s="13">
        <f>F52-F53</f>
        <v>0.40380795796712299</v>
      </c>
      <c r="H52" s="13">
        <f>2^(-G52)</f>
        <v>0.75586057262773665</v>
      </c>
    </row>
    <row r="53" spans="2:8" x14ac:dyDescent="0.2">
      <c r="B53" t="s">
        <v>53</v>
      </c>
      <c r="C53" s="3"/>
      <c r="D53" s="3"/>
      <c r="E53" s="13"/>
      <c r="F53" s="13">
        <f>AVERAGE(F50:F52)</f>
        <v>10.059530893961588</v>
      </c>
      <c r="G53" s="13"/>
      <c r="H53" s="13">
        <f>AVERAGE(H50:H52)</f>
        <v>1.051828399146131</v>
      </c>
    </row>
    <row r="54" spans="2:8" x14ac:dyDescent="0.2">
      <c r="B54" t="s">
        <v>5</v>
      </c>
      <c r="C54" s="3"/>
      <c r="D54" s="3"/>
      <c r="E54" s="13"/>
      <c r="F54" s="13">
        <f>STDEV(F50:F52)</f>
        <v>0.54819380850968868</v>
      </c>
      <c r="G54" s="13"/>
      <c r="H54" s="13">
        <f>STDEV(H50:H52)</f>
        <v>0.42690980424477987</v>
      </c>
    </row>
    <row r="55" spans="2:8" x14ac:dyDescent="0.2">
      <c r="C55" s="3"/>
      <c r="D55" s="3"/>
      <c r="E55" s="13"/>
      <c r="F55" s="13"/>
      <c r="G55" s="13"/>
      <c r="H55" s="13"/>
    </row>
    <row r="56" spans="2:8" x14ac:dyDescent="0.2">
      <c r="C56" s="17" t="s">
        <v>47</v>
      </c>
      <c r="D56" s="17" t="s">
        <v>73</v>
      </c>
      <c r="E56" s="13"/>
      <c r="F56" s="14"/>
      <c r="G56" s="14"/>
      <c r="H56" s="14"/>
    </row>
    <row r="57" spans="2:8" x14ac:dyDescent="0.2">
      <c r="C57" s="8">
        <v>31.0041206359863</v>
      </c>
      <c r="D57" s="8">
        <v>21.927789688110352</v>
      </c>
      <c r="E57" s="13"/>
      <c r="F57" s="13">
        <f>C57-D57</f>
        <v>9.0763309478759489</v>
      </c>
      <c r="G57" s="13">
        <f>F57-F60</f>
        <v>-0.61702740987140459</v>
      </c>
      <c r="H57" s="13">
        <f>2^(-G57)</f>
        <v>1.5337117985019022</v>
      </c>
    </row>
    <row r="58" spans="2:8" x14ac:dyDescent="0.2">
      <c r="C58" s="8">
        <v>31.057735443115199</v>
      </c>
      <c r="D58" s="8">
        <v>21.357694625854492</v>
      </c>
      <c r="E58" s="13"/>
      <c r="F58" s="13">
        <f>C58-D58</f>
        <v>9.7000408172607067</v>
      </c>
      <c r="G58" s="13">
        <f>F58-F60</f>
        <v>6.6824595133532227E-3</v>
      </c>
      <c r="H58" s="13">
        <f>2^(-G58)</f>
        <v>0.99537878286382397</v>
      </c>
    </row>
    <row r="59" spans="2:8" x14ac:dyDescent="0.2">
      <c r="B59" t="s">
        <v>53</v>
      </c>
      <c r="C59" s="8">
        <v>31.465957641601499</v>
      </c>
      <c r="D59" s="8">
        <v>21.162254333496094</v>
      </c>
      <c r="E59" s="13"/>
      <c r="F59" s="13">
        <f>C59-D59</f>
        <v>10.303703308105405</v>
      </c>
      <c r="G59" s="13">
        <f>F59-F60</f>
        <v>0.61034495035805136</v>
      </c>
      <c r="H59" s="13">
        <f>2^(-G59)</f>
        <v>0.65504006222849465</v>
      </c>
    </row>
    <row r="60" spans="2:8" x14ac:dyDescent="0.2">
      <c r="B60" t="s">
        <v>5</v>
      </c>
      <c r="C60" s="3"/>
      <c r="D60" s="3"/>
      <c r="E60" s="13"/>
      <c r="F60" s="13">
        <f>AVERAGE(F57:F59)</f>
        <v>9.6933583577473534</v>
      </c>
      <c r="G60" s="13"/>
      <c r="H60" s="13">
        <f>AVERAGE(H57:H59)</f>
        <v>1.0613768811980737</v>
      </c>
    </row>
    <row r="61" spans="2:8" x14ac:dyDescent="0.2">
      <c r="C61" s="3"/>
      <c r="D61" s="3"/>
      <c r="E61" s="13"/>
      <c r="F61" s="13">
        <f>STDEV(F57:F59)</f>
        <v>0.61371346662157178</v>
      </c>
      <c r="G61" s="13"/>
      <c r="H61" s="13">
        <f>STDEV(H57:H59)</f>
        <v>0.44303816626700893</v>
      </c>
    </row>
    <row r="62" spans="2:8" x14ac:dyDescent="0.2">
      <c r="C62" s="3"/>
      <c r="D62" s="3"/>
      <c r="E62" s="13"/>
      <c r="F62" s="13"/>
      <c r="G62" s="13"/>
      <c r="H62" s="13"/>
    </row>
    <row r="63" spans="2:8" x14ac:dyDescent="0.2">
      <c r="C63" s="3" t="s">
        <v>51</v>
      </c>
      <c r="D63" s="3" t="s">
        <v>59</v>
      </c>
      <c r="E63" s="13"/>
      <c r="F63" s="13"/>
      <c r="G63" s="13"/>
      <c r="H63" s="13"/>
    </row>
    <row r="64" spans="2:8" x14ac:dyDescent="0.2">
      <c r="C64" s="8">
        <v>32.156711578369098</v>
      </c>
      <c r="D64" s="8">
        <v>22.785112380981445</v>
      </c>
      <c r="E64" s="13"/>
      <c r="F64" s="13">
        <f>C64-D64</f>
        <v>9.3715991973876527</v>
      </c>
      <c r="G64" s="13">
        <f>F64-F53</f>
        <v>-0.68793169657393527</v>
      </c>
      <c r="H64" s="13">
        <f>2^(-G64)</f>
        <v>1.610972309891838</v>
      </c>
    </row>
    <row r="65" spans="2:8" x14ac:dyDescent="0.2">
      <c r="C65" s="8">
        <v>31.9800720214843</v>
      </c>
      <c r="D65" s="8">
        <v>22.369129180908203</v>
      </c>
      <c r="E65" s="13"/>
      <c r="F65" s="13">
        <f>C65-D65</f>
        <v>9.6109428405760973</v>
      </c>
      <c r="G65" s="13">
        <f>F65-F53</f>
        <v>-0.44858805338549068</v>
      </c>
      <c r="H65" s="13">
        <f>2^(-G65)</f>
        <v>1.3647039851687723</v>
      </c>
    </row>
    <row r="66" spans="2:8" x14ac:dyDescent="0.2">
      <c r="C66" s="8">
        <v>31.789119720458899</v>
      </c>
      <c r="D66" s="8">
        <v>22.2919921875</v>
      </c>
      <c r="E66" s="13"/>
      <c r="F66" s="13">
        <f>C66-D66</f>
        <v>9.4971275329588991</v>
      </c>
      <c r="G66" s="13">
        <f>F66-F53</f>
        <v>-0.56240336100268884</v>
      </c>
      <c r="H66" s="13">
        <f>2^(-G66)</f>
        <v>1.4767272239816434</v>
      </c>
    </row>
    <row r="67" spans="2:8" x14ac:dyDescent="0.2">
      <c r="B67" t="s">
        <v>53</v>
      </c>
      <c r="C67" s="3"/>
      <c r="D67" s="3"/>
      <c r="E67" s="13"/>
      <c r="F67" s="13">
        <f>AVERAGE(F64:F66)</f>
        <v>9.4932231903075497</v>
      </c>
      <c r="G67" s="13"/>
      <c r="H67" s="13">
        <f>AVERAGE(H64:H66)</f>
        <v>1.4841345063474181</v>
      </c>
    </row>
    <row r="68" spans="2:8" x14ac:dyDescent="0.2">
      <c r="B68" t="s">
        <v>5</v>
      </c>
      <c r="C68" s="3"/>
      <c r="D68" s="3"/>
      <c r="E68" s="13"/>
      <c r="F68" s="13">
        <f>STDEV(F64:F66)</f>
        <v>0.11971957986199971</v>
      </c>
      <c r="G68" s="13"/>
      <c r="H68" s="13">
        <f>STDEV(H64:H66)</f>
        <v>0.12330114684994244</v>
      </c>
    </row>
    <row r="69" spans="2:8" x14ac:dyDescent="0.2">
      <c r="C69" s="8"/>
      <c r="D69" s="8"/>
    </row>
    <row r="70" spans="2:8" x14ac:dyDescent="0.2">
      <c r="C70" s="18" t="s">
        <v>71</v>
      </c>
      <c r="D70" s="3"/>
      <c r="E70" s="13"/>
      <c r="F70" s="13"/>
      <c r="G70" s="13"/>
      <c r="H70" s="13"/>
    </row>
    <row r="71" spans="2:8" ht="17" x14ac:dyDescent="0.2">
      <c r="C71" s="3" t="s">
        <v>66</v>
      </c>
      <c r="D71" s="3" t="s">
        <v>59</v>
      </c>
      <c r="E71" s="13"/>
      <c r="F71" s="14" t="s">
        <v>60</v>
      </c>
      <c r="G71" s="14" t="s">
        <v>61</v>
      </c>
      <c r="H71" s="15" t="s">
        <v>75</v>
      </c>
    </row>
    <row r="72" spans="2:8" x14ac:dyDescent="0.2">
      <c r="C72" s="8">
        <v>24.616659164428711</v>
      </c>
      <c r="D72" s="8">
        <v>20.379753112792901</v>
      </c>
      <c r="E72" s="13"/>
      <c r="F72" s="13">
        <f>C72-D72</f>
        <v>4.2369060516358097</v>
      </c>
      <c r="G72" s="13">
        <f>F72-F75</f>
        <v>0.37155342102055267</v>
      </c>
      <c r="H72" s="13">
        <f>2^(-G72)</f>
        <v>0.77294977532819875</v>
      </c>
    </row>
    <row r="73" spans="2:8" x14ac:dyDescent="0.2">
      <c r="C73" s="8">
        <v>24.394681930541992</v>
      </c>
      <c r="D73" s="8">
        <v>20.849245071411133</v>
      </c>
      <c r="E73" s="13"/>
      <c r="F73" s="13">
        <f>C73-D73</f>
        <v>3.5454368591308594</v>
      </c>
      <c r="G73" s="13">
        <f>F73-F75</f>
        <v>-0.31991577148439765</v>
      </c>
      <c r="H73" s="13">
        <f>2^(-G73)</f>
        <v>1.2482576700485859</v>
      </c>
    </row>
    <row r="74" spans="2:8" x14ac:dyDescent="0.2">
      <c r="C74" s="8">
        <v>24.318798065185547</v>
      </c>
      <c r="D74" s="8">
        <v>20.505083084106445</v>
      </c>
      <c r="E74" s="13"/>
      <c r="F74" s="13">
        <f>C74-D74</f>
        <v>3.8137149810791016</v>
      </c>
      <c r="G74" s="13">
        <f>F74-F75</f>
        <v>-5.1637649536155461E-2</v>
      </c>
      <c r="H74" s="13">
        <f>2^(-G74)</f>
        <v>1.0364407535840565</v>
      </c>
    </row>
    <row r="75" spans="2:8" x14ac:dyDescent="0.2">
      <c r="B75" t="s">
        <v>53</v>
      </c>
      <c r="C75" s="3"/>
      <c r="D75" s="3"/>
      <c r="E75" s="13"/>
      <c r="F75" s="13">
        <f>AVERAGE(F72:F74)</f>
        <v>3.865352630615257</v>
      </c>
      <c r="G75" s="13"/>
      <c r="H75" s="13">
        <f>AVERAGE(H72:H74)</f>
        <v>1.0192160663202803</v>
      </c>
    </row>
    <row r="76" spans="2:8" x14ac:dyDescent="0.2">
      <c r="B76" t="s">
        <v>5</v>
      </c>
      <c r="C76" s="3"/>
      <c r="D76" s="3"/>
      <c r="E76" s="13"/>
      <c r="F76" s="13">
        <f>STDEV(F72:F74)</f>
        <v>0.3486147532493083</v>
      </c>
      <c r="G76" s="13"/>
      <c r="H76" s="13">
        <f>STDEV(H72:H74)</f>
        <v>0.23812164136084504</v>
      </c>
    </row>
    <row r="77" spans="2:8" x14ac:dyDescent="0.2">
      <c r="C77" s="3"/>
      <c r="D77" s="3"/>
      <c r="E77" s="13"/>
      <c r="F77" s="13"/>
      <c r="G77" s="13"/>
      <c r="H77" s="13"/>
    </row>
    <row r="78" spans="2:8" x14ac:dyDescent="0.2">
      <c r="C78" s="17" t="s">
        <v>67</v>
      </c>
      <c r="D78" s="17" t="s">
        <v>73</v>
      </c>
      <c r="E78" s="13"/>
      <c r="F78" s="14"/>
      <c r="G78" s="14"/>
      <c r="H78" s="14"/>
    </row>
    <row r="79" spans="2:8" x14ac:dyDescent="0.2">
      <c r="C79" s="8">
        <v>26.367212295532202</v>
      </c>
      <c r="D79" s="8">
        <v>21.927789688110352</v>
      </c>
      <c r="E79" s="13"/>
      <c r="F79" s="13">
        <f>C79-D79</f>
        <v>4.4394226074218501</v>
      </c>
      <c r="G79" s="13">
        <f>F79-F75</f>
        <v>0.57406997680659311</v>
      </c>
      <c r="H79" s="13">
        <f>2^(-G79)</f>
        <v>0.67171913085381008</v>
      </c>
    </row>
    <row r="80" spans="2:8" x14ac:dyDescent="0.2">
      <c r="C80" s="8">
        <v>25.341047286987301</v>
      </c>
      <c r="D80" s="8">
        <v>21.357694625854492</v>
      </c>
      <c r="E80" s="13"/>
      <c r="F80" s="13">
        <f>C80-D80</f>
        <v>3.9833526611328089</v>
      </c>
      <c r="G80" s="13">
        <f>F80-F75</f>
        <v>0.11800003051755192</v>
      </c>
      <c r="H80" s="13">
        <f>2^(-G80)</f>
        <v>0.9214641667068294</v>
      </c>
    </row>
    <row r="81" spans="2:8" x14ac:dyDescent="0.2">
      <c r="B81" t="s">
        <v>53</v>
      </c>
      <c r="C81" s="8">
        <v>25.1494541168212</v>
      </c>
      <c r="D81" s="8">
        <v>21.162254333496094</v>
      </c>
      <c r="E81" s="13"/>
      <c r="F81" s="13">
        <f>C81-D81</f>
        <v>3.9871997833251065</v>
      </c>
      <c r="G81" s="13">
        <f>F81-F75</f>
        <v>0.12184715270984947</v>
      </c>
      <c r="H81" s="13">
        <f>2^(-G81)</f>
        <v>0.91901024347587357</v>
      </c>
    </row>
    <row r="82" spans="2:8" x14ac:dyDescent="0.2">
      <c r="B82" t="s">
        <v>5</v>
      </c>
      <c r="C82" s="3"/>
      <c r="D82" s="3"/>
      <c r="E82" s="13"/>
      <c r="F82" s="13">
        <f>AVERAGE(F79:F81)</f>
        <v>4.1366583506265888</v>
      </c>
      <c r="G82" s="13"/>
      <c r="H82" s="13">
        <f>AVERAGE(H79:H81)</f>
        <v>0.83739784701217113</v>
      </c>
    </row>
    <row r="83" spans="2:8" x14ac:dyDescent="0.2">
      <c r="C83" s="3"/>
      <c r="D83" s="3"/>
      <c r="E83" s="13"/>
      <c r="F83" s="13">
        <f>STDEV(F79:F81)</f>
        <v>0.2622085934554414</v>
      </c>
      <c r="G83" s="13"/>
      <c r="H83" s="13">
        <f>STDEV(H79:H81)</f>
        <v>0.1434872230399549</v>
      </c>
    </row>
    <row r="84" spans="2:8" x14ac:dyDescent="0.2">
      <c r="C84" s="3"/>
      <c r="D84" s="3"/>
      <c r="E84" s="13"/>
      <c r="F84" s="13"/>
      <c r="G84" s="13"/>
      <c r="H84" s="13"/>
    </row>
    <row r="85" spans="2:8" x14ac:dyDescent="0.2">
      <c r="C85" s="3" t="s">
        <v>51</v>
      </c>
      <c r="D85" s="3" t="s">
        <v>62</v>
      </c>
      <c r="E85" s="13"/>
      <c r="F85" s="13"/>
      <c r="G85" s="13"/>
      <c r="H85" s="13"/>
    </row>
    <row r="86" spans="2:8" x14ac:dyDescent="0.2">
      <c r="C86" s="8">
        <v>27.992782592773398</v>
      </c>
      <c r="D86" s="8">
        <v>22.785112380981445</v>
      </c>
      <c r="E86" s="13"/>
      <c r="F86" s="13">
        <f>C86-D86</f>
        <v>5.2076702117919531</v>
      </c>
      <c r="G86" s="13">
        <f>F86-F75</f>
        <v>1.3423175811766961</v>
      </c>
      <c r="H86" s="13">
        <f>2^(-G86)</f>
        <v>0.39438659435293583</v>
      </c>
    </row>
    <row r="87" spans="2:8" x14ac:dyDescent="0.2">
      <c r="C87" s="8">
        <v>26.8505249023437</v>
      </c>
      <c r="D87" s="8">
        <v>22.369129180908203</v>
      </c>
      <c r="E87" s="13"/>
      <c r="F87" s="13">
        <f>C87-D87</f>
        <v>4.4813957214354971</v>
      </c>
      <c r="G87" s="13">
        <f>F87-F75</f>
        <v>0.61604309082024011</v>
      </c>
      <c r="H87" s="13">
        <f>2^(-G87)</f>
        <v>0.65245798575527192</v>
      </c>
    </row>
    <row r="88" spans="2:8" x14ac:dyDescent="0.2">
      <c r="C88" s="8">
        <v>26.925540924072202</v>
      </c>
      <c r="D88" s="8">
        <v>22.2919921875</v>
      </c>
      <c r="E88" s="13"/>
      <c r="F88" s="13">
        <f>C88-D88</f>
        <v>4.6335487365722017</v>
      </c>
      <c r="G88" s="13">
        <f>F88-F75</f>
        <v>0.76819610595694465</v>
      </c>
      <c r="H88" s="13">
        <f>2^(-G88)</f>
        <v>0.58715116855288318</v>
      </c>
    </row>
    <row r="89" spans="2:8" x14ac:dyDescent="0.2">
      <c r="B89" t="s">
        <v>53</v>
      </c>
      <c r="C89" s="3"/>
      <c r="D89" s="3"/>
      <c r="E89" s="13"/>
      <c r="F89" s="13">
        <f>AVERAGE(F86:F88)</f>
        <v>4.774204889933217</v>
      </c>
      <c r="G89" s="13"/>
      <c r="H89" s="13">
        <f>AVERAGE(H86:H88)</f>
        <v>0.544665249553697</v>
      </c>
    </row>
    <row r="90" spans="2:8" x14ac:dyDescent="0.2">
      <c r="B90" t="s">
        <v>5</v>
      </c>
      <c r="C90" s="3"/>
      <c r="D90" s="3"/>
      <c r="E90" s="13"/>
      <c r="F90" s="13">
        <f>STDEV(F86:F88)</f>
        <v>0.38302320287989161</v>
      </c>
      <c r="G90" s="13"/>
      <c r="H90" s="13">
        <f>STDEV(H86:H88)</f>
        <v>0.13417898773648756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8"/>
  <sheetViews>
    <sheetView workbookViewId="0">
      <selection activeCell="Q19" sqref="Q19"/>
    </sheetView>
  </sheetViews>
  <sheetFormatPr baseColWidth="10" defaultRowHeight="15" x14ac:dyDescent="0.2"/>
  <cols>
    <col min="1" max="16384" width="10.83203125" style="8"/>
  </cols>
  <sheetData>
    <row r="3" spans="1:22" x14ac:dyDescent="0.2">
      <c r="A3" s="8" t="s">
        <v>80</v>
      </c>
    </row>
    <row r="5" spans="1:22" x14ac:dyDescent="0.2">
      <c r="C5" s="19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ht="17" x14ac:dyDescent="0.2">
      <c r="B6" s="31" t="s">
        <v>93</v>
      </c>
      <c r="C6" s="3" t="s">
        <v>91</v>
      </c>
      <c r="D6" s="3" t="s">
        <v>76</v>
      </c>
      <c r="E6" s="3"/>
      <c r="F6" s="20" t="s">
        <v>77</v>
      </c>
      <c r="G6" s="20" t="s">
        <v>78</v>
      </c>
      <c r="H6" s="15" t="s">
        <v>97</v>
      </c>
      <c r="I6" s="3"/>
      <c r="J6" s="3" t="s">
        <v>95</v>
      </c>
      <c r="K6" s="3" t="s">
        <v>79</v>
      </c>
      <c r="L6" s="3"/>
      <c r="M6" s="20" t="s">
        <v>77</v>
      </c>
      <c r="N6" s="20" t="s">
        <v>78</v>
      </c>
      <c r="O6" s="15" t="s">
        <v>97</v>
      </c>
      <c r="Q6" s="3" t="s">
        <v>111</v>
      </c>
      <c r="R6" s="3" t="s">
        <v>79</v>
      </c>
      <c r="S6" s="3"/>
      <c r="T6" s="20" t="s">
        <v>77</v>
      </c>
      <c r="U6" s="20" t="s">
        <v>78</v>
      </c>
      <c r="V6" s="15" t="s">
        <v>97</v>
      </c>
    </row>
    <row r="7" spans="1:22" x14ac:dyDescent="0.2">
      <c r="B7" s="31"/>
      <c r="C7" s="8">
        <v>30.687221527099609</v>
      </c>
      <c r="D7" s="8">
        <v>20.306068420410156</v>
      </c>
      <c r="E7" s="3"/>
      <c r="F7" s="3">
        <f>C7-D7</f>
        <v>10.381153106689453</v>
      </c>
      <c r="G7" s="3">
        <f>F7-F10</f>
        <v>0.31606610616048236</v>
      </c>
      <c r="H7" s="3">
        <f>2^(-G7)</f>
        <v>0.80325718962610126</v>
      </c>
      <c r="I7" s="3"/>
      <c r="J7" s="8">
        <v>29.022441864013672</v>
      </c>
      <c r="K7" s="8">
        <v>19.779102325439453</v>
      </c>
      <c r="L7" s="3"/>
      <c r="M7" s="3">
        <f>J7-K7</f>
        <v>9.2433395385742188</v>
      </c>
      <c r="N7" s="3">
        <f>M7-M10</f>
        <v>-0.47645314534505268</v>
      </c>
      <c r="O7" s="3">
        <f>2^(-N7)</f>
        <v>1.3913189113725895</v>
      </c>
      <c r="Q7" s="8">
        <v>30.046958923339844</v>
      </c>
      <c r="R7" s="8">
        <v>20.5108642578125</v>
      </c>
      <c r="S7" s="3"/>
      <c r="T7" s="3">
        <f>Q7-R7</f>
        <v>9.5360946655273438</v>
      </c>
      <c r="U7" s="3">
        <f>T7-T10</f>
        <v>0.73875745137533499</v>
      </c>
      <c r="V7" s="3">
        <f>2^(-U7)</f>
        <v>0.59925525012965897</v>
      </c>
    </row>
    <row r="8" spans="1:22" x14ac:dyDescent="0.2">
      <c r="B8" s="31"/>
      <c r="C8" s="8">
        <v>30.159170150756836</v>
      </c>
      <c r="D8" s="8">
        <v>20.301761627197266</v>
      </c>
      <c r="E8" s="3"/>
      <c r="F8" s="3">
        <f>C8-D8</f>
        <v>9.8574085235595703</v>
      </c>
      <c r="G8" s="3">
        <f>F8-F10</f>
        <v>-0.20767847696940045</v>
      </c>
      <c r="H8" s="3">
        <f>2^(-G8)</f>
        <v>1.1548283876051877</v>
      </c>
      <c r="I8" s="3"/>
      <c r="J8" s="8">
        <v>29.808826446533203</v>
      </c>
      <c r="K8" s="8">
        <v>19.757467269897461</v>
      </c>
      <c r="L8" s="3"/>
      <c r="M8" s="3">
        <f>J8-K8</f>
        <v>10.051359176635742</v>
      </c>
      <c r="N8" s="3">
        <f>M8-M10</f>
        <v>0.33156649271647076</v>
      </c>
      <c r="O8" s="3">
        <f>2^(-N8)</f>
        <v>0.79467315107016157</v>
      </c>
      <c r="Q8" s="8">
        <v>28.921665191650391</v>
      </c>
      <c r="R8" s="8">
        <v>20.509502410888672</v>
      </c>
      <c r="S8" s="3"/>
      <c r="T8" s="3">
        <f>Q8-R8</f>
        <v>8.4121627807617188</v>
      </c>
      <c r="U8" s="3">
        <f>T8-T10</f>
        <v>-0.38517443339029001</v>
      </c>
      <c r="V8" s="3">
        <f>2^(-U8)</f>
        <v>1.3060176855460088</v>
      </c>
    </row>
    <row r="9" spans="1:22" x14ac:dyDescent="0.2">
      <c r="B9" s="31"/>
      <c r="C9" s="8">
        <v>30.315694808959961</v>
      </c>
      <c r="D9" s="8">
        <v>20.35899543762207</v>
      </c>
      <c r="E9" s="3"/>
      <c r="F9" s="3">
        <f>C9-D9</f>
        <v>9.9566993713378906</v>
      </c>
      <c r="G9" s="3">
        <f>F9-F10</f>
        <v>-0.10838762919108014</v>
      </c>
      <c r="H9" s="3">
        <f>2^(-G9)</f>
        <v>1.0780227536880762</v>
      </c>
      <c r="I9" s="3"/>
      <c r="J9" s="8">
        <v>29.597507476806641</v>
      </c>
      <c r="K9" s="8">
        <v>19.732828140258789</v>
      </c>
      <c r="L9" s="3"/>
      <c r="M9" s="3">
        <f>J9-K9</f>
        <v>9.8646793365478516</v>
      </c>
      <c r="N9" s="3">
        <f>M9-M10</f>
        <v>0.14488665262858014</v>
      </c>
      <c r="O9" s="3">
        <f>2^(-N9)</f>
        <v>0.90445043419419213</v>
      </c>
      <c r="Q9" s="8">
        <v>28.9878120422363</v>
      </c>
      <c r="R9" s="8">
        <v>20.544057846069336</v>
      </c>
      <c r="S9" s="3"/>
      <c r="T9" s="3">
        <f>Q9-R9</f>
        <v>8.4437541961669638</v>
      </c>
      <c r="U9" s="3">
        <f>T9-T10</f>
        <v>-0.35358301798504499</v>
      </c>
      <c r="V9" s="3">
        <f>2^(-U9)</f>
        <v>1.27773000764165</v>
      </c>
    </row>
    <row r="10" spans="1:22" x14ac:dyDescent="0.2">
      <c r="B10" s="31"/>
      <c r="C10" s="3"/>
      <c r="D10" s="3"/>
      <c r="E10" s="3" t="s">
        <v>4</v>
      </c>
      <c r="F10" s="17">
        <f>AVERAGE(F7:F9)</f>
        <v>10.065087000528971</v>
      </c>
      <c r="G10" s="3"/>
      <c r="H10" s="3">
        <f>AVERAGE(H7:H9)</f>
        <v>1.012036110306455</v>
      </c>
      <c r="I10" s="3"/>
      <c r="J10" s="3"/>
      <c r="K10" s="3"/>
      <c r="L10" s="3" t="s">
        <v>4</v>
      </c>
      <c r="M10" s="17">
        <f>AVERAGE(M7:M9)</f>
        <v>9.7197926839192714</v>
      </c>
      <c r="N10" s="3"/>
      <c r="O10" s="3">
        <f>AVERAGE(O7:O9)</f>
        <v>1.0301474988789812</v>
      </c>
      <c r="Q10" s="3"/>
      <c r="R10" s="3"/>
      <c r="S10" s="3" t="s">
        <v>4</v>
      </c>
      <c r="T10" s="17">
        <f>AVERAGE(T7:T9)</f>
        <v>8.7973372141520088</v>
      </c>
      <c r="U10" s="3"/>
      <c r="V10" s="3">
        <f>AVERAGE(V7:V9)</f>
        <v>1.0610009811057726</v>
      </c>
    </row>
    <row r="11" spans="1:22" x14ac:dyDescent="0.2">
      <c r="B11" s="31"/>
      <c r="C11" s="3"/>
      <c r="D11" s="3"/>
      <c r="E11" s="3" t="s">
        <v>96</v>
      </c>
      <c r="F11" s="3">
        <f>STDEV(F7:F9)</f>
        <v>0.2781869977384297</v>
      </c>
      <c r="G11" s="3"/>
      <c r="H11" s="3">
        <f>STDEV(H7:H9)</f>
        <v>0.18484116056953395</v>
      </c>
      <c r="I11" s="3"/>
      <c r="J11" s="3"/>
      <c r="K11" s="3"/>
      <c r="L11" s="3" t="s">
        <v>96</v>
      </c>
      <c r="M11" s="3">
        <f>STDEV(M7:M9)</f>
        <v>0.42304614459383166</v>
      </c>
      <c r="N11" s="3"/>
      <c r="O11" s="3">
        <f>STDEV(O7:O9)</f>
        <v>0.31756315100227583</v>
      </c>
      <c r="Q11" s="3"/>
      <c r="R11" s="3"/>
      <c r="S11" s="3" t="s">
        <v>96</v>
      </c>
      <c r="T11" s="3">
        <f>STDEV(T7:T9)</f>
        <v>0.63997768191848847</v>
      </c>
      <c r="U11" s="3"/>
      <c r="V11" s="3">
        <f>STDEV(V7:V9)</f>
        <v>0.40013358798819221</v>
      </c>
    </row>
    <row r="12" spans="1:22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Q12" s="3"/>
      <c r="R12" s="3"/>
      <c r="S12" s="3"/>
      <c r="T12" s="3"/>
      <c r="U12" s="3"/>
      <c r="V12" s="3"/>
    </row>
    <row r="13" spans="1:22" ht="17" x14ac:dyDescent="0.2">
      <c r="B13" s="31" t="s">
        <v>92</v>
      </c>
      <c r="C13" s="3" t="s">
        <v>94</v>
      </c>
      <c r="D13" s="3" t="s">
        <v>76</v>
      </c>
      <c r="E13" s="3"/>
      <c r="F13" s="20" t="s">
        <v>77</v>
      </c>
      <c r="G13" s="20" t="s">
        <v>78</v>
      </c>
      <c r="H13" s="15" t="s">
        <v>97</v>
      </c>
      <c r="I13" s="3"/>
      <c r="J13" s="17" t="s">
        <v>95</v>
      </c>
      <c r="K13" s="17" t="s">
        <v>74</v>
      </c>
      <c r="L13" s="3"/>
      <c r="M13" s="20" t="s">
        <v>77</v>
      </c>
      <c r="N13" s="20" t="s">
        <v>78</v>
      </c>
      <c r="O13" s="15" t="s">
        <v>97</v>
      </c>
      <c r="Q13" s="3" t="s">
        <v>113</v>
      </c>
      <c r="R13" s="3" t="s">
        <v>79</v>
      </c>
      <c r="S13" s="3"/>
      <c r="T13" s="20" t="s">
        <v>77</v>
      </c>
      <c r="U13" s="20" t="s">
        <v>78</v>
      </c>
      <c r="V13" s="15" t="s">
        <v>97</v>
      </c>
    </row>
    <row r="14" spans="1:22" x14ac:dyDescent="0.2">
      <c r="B14" s="31"/>
      <c r="C14" s="8">
        <v>29.427150726318299</v>
      </c>
      <c r="D14" s="8">
        <v>20.379753112792901</v>
      </c>
      <c r="E14" s="3"/>
      <c r="F14" s="3">
        <f>C14-D14</f>
        <v>9.0473976135253977</v>
      </c>
      <c r="G14" s="3">
        <f>F14-F10</f>
        <v>-1.017689387003573</v>
      </c>
      <c r="H14" s="3">
        <f>2^(-G14)</f>
        <v>2.0246736544752943</v>
      </c>
      <c r="I14" s="3"/>
      <c r="J14" s="8">
        <v>29.7681350708007</v>
      </c>
      <c r="K14" s="8">
        <v>21.357694625854492</v>
      </c>
      <c r="L14" s="3"/>
      <c r="M14" s="3">
        <f>J14-K14</f>
        <v>8.4104404449462074</v>
      </c>
      <c r="N14" s="3">
        <f>M14-M10</f>
        <v>-1.3093522389730641</v>
      </c>
      <c r="O14" s="3">
        <f>2^(-N14)</f>
        <v>2.4783024077925404</v>
      </c>
      <c r="Q14" s="8">
        <v>29.965284347534102</v>
      </c>
      <c r="R14" s="8">
        <v>22.785112380981445</v>
      </c>
      <c r="S14" s="3"/>
      <c r="T14" s="3">
        <f>Q14-R14</f>
        <v>7.1801719665526562</v>
      </c>
      <c r="U14" s="3">
        <f>T14-T10</f>
        <v>-1.6171652475993525</v>
      </c>
      <c r="V14" s="3">
        <f>2^(-U14)</f>
        <v>3.0677166782758598</v>
      </c>
    </row>
    <row r="15" spans="1:22" x14ac:dyDescent="0.2">
      <c r="B15" s="31"/>
      <c r="C15" s="8">
        <v>29.491188049316399</v>
      </c>
      <c r="D15" s="8">
        <v>20.849245071411133</v>
      </c>
      <c r="E15" s="3"/>
      <c r="F15" s="3">
        <f>C15-D15</f>
        <v>8.6419429779052663</v>
      </c>
      <c r="G15" s="3">
        <f>F15-F10</f>
        <v>-1.4231440226237044</v>
      </c>
      <c r="H15" s="3">
        <f>2^(-G15)</f>
        <v>2.6816928801833217</v>
      </c>
      <c r="I15" s="3"/>
      <c r="J15" s="8">
        <v>29.596370697021399</v>
      </c>
      <c r="K15" s="8">
        <v>21.357694625854492</v>
      </c>
      <c r="L15" s="3"/>
      <c r="M15" s="3">
        <f>J15-K15</f>
        <v>8.2386760711669069</v>
      </c>
      <c r="N15" s="3">
        <f>M15-M10</f>
        <v>-1.4811166127523645</v>
      </c>
      <c r="O15" s="3">
        <f>2^(-N15)</f>
        <v>2.7916471674086862</v>
      </c>
      <c r="Q15" s="8">
        <v>29.023607254028299</v>
      </c>
      <c r="R15" s="8">
        <v>22.369129180908203</v>
      </c>
      <c r="S15" s="3"/>
      <c r="T15" s="3">
        <f>Q15-R15</f>
        <v>6.6544780731200959</v>
      </c>
      <c r="U15" s="3">
        <f>T15-T10</f>
        <v>-2.1428591410319129</v>
      </c>
      <c r="V15" s="3">
        <f>2^(-U15)</f>
        <v>4.4163641714843846</v>
      </c>
    </row>
    <row r="16" spans="1:22" x14ac:dyDescent="0.2">
      <c r="B16" s="31"/>
      <c r="C16" s="8">
        <v>29.2899265289306</v>
      </c>
      <c r="D16" s="8">
        <v>20.505083084106445</v>
      </c>
      <c r="E16" s="3"/>
      <c r="F16" s="3">
        <f>C16-D16</f>
        <v>8.7848434448241548</v>
      </c>
      <c r="G16" s="3">
        <f>F16-F10</f>
        <v>-1.280243555704816</v>
      </c>
      <c r="H16" s="3">
        <f>2^(-G16)</f>
        <v>2.428799764036405</v>
      </c>
      <c r="I16" s="3"/>
      <c r="J16" s="8">
        <v>29.8799743652343</v>
      </c>
      <c r="K16" s="8">
        <v>21.162254333496094</v>
      </c>
      <c r="L16" s="3"/>
      <c r="M16" s="3">
        <f>J16-K16</f>
        <v>8.7177200317382066</v>
      </c>
      <c r="N16" s="3">
        <f>M16-M10</f>
        <v>-1.0020726521810648</v>
      </c>
      <c r="O16" s="3">
        <f>2^(-N16)</f>
        <v>2.002875370991819</v>
      </c>
      <c r="Q16" s="8">
        <v>29.0916633605957</v>
      </c>
      <c r="R16" s="8">
        <v>22.2919921875</v>
      </c>
      <c r="S16" s="3"/>
      <c r="T16" s="3">
        <f>Q16-R16</f>
        <v>6.7996711730956996</v>
      </c>
      <c r="U16" s="3">
        <f>T16-T10</f>
        <v>-1.9976660410563092</v>
      </c>
      <c r="V16" s="3">
        <f>2^(-U16)</f>
        <v>3.9935341233382338</v>
      </c>
    </row>
    <row r="17" spans="2:22" x14ac:dyDescent="0.2">
      <c r="B17" s="31"/>
      <c r="C17" s="3"/>
      <c r="D17" s="3"/>
      <c r="E17" s="3" t="s">
        <v>4</v>
      </c>
      <c r="F17" s="17">
        <f>AVERAGE(F14:F16)</f>
        <v>8.8247280120849396</v>
      </c>
      <c r="G17" s="3"/>
      <c r="H17" s="3">
        <f>AVERAGE(H14:H16)</f>
        <v>2.3783887662316734</v>
      </c>
      <c r="I17" s="3"/>
      <c r="J17" s="3"/>
      <c r="K17" s="3"/>
      <c r="L17" s="3" t="s">
        <v>4</v>
      </c>
      <c r="M17" s="17">
        <f>AVERAGE(M14:M16)</f>
        <v>8.4556121826171076</v>
      </c>
      <c r="N17" s="3"/>
      <c r="O17" s="3">
        <f>AVERAGE(O14:O16)</f>
        <v>2.4242749820643485</v>
      </c>
      <c r="Q17" s="3"/>
      <c r="R17" s="3"/>
      <c r="S17" s="3" t="s">
        <v>4</v>
      </c>
      <c r="T17" s="17">
        <f>AVERAGE(T14:T16)</f>
        <v>6.8781070709228169</v>
      </c>
      <c r="U17" s="3"/>
      <c r="V17" s="3">
        <f>AVERAGE(V14:V16)</f>
        <v>3.8258716576994929</v>
      </c>
    </row>
    <row r="18" spans="2:22" x14ac:dyDescent="0.2">
      <c r="B18" s="31"/>
      <c r="C18" s="3"/>
      <c r="D18" s="3"/>
      <c r="E18" s="3" t="s">
        <v>96</v>
      </c>
      <c r="F18" s="3">
        <f>STDEV(F14:F16)</f>
        <v>0.20564884977954151</v>
      </c>
      <c r="G18" s="3"/>
      <c r="H18" s="3">
        <f>STDEV(H14:H16)</f>
        <v>0.331397823261178</v>
      </c>
      <c r="I18" s="3"/>
      <c r="J18" s="3"/>
      <c r="K18" s="3"/>
      <c r="L18" s="3" t="s">
        <v>96</v>
      </c>
      <c r="M18" s="3">
        <f>STDEV(M14:M16)</f>
        <v>0.24269557773704009</v>
      </c>
      <c r="N18" s="3"/>
      <c r="O18" s="3">
        <f>STDEV(O14:O16)</f>
        <v>0.39715168230008163</v>
      </c>
      <c r="Q18" s="3"/>
      <c r="R18" s="3"/>
      <c r="S18" s="3" t="s">
        <v>96</v>
      </c>
      <c r="T18" s="3">
        <f>STDEV(T14:T16)</f>
        <v>0.27148233818985457</v>
      </c>
      <c r="U18" s="3"/>
      <c r="V18" s="3">
        <f>STDEV(V14:V16)</f>
        <v>0.68977934299488108</v>
      </c>
    </row>
  </sheetData>
  <mergeCells count="2">
    <mergeCell ref="B6:B11"/>
    <mergeCell ref="B13:B18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8"/>
  <sheetViews>
    <sheetView workbookViewId="0">
      <selection activeCell="P27" sqref="P27"/>
    </sheetView>
  </sheetViews>
  <sheetFormatPr baseColWidth="10" defaultRowHeight="15" x14ac:dyDescent="0.2"/>
  <cols>
    <col min="1" max="16384" width="10.83203125" style="8"/>
  </cols>
  <sheetData>
    <row r="3" spans="1:22" x14ac:dyDescent="0.2">
      <c r="A3" s="8" t="s">
        <v>88</v>
      </c>
    </row>
    <row r="5" spans="1:22" x14ac:dyDescent="0.2">
      <c r="C5" s="19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2" ht="17" x14ac:dyDescent="0.2">
      <c r="B6" s="31" t="s">
        <v>93</v>
      </c>
      <c r="C6" s="3" t="s">
        <v>98</v>
      </c>
      <c r="D6" s="3" t="s">
        <v>76</v>
      </c>
      <c r="E6" s="3"/>
      <c r="F6" s="20" t="s">
        <v>32</v>
      </c>
      <c r="G6" s="20" t="s">
        <v>57</v>
      </c>
      <c r="H6" s="15" t="s">
        <v>97</v>
      </c>
      <c r="I6" s="3"/>
      <c r="J6" s="3" t="s">
        <v>46</v>
      </c>
      <c r="K6" s="3" t="s">
        <v>31</v>
      </c>
      <c r="L6" s="3"/>
      <c r="M6" s="20" t="s">
        <v>32</v>
      </c>
      <c r="N6" s="20" t="s">
        <v>57</v>
      </c>
      <c r="O6" s="15" t="s">
        <v>97</v>
      </c>
      <c r="Q6" s="3" t="s">
        <v>111</v>
      </c>
      <c r="R6" s="3" t="s">
        <v>31</v>
      </c>
      <c r="S6" s="3"/>
      <c r="T6" s="20" t="s">
        <v>32</v>
      </c>
      <c r="U6" s="20" t="s">
        <v>57</v>
      </c>
      <c r="V6" s="15" t="s">
        <v>97</v>
      </c>
    </row>
    <row r="7" spans="1:22" x14ac:dyDescent="0.2">
      <c r="B7" s="31"/>
      <c r="C7" s="8">
        <v>19.828298568725586</v>
      </c>
      <c r="D7" s="8">
        <v>20.306068420410156</v>
      </c>
      <c r="E7" s="3"/>
      <c r="F7" s="3">
        <f>C7-D7</f>
        <v>-0.47776985168457031</v>
      </c>
      <c r="G7" s="3">
        <f>F7-F10</f>
        <v>1.5779495239257812E-2</v>
      </c>
      <c r="H7" s="3">
        <f>2^(-G7)</f>
        <v>0.98912208447629069</v>
      </c>
      <c r="I7" s="3"/>
      <c r="J7" s="8">
        <v>18.890960693359375</v>
      </c>
      <c r="K7" s="8">
        <v>19.779102325439453</v>
      </c>
      <c r="L7" s="3"/>
      <c r="M7" s="3">
        <f>J7-K7</f>
        <v>-0.88814163208007812</v>
      </c>
      <c r="N7" s="3">
        <f>M7-M10</f>
        <v>2.7720769246419308E-2</v>
      </c>
      <c r="O7" s="3">
        <f>2^(-N7)</f>
        <v>0.98096885018418534</v>
      </c>
      <c r="Q7" s="8">
        <v>18.999834060668899</v>
      </c>
      <c r="R7" s="8">
        <v>20.5108642578125</v>
      </c>
      <c r="S7" s="3"/>
      <c r="T7" s="3">
        <f>Q7-R7</f>
        <v>-1.5110301971436009</v>
      </c>
      <c r="U7" s="3">
        <f>T7-T10</f>
        <v>0.28919537862143585</v>
      </c>
      <c r="V7" s="3">
        <f>2^(-U7)</f>
        <v>0.81835834697347098</v>
      </c>
    </row>
    <row r="8" spans="1:22" x14ac:dyDescent="0.2">
      <c r="B8" s="31"/>
      <c r="C8" s="8">
        <v>19.71735954284668</v>
      </c>
      <c r="D8" s="8">
        <v>20.301761627197266</v>
      </c>
      <c r="E8" s="3"/>
      <c r="F8" s="3">
        <f>C8-D8</f>
        <v>-0.58440208435058594</v>
      </c>
      <c r="G8" s="3">
        <f>F8-F10</f>
        <v>-9.0852737426757812E-2</v>
      </c>
      <c r="H8" s="3">
        <f>2^(-G8)</f>
        <v>1.0649994884083325</v>
      </c>
      <c r="I8" s="3"/>
      <c r="J8" s="8">
        <v>18.74114990234375</v>
      </c>
      <c r="K8" s="8">
        <v>19.757467269897461</v>
      </c>
      <c r="L8" s="3"/>
      <c r="M8" s="3">
        <f>J8-K8</f>
        <v>-1.0163173675537109</v>
      </c>
      <c r="N8" s="3">
        <f>M8-M10</f>
        <v>-0.1004549662272135</v>
      </c>
      <c r="O8" s="3">
        <f>2^(-N8)</f>
        <v>1.0721115087696433</v>
      </c>
      <c r="Q8" s="8">
        <v>18.799932479858299</v>
      </c>
      <c r="R8" s="8">
        <v>20.509502410888672</v>
      </c>
      <c r="S8" s="3"/>
      <c r="T8" s="3">
        <f>Q8-R8</f>
        <v>-1.7095699310303729</v>
      </c>
      <c r="U8" s="3">
        <f>T8-T10</f>
        <v>9.0655644734663809E-2</v>
      </c>
      <c r="V8" s="3">
        <f>2^(-U8)</f>
        <v>0.93909587230949099</v>
      </c>
    </row>
    <row r="9" spans="1:22" x14ac:dyDescent="0.2">
      <c r="B9" s="31"/>
      <c r="C9" s="8">
        <v>19.940519332885742</v>
      </c>
      <c r="D9" s="8">
        <v>20.35899543762207</v>
      </c>
      <c r="E9" s="3"/>
      <c r="F9" s="3">
        <f>C9-D9</f>
        <v>-0.41847610473632812</v>
      </c>
      <c r="G9" s="3">
        <f>F9-F10</f>
        <v>7.50732421875E-2</v>
      </c>
      <c r="H9" s="3">
        <f>2^(-G9)</f>
        <v>0.94929392633786769</v>
      </c>
      <c r="I9" s="3"/>
      <c r="J9" s="8">
        <v>18.889699935913086</v>
      </c>
      <c r="K9" s="8">
        <v>19.732828140258789</v>
      </c>
      <c r="L9" s="3"/>
      <c r="M9" s="3">
        <f>J9-K9</f>
        <v>-0.84312820434570312</v>
      </c>
      <c r="N9" s="3">
        <f>M9-M10</f>
        <v>7.2734196980794308E-2</v>
      </c>
      <c r="O9" s="3">
        <f>2^(-N9)</f>
        <v>0.95083426738157661</v>
      </c>
      <c r="Q9" s="8">
        <v>18.3639812469482</v>
      </c>
      <c r="R9" s="8">
        <v>20.544057846069336</v>
      </c>
      <c r="S9" s="3"/>
      <c r="T9" s="3">
        <f>Q9-R9</f>
        <v>-2.1800765991211364</v>
      </c>
      <c r="U9" s="3">
        <f>T9-T10</f>
        <v>-0.37985102335609966</v>
      </c>
      <c r="V9" s="3">
        <f>2^(-U9)</f>
        <v>1.3012074822533588</v>
      </c>
    </row>
    <row r="10" spans="1:22" x14ac:dyDescent="0.2">
      <c r="B10" s="31"/>
      <c r="C10" s="3"/>
      <c r="D10" s="3"/>
      <c r="E10" s="3" t="s">
        <v>4</v>
      </c>
      <c r="F10" s="17">
        <f>AVERAGE(F7:F9)</f>
        <v>-0.49354934692382812</v>
      </c>
      <c r="G10" s="3"/>
      <c r="H10" s="3">
        <f>AVERAGE(H7:H9)</f>
        <v>1.0011384997408304</v>
      </c>
      <c r="I10" s="3"/>
      <c r="J10" s="3"/>
      <c r="K10" s="3"/>
      <c r="L10" s="3" t="s">
        <v>4</v>
      </c>
      <c r="M10" s="17">
        <f>AVERAGE(M7:M9)</f>
        <v>-0.91586240132649743</v>
      </c>
      <c r="N10" s="3"/>
      <c r="O10" s="3">
        <f>AVERAGE(O7:O9)</f>
        <v>1.0013048754451352</v>
      </c>
      <c r="Q10" s="3"/>
      <c r="R10" s="3"/>
      <c r="S10" s="3" t="s">
        <v>4</v>
      </c>
      <c r="T10" s="17">
        <f>AVERAGE(T7:T9)</f>
        <v>-1.8002255757650367</v>
      </c>
      <c r="U10" s="3"/>
      <c r="V10" s="3">
        <f>AVERAGE(V7:V9)</f>
        <v>1.019553900512107</v>
      </c>
    </row>
    <row r="11" spans="1:22" x14ac:dyDescent="0.2">
      <c r="B11" s="31"/>
      <c r="C11" s="3"/>
      <c r="D11" s="3"/>
      <c r="E11" s="3" t="s">
        <v>96</v>
      </c>
      <c r="F11" s="3">
        <f>STDEV(F7:F9)</f>
        <v>8.4080925483977012E-2</v>
      </c>
      <c r="G11" s="3"/>
      <c r="H11" s="3">
        <f>STDEV(H7:H9)</f>
        <v>5.8781289117949255E-2</v>
      </c>
      <c r="I11" s="3"/>
      <c r="J11" s="3"/>
      <c r="K11" s="3"/>
      <c r="L11" s="3" t="s">
        <v>96</v>
      </c>
      <c r="M11" s="3">
        <f>STDEV(M7:M9)</f>
        <v>8.9860738639755286E-2</v>
      </c>
      <c r="N11" s="3"/>
      <c r="O11" s="3">
        <f>STDEV(O7:O9)</f>
        <v>6.3144340698397833E-2</v>
      </c>
      <c r="Q11" s="3"/>
      <c r="R11" s="3"/>
      <c r="S11" s="3" t="s">
        <v>96</v>
      </c>
      <c r="T11" s="3">
        <f>STDEV(T7:T9)</f>
        <v>0.34361258190215382</v>
      </c>
      <c r="U11" s="3"/>
      <c r="V11" s="3">
        <f>STDEV(V7:V9)</f>
        <v>0.2512786154586642</v>
      </c>
    </row>
    <row r="12" spans="1:22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Q12" s="3"/>
      <c r="R12" s="3"/>
      <c r="S12" s="3"/>
      <c r="T12" s="3"/>
      <c r="U12" s="3"/>
      <c r="V12" s="3"/>
    </row>
    <row r="13" spans="1:22" ht="17" x14ac:dyDescent="0.2">
      <c r="B13" s="31" t="s">
        <v>92</v>
      </c>
      <c r="C13" s="3" t="s">
        <v>91</v>
      </c>
      <c r="D13" s="3" t="s">
        <v>76</v>
      </c>
      <c r="E13" s="3"/>
      <c r="F13" s="20" t="s">
        <v>81</v>
      </c>
      <c r="G13" s="20" t="s">
        <v>82</v>
      </c>
      <c r="H13" s="15" t="s">
        <v>97</v>
      </c>
      <c r="I13" s="3"/>
      <c r="J13" s="17" t="s">
        <v>99</v>
      </c>
      <c r="K13" s="17" t="s">
        <v>74</v>
      </c>
      <c r="L13" s="3"/>
      <c r="M13" s="20" t="s">
        <v>81</v>
      </c>
      <c r="N13" s="20" t="s">
        <v>82</v>
      </c>
      <c r="O13" s="15" t="s">
        <v>97</v>
      </c>
      <c r="Q13" s="3" t="s">
        <v>112</v>
      </c>
      <c r="R13" s="3" t="s">
        <v>83</v>
      </c>
      <c r="S13" s="3"/>
      <c r="T13" s="20" t="s">
        <v>81</v>
      </c>
      <c r="U13" s="20" t="s">
        <v>82</v>
      </c>
      <c r="V13" s="15" t="s">
        <v>97</v>
      </c>
    </row>
    <row r="14" spans="1:22" x14ac:dyDescent="0.2">
      <c r="B14" s="31"/>
      <c r="C14" s="8">
        <v>18.717794418334961</v>
      </c>
      <c r="D14" s="8">
        <v>20.379753112792901</v>
      </c>
      <c r="E14" s="3"/>
      <c r="F14" s="3">
        <f>C14-D14</f>
        <v>-1.6619586944579403</v>
      </c>
      <c r="G14" s="3">
        <f>F14-F10</f>
        <v>-1.1684093475341122</v>
      </c>
      <c r="H14" s="3">
        <f>2^(-G14)</f>
        <v>2.2476374559530607</v>
      </c>
      <c r="I14" s="3"/>
      <c r="J14" s="8">
        <v>19.435184478759702</v>
      </c>
      <c r="K14" s="8">
        <v>21.357694625854492</v>
      </c>
      <c r="L14" s="3"/>
      <c r="M14" s="3">
        <f>J14-K14</f>
        <v>-1.9225101470947905</v>
      </c>
      <c r="N14" s="3">
        <f>M14-M10</f>
        <v>-1.006647745768293</v>
      </c>
      <c r="O14" s="3">
        <f>2^(-N14)</f>
        <v>2.0092369975536659</v>
      </c>
      <c r="Q14" s="8">
        <v>19.2246189117431</v>
      </c>
      <c r="R14" s="8">
        <v>22.785112380981445</v>
      </c>
      <c r="S14" s="3"/>
      <c r="T14" s="3">
        <f>Q14-R14</f>
        <v>-3.5604934692383452</v>
      </c>
      <c r="U14" s="3">
        <f>T14-T10</f>
        <v>-1.7602678934733085</v>
      </c>
      <c r="V14" s="3">
        <f>2^(-U14)</f>
        <v>3.387610235059118</v>
      </c>
    </row>
    <row r="15" spans="1:22" x14ac:dyDescent="0.2">
      <c r="B15" s="31"/>
      <c r="C15" s="8">
        <v>18.365852355957031</v>
      </c>
      <c r="D15" s="8">
        <v>20.849245071411133</v>
      </c>
      <c r="E15" s="3"/>
      <c r="F15" s="3">
        <f>C15-D15</f>
        <v>-2.4833927154541016</v>
      </c>
      <c r="G15" s="3">
        <f>F15-F10</f>
        <v>-1.9898433685302734</v>
      </c>
      <c r="H15" s="3">
        <f>2^(-G15)</f>
        <v>3.971938730266356</v>
      </c>
      <c r="I15" s="3"/>
      <c r="J15" s="8">
        <v>19.5845947265625</v>
      </c>
      <c r="K15" s="8">
        <v>21.357694625854492</v>
      </c>
      <c r="L15" s="3"/>
      <c r="M15" s="3">
        <f>J15-K15</f>
        <v>-1.7730998992919922</v>
      </c>
      <c r="N15" s="3">
        <f>M15-M10</f>
        <v>-0.85723749796549475</v>
      </c>
      <c r="O15" s="3">
        <f>2^(-N15)</f>
        <v>1.8115661634054079</v>
      </c>
      <c r="Q15" s="8">
        <v>19.354444503784102</v>
      </c>
      <c r="R15" s="8">
        <v>22.369129180908203</v>
      </c>
      <c r="S15" s="3"/>
      <c r="T15" s="3">
        <f>Q15-R15</f>
        <v>-3.0146846771241016</v>
      </c>
      <c r="U15" s="3">
        <f>T15-T10</f>
        <v>-1.2144591013590649</v>
      </c>
      <c r="V15" s="3">
        <f>2^(-U15)</f>
        <v>2.3205376441833661</v>
      </c>
    </row>
    <row r="16" spans="1:22" x14ac:dyDescent="0.2">
      <c r="B16" s="31"/>
      <c r="C16" s="8">
        <v>19.112741470336914</v>
      </c>
      <c r="D16" s="8">
        <v>20.505083084106445</v>
      </c>
      <c r="E16" s="3"/>
      <c r="F16" s="3">
        <f>C16-D16</f>
        <v>-1.3923416137695312</v>
      </c>
      <c r="G16" s="3">
        <f>F16-F10</f>
        <v>-0.89879226684570312</v>
      </c>
      <c r="H16" s="3">
        <f>2^(-G16)</f>
        <v>1.8645044841958396</v>
      </c>
      <c r="I16" s="3"/>
      <c r="J16" s="8">
        <v>20.605123519897401</v>
      </c>
      <c r="K16" s="8">
        <v>21.162254333496094</v>
      </c>
      <c r="L16" s="3"/>
      <c r="M16" s="3">
        <f>J16-K16</f>
        <v>-0.55713081359869321</v>
      </c>
      <c r="N16" s="3">
        <f>M16-M10</f>
        <v>0.35873158772780422</v>
      </c>
      <c r="O16" s="3">
        <f>2^(-N16)</f>
        <v>0.77984991957639949</v>
      </c>
      <c r="Q16" s="8">
        <v>19.4381408691406</v>
      </c>
      <c r="R16" s="8">
        <v>22.2919921875</v>
      </c>
      <c r="S16" s="3"/>
      <c r="T16" s="3">
        <f>Q16-R16</f>
        <v>-2.8538513183593999</v>
      </c>
      <c r="U16" s="3">
        <f>T16-T10</f>
        <v>-1.0536257425943631</v>
      </c>
      <c r="V16" s="3">
        <f>2^(-U16)</f>
        <v>2.0757399921788053</v>
      </c>
    </row>
    <row r="17" spans="2:22" x14ac:dyDescent="0.2">
      <c r="B17" s="31"/>
      <c r="C17" s="3"/>
      <c r="D17" s="3"/>
      <c r="E17" s="3" t="s">
        <v>4</v>
      </c>
      <c r="F17" s="17">
        <f>AVERAGE(F14:F16)</f>
        <v>-1.8458976745605244</v>
      </c>
      <c r="G17" s="3"/>
      <c r="H17" s="3">
        <f>AVERAGE(H14:H16)</f>
        <v>2.6946935568050852</v>
      </c>
      <c r="I17" s="3"/>
      <c r="J17" s="3"/>
      <c r="K17" s="3"/>
      <c r="L17" s="3" t="s">
        <v>4</v>
      </c>
      <c r="M17" s="17">
        <f>AVERAGE(M14:M16)</f>
        <v>-1.4175802866618252</v>
      </c>
      <c r="N17" s="3"/>
      <c r="O17" s="3">
        <f>AVERAGE(O14:O16)</f>
        <v>1.5335510268451575</v>
      </c>
      <c r="Q17" s="3"/>
      <c r="R17" s="3"/>
      <c r="S17" s="3" t="s">
        <v>4</v>
      </c>
      <c r="T17" s="17">
        <f>AVERAGE(T14:T16)</f>
        <v>-3.143009821573949</v>
      </c>
      <c r="U17" s="3"/>
      <c r="V17" s="3">
        <f>AVERAGE(V14:V16)</f>
        <v>2.5946292904737631</v>
      </c>
    </row>
    <row r="18" spans="2:22" x14ac:dyDescent="0.2">
      <c r="B18" s="31"/>
      <c r="C18" s="3"/>
      <c r="D18" s="3"/>
      <c r="E18" s="3" t="s">
        <v>96</v>
      </c>
      <c r="F18" s="3">
        <f>STDEV(F14:F16)</f>
        <v>0.56830738858707686</v>
      </c>
      <c r="G18" s="3"/>
      <c r="H18" s="3">
        <f>STDEV(H14:H16)</f>
        <v>1.1225925990133134</v>
      </c>
      <c r="I18" s="3"/>
      <c r="J18" s="3"/>
      <c r="K18" s="3"/>
      <c r="L18" s="3" t="s">
        <v>96</v>
      </c>
      <c r="M18" s="3">
        <f>STDEV(M14:M16)</f>
        <v>0.74890642092860271</v>
      </c>
      <c r="N18" s="3"/>
      <c r="O18" s="3">
        <f>STDEV(O14:O16)</f>
        <v>0.66016472110514302</v>
      </c>
      <c r="Q18" s="3"/>
      <c r="R18" s="3"/>
      <c r="S18" s="3" t="s">
        <v>96</v>
      </c>
      <c r="T18" s="3">
        <f>STDEV(T14:T16)</f>
        <v>0.37038667548018134</v>
      </c>
      <c r="U18" s="3"/>
      <c r="V18" s="3">
        <f>STDEV(V14:V16)</f>
        <v>0.69756401603247109</v>
      </c>
    </row>
  </sheetData>
  <mergeCells count="2">
    <mergeCell ref="B6:B11"/>
    <mergeCell ref="B13:B1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Figure 2 B</vt:lpstr>
      <vt:lpstr>Figure 2 C</vt:lpstr>
      <vt:lpstr>Figure 2 D</vt:lpstr>
      <vt:lpstr>Figure 2 E</vt:lpstr>
      <vt:lpstr>Figure 2 F</vt:lpstr>
      <vt:lpstr>Figure 3 C</vt:lpstr>
      <vt:lpstr>Figure 3 D</vt:lpstr>
      <vt:lpstr>Figure 3 E</vt:lpstr>
      <vt:lpstr>Figure 3 F</vt:lpstr>
      <vt:lpstr>Figure 3 G</vt:lpstr>
      <vt:lpstr>Figure 3 H</vt:lpstr>
      <vt:lpstr>Figure 3 J</vt:lpstr>
      <vt:lpstr>Figure 4 C</vt:lpstr>
      <vt:lpstr>Figure S 5</vt:lpstr>
      <vt:lpstr>Figure S 6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用户</cp:lastModifiedBy>
  <dcterms:created xsi:type="dcterms:W3CDTF">2017-11-15T12:34:53Z</dcterms:created>
  <dcterms:modified xsi:type="dcterms:W3CDTF">2020-01-29T06:14:48Z</dcterms:modified>
</cp:coreProperties>
</file>